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lanilhas\2019\MG\MP MG PE 13.2019\"/>
    </mc:Choice>
  </mc:AlternateContent>
  <xr:revisionPtr revIDLastSave="0" documentId="13_ncr:1_{1D1056EF-FAE2-442E-BC98-50BEB3502D96}" xr6:coauthVersionLast="41" xr6:coauthVersionMax="41" xr10:uidLastSave="{00000000-0000-0000-0000-000000000000}"/>
  <bookViews>
    <workbookView xWindow="-120" yWindow="-120" windowWidth="29040" windowHeight="15840" firstSheet="4" activeTab="6" xr2:uid="{00000000-000D-0000-FFFF-FFFF00000000}"/>
  </bookViews>
  <sheets>
    <sheet name="RESUMO GERAL APOIO IMPOSTO CL" sheetId="40" state="hidden" r:id="rId1"/>
    <sheet name="RESUMO GERAL LIMPEZA IMPOSTO CL" sheetId="36" state="hidden" r:id="rId2"/>
    <sheet name="RESUMO GERAL LIMPEZA IMPOSTO CD" sheetId="35" state="hidden" r:id="rId3"/>
    <sheet name="RESUMO GERAL APOIO IMPOSTO CD" sheetId="34" state="hidden" r:id="rId4"/>
    <sheet name="RESUMO GERAL LIMPEZA" sheetId="32" r:id="rId5"/>
    <sheet name="RESUMO GERAL APOIO" sheetId="33" r:id="rId6"/>
    <sheet name="LANCES DO PREGÃO" sheetId="22" r:id="rId7"/>
    <sheet name="INSTRUÇÃO" sheetId="2" r:id="rId8"/>
  </sheets>
  <definedNames>
    <definedName name="_xlnm._FilterDatabase" localSheetId="5" hidden="1">'RESUMO GERAL APOIO'!$A$5:$CC$192</definedName>
    <definedName name="_xlnm._FilterDatabase" localSheetId="3" hidden="1">'RESUMO GERAL APOIO IMPOSTO CD'!$A$5:$CC$192</definedName>
    <definedName name="_xlnm._FilterDatabase" localSheetId="0" hidden="1">'RESUMO GERAL APOIO IMPOSTO CL'!$A$5:$CC$192</definedName>
    <definedName name="_xlnm._FilterDatabase" localSheetId="4" hidden="1">'RESUMO GERAL LIMPEZA'!$A$4:$CC$170</definedName>
    <definedName name="_xlnm._FilterDatabase" localSheetId="2" hidden="1">'RESUMO GERAL LIMPEZA IMPOSTO CD'!$A$4:$CC$170</definedName>
    <definedName name="_xlnm._FilterDatabase" localSheetId="1" hidden="1">'RESUMO GERAL LIMPEZA IMPOSTO CL'!$A$4:$CC$170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6" i="22" l="1"/>
  <c r="Q4" i="22" l="1"/>
  <c r="O4" i="22"/>
  <c r="G4" i="22"/>
  <c r="D6" i="22"/>
  <c r="O5" i="22" l="1"/>
  <c r="E6" i="22" l="1"/>
  <c r="E4" i="22" s="1"/>
  <c r="C5" i="22"/>
  <c r="C4" i="22"/>
  <c r="C6" i="22" s="1"/>
  <c r="BM190" i="40"/>
  <c r="BL190" i="40"/>
  <c r="BK190" i="40"/>
  <c r="BJ190" i="40"/>
  <c r="BI190" i="40"/>
  <c r="BH190" i="40"/>
  <c r="BG190" i="40"/>
  <c r="BF190" i="40"/>
  <c r="BE190" i="40"/>
  <c r="BD190" i="40"/>
  <c r="BC190" i="40"/>
  <c r="BB190" i="40"/>
  <c r="BA190" i="40"/>
  <c r="AZ190" i="40"/>
  <c r="AY190" i="40"/>
  <c r="AX190" i="40"/>
  <c r="AW190" i="40"/>
  <c r="AV190" i="40"/>
  <c r="AU190" i="40"/>
  <c r="AT190" i="40"/>
  <c r="AS190" i="40"/>
  <c r="AR190" i="40"/>
  <c r="AQ190" i="40"/>
  <c r="AP190" i="40"/>
  <c r="AO190" i="40"/>
  <c r="AN190" i="40"/>
  <c r="AM190" i="40"/>
  <c r="AL190" i="40"/>
  <c r="AK190" i="40"/>
  <c r="AJ190" i="40"/>
  <c r="AI190" i="40"/>
  <c r="AH190" i="40"/>
  <c r="AG190" i="40"/>
  <c r="AF190" i="40"/>
  <c r="AE190" i="40"/>
  <c r="AD190" i="40"/>
  <c r="AC190" i="40"/>
  <c r="AB190" i="40"/>
  <c r="AA190" i="40"/>
  <c r="Z190" i="40"/>
  <c r="Y190" i="40"/>
  <c r="X190" i="40"/>
  <c r="W190" i="40"/>
  <c r="V190" i="40"/>
  <c r="U190" i="40"/>
  <c r="T190" i="40"/>
  <c r="S190" i="40"/>
  <c r="R190" i="40"/>
  <c r="Q190" i="40"/>
  <c r="P190" i="40"/>
  <c r="O190" i="40"/>
  <c r="N190" i="40"/>
  <c r="M190" i="40"/>
  <c r="L190" i="40"/>
  <c r="K190" i="40"/>
  <c r="J190" i="40"/>
  <c r="I190" i="40"/>
  <c r="H190" i="40"/>
  <c r="G190" i="40"/>
  <c r="BT189" i="40"/>
  <c r="BS189" i="40" s="1"/>
  <c r="BT188" i="40"/>
  <c r="BS188" i="40" s="1"/>
  <c r="BT187" i="40"/>
  <c r="BP187" i="40" s="1"/>
  <c r="BT186" i="40"/>
  <c r="BQ186" i="40" s="1"/>
  <c r="BP186" i="40"/>
  <c r="BT185" i="40"/>
  <c r="BT184" i="40"/>
  <c r="BS184" i="40" s="1"/>
  <c r="BT183" i="40"/>
  <c r="BP183" i="40"/>
  <c r="BT182" i="40"/>
  <c r="BQ182" i="40" s="1"/>
  <c r="BS182" i="40"/>
  <c r="BP182" i="40"/>
  <c r="BT181" i="40"/>
  <c r="BS181" i="40" s="1"/>
  <c r="BT180" i="40"/>
  <c r="BT179" i="40"/>
  <c r="BP179" i="40"/>
  <c r="BT178" i="40"/>
  <c r="BT177" i="40"/>
  <c r="BS177" i="40" s="1"/>
  <c r="BT176" i="40"/>
  <c r="BT175" i="40"/>
  <c r="BP175" i="40"/>
  <c r="BT174" i="40"/>
  <c r="BQ174" i="40" s="1"/>
  <c r="BP174" i="40"/>
  <c r="BT173" i="40"/>
  <c r="BS173" i="40"/>
  <c r="BT172" i="40"/>
  <c r="BS172" i="40" s="1"/>
  <c r="BT171" i="40"/>
  <c r="BP171" i="40"/>
  <c r="BT170" i="40"/>
  <c r="BT169" i="40"/>
  <c r="BT168" i="40"/>
  <c r="BS168" i="40" s="1"/>
  <c r="BT167" i="40"/>
  <c r="BP167" i="40"/>
  <c r="BT166" i="40"/>
  <c r="BT165" i="40"/>
  <c r="BS165" i="40" s="1"/>
  <c r="BT164" i="40"/>
  <c r="BT163" i="40"/>
  <c r="BP163" i="40" s="1"/>
  <c r="BT162" i="40"/>
  <c r="BT161" i="40"/>
  <c r="BP161" i="40" s="1"/>
  <c r="BS161" i="40"/>
  <c r="BT160" i="40"/>
  <c r="BQ160" i="40"/>
  <c r="BT159" i="40"/>
  <c r="BS159" i="40" s="1"/>
  <c r="BT158" i="40"/>
  <c r="BT157" i="40"/>
  <c r="BT156" i="40"/>
  <c r="BP156" i="40" s="1"/>
  <c r="BT155" i="40"/>
  <c r="BS155" i="40" s="1"/>
  <c r="BT154" i="40"/>
  <c r="BT153" i="40"/>
  <c r="BP153" i="40" s="1"/>
  <c r="BT152" i="40"/>
  <c r="BQ152" i="40"/>
  <c r="BT151" i="40"/>
  <c r="BS151" i="40" s="1"/>
  <c r="BT150" i="40"/>
  <c r="BT149" i="40"/>
  <c r="BQ149" i="40"/>
  <c r="BT148" i="40"/>
  <c r="BP148" i="40" s="1"/>
  <c r="BS148" i="40"/>
  <c r="BT147" i="40"/>
  <c r="BS147" i="40" s="1"/>
  <c r="BT146" i="40"/>
  <c r="BT145" i="40"/>
  <c r="BP145" i="40" s="1"/>
  <c r="BS145" i="40"/>
  <c r="BT144" i="40"/>
  <c r="BT143" i="40"/>
  <c r="BS143" i="40" s="1"/>
  <c r="BT142" i="40"/>
  <c r="BT141" i="40"/>
  <c r="BQ141" i="40"/>
  <c r="BT140" i="40"/>
  <c r="BP140" i="40" s="1"/>
  <c r="BS140" i="40"/>
  <c r="BT139" i="40"/>
  <c r="BS139" i="40" s="1"/>
  <c r="BT138" i="40"/>
  <c r="BT137" i="40"/>
  <c r="BP137" i="40" s="1"/>
  <c r="BS137" i="40"/>
  <c r="BT136" i="40"/>
  <c r="BQ136" i="40" s="1"/>
  <c r="BT135" i="40"/>
  <c r="BS135" i="40" s="1"/>
  <c r="BT134" i="40"/>
  <c r="BT133" i="40"/>
  <c r="BT132" i="40"/>
  <c r="BP132" i="40" s="1"/>
  <c r="BT131" i="40"/>
  <c r="BS131" i="40" s="1"/>
  <c r="BT130" i="40"/>
  <c r="BN130" i="40"/>
  <c r="BT129" i="40"/>
  <c r="BP129" i="40" s="1"/>
  <c r="BS129" i="40"/>
  <c r="BT128" i="40"/>
  <c r="BQ128" i="40"/>
  <c r="BT127" i="40"/>
  <c r="BS127" i="40"/>
  <c r="BT126" i="40"/>
  <c r="BT125" i="40"/>
  <c r="BT124" i="40"/>
  <c r="BT123" i="40"/>
  <c r="BT122" i="40"/>
  <c r="BS122" i="40" s="1"/>
  <c r="BQ122" i="40"/>
  <c r="BT121" i="40"/>
  <c r="BQ121" i="40" s="1"/>
  <c r="BT120" i="40"/>
  <c r="BU119" i="40"/>
  <c r="BT119" i="40"/>
  <c r="BS119" i="40" s="1"/>
  <c r="BQ119" i="40"/>
  <c r="BP119" i="40"/>
  <c r="BT118" i="40"/>
  <c r="BS118" i="40" s="1"/>
  <c r="BT117" i="40"/>
  <c r="BQ117" i="40" s="1"/>
  <c r="BT116" i="40"/>
  <c r="BT115" i="40"/>
  <c r="BT114" i="40"/>
  <c r="BP114" i="40" s="1"/>
  <c r="BT113" i="40"/>
  <c r="BT112" i="40"/>
  <c r="BT111" i="40"/>
  <c r="BS111" i="40" s="1"/>
  <c r="BQ111" i="40"/>
  <c r="BP111" i="40"/>
  <c r="BU111" i="40" s="1"/>
  <c r="BT110" i="40"/>
  <c r="BP110" i="40" s="1"/>
  <c r="BT109" i="40"/>
  <c r="BQ109" i="40"/>
  <c r="BT108" i="40"/>
  <c r="BT107" i="40"/>
  <c r="BT106" i="40"/>
  <c r="BQ106" i="40"/>
  <c r="BT105" i="40"/>
  <c r="BQ105" i="40" s="1"/>
  <c r="BT104" i="40"/>
  <c r="BT103" i="40"/>
  <c r="BS103" i="40" s="1"/>
  <c r="BQ103" i="40"/>
  <c r="BP103" i="40"/>
  <c r="BT102" i="40"/>
  <c r="BS102" i="40" s="1"/>
  <c r="BQ102" i="40"/>
  <c r="BP102" i="40"/>
  <c r="BT101" i="40"/>
  <c r="BQ101" i="40" s="1"/>
  <c r="BT100" i="40"/>
  <c r="BT99" i="40"/>
  <c r="BP99" i="40"/>
  <c r="BT98" i="40"/>
  <c r="BT97" i="40"/>
  <c r="BT96" i="40"/>
  <c r="BT95" i="40"/>
  <c r="BS95" i="40" s="1"/>
  <c r="BQ95" i="40"/>
  <c r="BT94" i="40"/>
  <c r="BP94" i="40"/>
  <c r="BT93" i="40"/>
  <c r="BQ93" i="40" s="1"/>
  <c r="BT92" i="40"/>
  <c r="BO92" i="40"/>
  <c r="BT91" i="40"/>
  <c r="BP91" i="40" s="1"/>
  <c r="BT90" i="40"/>
  <c r="BT89" i="40"/>
  <c r="BQ89" i="40" s="1"/>
  <c r="BT88" i="40"/>
  <c r="BT87" i="40"/>
  <c r="BQ87" i="40" s="1"/>
  <c r="BT86" i="40"/>
  <c r="BQ86" i="40"/>
  <c r="BT85" i="40"/>
  <c r="BQ85" i="40"/>
  <c r="BT84" i="40"/>
  <c r="BT83" i="40"/>
  <c r="BS83" i="40" s="1"/>
  <c r="BP83" i="40"/>
  <c r="BT82" i="40"/>
  <c r="BS82" i="40" s="1"/>
  <c r="BT81" i="40"/>
  <c r="BT80" i="40"/>
  <c r="BT79" i="40"/>
  <c r="BQ79" i="40" s="1"/>
  <c r="BT78" i="40"/>
  <c r="BT77" i="40"/>
  <c r="BQ77" i="40"/>
  <c r="BT76" i="40"/>
  <c r="BT75" i="40"/>
  <c r="BS75" i="40" s="1"/>
  <c r="BQ75" i="40"/>
  <c r="BT74" i="40"/>
  <c r="BS74" i="40" s="1"/>
  <c r="BT73" i="40"/>
  <c r="BQ73" i="40" s="1"/>
  <c r="BT72" i="40"/>
  <c r="BT71" i="40"/>
  <c r="BS71" i="40" s="1"/>
  <c r="BQ71" i="40"/>
  <c r="BP71" i="40"/>
  <c r="BU71" i="40" s="1"/>
  <c r="BT70" i="40"/>
  <c r="BS70" i="40" s="1"/>
  <c r="BQ70" i="40"/>
  <c r="BP70" i="40"/>
  <c r="BT69" i="40"/>
  <c r="BQ69" i="40" s="1"/>
  <c r="BT68" i="40"/>
  <c r="BT67" i="40"/>
  <c r="BP67" i="40"/>
  <c r="BT66" i="40"/>
  <c r="BP66" i="40" s="1"/>
  <c r="BT65" i="40"/>
  <c r="BT64" i="40"/>
  <c r="BT63" i="40"/>
  <c r="BS63" i="40" s="1"/>
  <c r="BQ63" i="40"/>
  <c r="BT62" i="40"/>
  <c r="BP62" i="40"/>
  <c r="BT61" i="40"/>
  <c r="BQ61" i="40" s="1"/>
  <c r="BT60" i="40"/>
  <c r="BT59" i="40"/>
  <c r="BT58" i="40"/>
  <c r="BQ58" i="40" s="1"/>
  <c r="BT57" i="40"/>
  <c r="BQ57" i="40" s="1"/>
  <c r="BT56" i="40"/>
  <c r="BT55" i="40"/>
  <c r="BT54" i="40"/>
  <c r="BQ54" i="40" s="1"/>
  <c r="BT53" i="40"/>
  <c r="BQ53" i="40"/>
  <c r="BT52" i="40"/>
  <c r="BT51" i="40"/>
  <c r="BP51" i="40"/>
  <c r="BT50" i="40"/>
  <c r="BT49" i="40"/>
  <c r="BP49" i="40" s="1"/>
  <c r="BT48" i="40"/>
  <c r="BT47" i="40"/>
  <c r="BP47" i="40"/>
  <c r="BT46" i="40"/>
  <c r="BT45" i="40"/>
  <c r="BP45" i="40"/>
  <c r="BT44" i="40"/>
  <c r="BT43" i="40"/>
  <c r="BP43" i="40"/>
  <c r="BT42" i="40"/>
  <c r="BT41" i="40"/>
  <c r="BP41" i="40" s="1"/>
  <c r="BT40" i="40"/>
  <c r="BT39" i="40"/>
  <c r="BP39" i="40"/>
  <c r="BT38" i="40"/>
  <c r="BT37" i="40"/>
  <c r="BP37" i="40"/>
  <c r="BT36" i="40"/>
  <c r="BT35" i="40"/>
  <c r="BP35" i="40"/>
  <c r="BT34" i="40"/>
  <c r="BT33" i="40"/>
  <c r="BP33" i="40" s="1"/>
  <c r="BT32" i="40"/>
  <c r="BT31" i="40"/>
  <c r="BP31" i="40"/>
  <c r="BT30" i="40"/>
  <c r="BT29" i="40"/>
  <c r="BP29" i="40"/>
  <c r="BT28" i="40"/>
  <c r="BT27" i="40"/>
  <c r="BP27" i="40"/>
  <c r="BT26" i="40"/>
  <c r="BT25" i="40"/>
  <c r="BP25" i="40" s="1"/>
  <c r="BT24" i="40"/>
  <c r="BT23" i="40"/>
  <c r="BP23" i="40"/>
  <c r="BT22" i="40"/>
  <c r="BT21" i="40"/>
  <c r="BP21" i="40"/>
  <c r="BT20" i="40"/>
  <c r="BT19" i="40"/>
  <c r="BP19" i="40"/>
  <c r="BT18" i="40"/>
  <c r="BT17" i="40"/>
  <c r="BP17" i="40" s="1"/>
  <c r="BT16" i="40"/>
  <c r="BS16" i="40" s="1"/>
  <c r="BT15" i="40"/>
  <c r="BQ15" i="40"/>
  <c r="BT14" i="40"/>
  <c r="BT13" i="40"/>
  <c r="BS13" i="40" s="1"/>
  <c r="BT12" i="40"/>
  <c r="BS12" i="40" s="1"/>
  <c r="BT11" i="40"/>
  <c r="BQ11" i="40" s="1"/>
  <c r="BO11" i="40"/>
  <c r="BT10" i="40"/>
  <c r="BQ10" i="40"/>
  <c r="BT9" i="40"/>
  <c r="BS9" i="40" s="1"/>
  <c r="BT8" i="40"/>
  <c r="BS8" i="40" s="1"/>
  <c r="BT7" i="40"/>
  <c r="BQ7" i="40"/>
  <c r="BT6" i="40"/>
  <c r="BQ6" i="40" s="1"/>
  <c r="BO147" i="40"/>
  <c r="BN162" i="40"/>
  <c r="BM171" i="36"/>
  <c r="BM174" i="36" s="1"/>
  <c r="BL171" i="36"/>
  <c r="BK171" i="36"/>
  <c r="BJ171" i="36"/>
  <c r="BI171" i="36"/>
  <c r="BH171" i="36"/>
  <c r="BG171" i="36"/>
  <c r="BF171" i="36"/>
  <c r="BE171" i="36"/>
  <c r="BD171" i="36"/>
  <c r="BC171" i="36"/>
  <c r="BB171" i="36"/>
  <c r="BA171" i="36"/>
  <c r="AZ171" i="36"/>
  <c r="AY171" i="36"/>
  <c r="AX171" i="36"/>
  <c r="AW171" i="36"/>
  <c r="AV171" i="36"/>
  <c r="AU171" i="36"/>
  <c r="AT171" i="36"/>
  <c r="AS171" i="36"/>
  <c r="AR171" i="36"/>
  <c r="AQ171" i="36"/>
  <c r="AP171" i="36"/>
  <c r="AO171" i="36"/>
  <c r="AN171" i="36"/>
  <c r="AM171" i="36"/>
  <c r="AL171" i="36"/>
  <c r="AK171" i="36"/>
  <c r="AJ171" i="36"/>
  <c r="AI171" i="36"/>
  <c r="AH171" i="36"/>
  <c r="AG171" i="36"/>
  <c r="AF171" i="36"/>
  <c r="AE171" i="36"/>
  <c r="AD171" i="36"/>
  <c r="AC171" i="36"/>
  <c r="AB171" i="36"/>
  <c r="AA171" i="36"/>
  <c r="Z171" i="36"/>
  <c r="Y171" i="36"/>
  <c r="X171" i="36"/>
  <c r="W171" i="36"/>
  <c r="V171" i="36"/>
  <c r="U171" i="36"/>
  <c r="T171" i="36"/>
  <c r="S171" i="36"/>
  <c r="R171" i="36"/>
  <c r="Q171" i="36"/>
  <c r="P171" i="36"/>
  <c r="O171" i="36"/>
  <c r="N171" i="36"/>
  <c r="M171" i="36"/>
  <c r="L171" i="36"/>
  <c r="K171" i="36"/>
  <c r="J171" i="36"/>
  <c r="I171" i="36"/>
  <c r="H171" i="36"/>
  <c r="G171" i="36"/>
  <c r="BT170" i="36"/>
  <c r="BP170" i="36"/>
  <c r="BT169" i="36"/>
  <c r="BS169" i="36" s="1"/>
  <c r="BP169" i="36"/>
  <c r="BT168" i="36"/>
  <c r="BQ168" i="36" s="1"/>
  <c r="BT167" i="36"/>
  <c r="BQ167" i="36" s="1"/>
  <c r="BT166" i="36"/>
  <c r="BP166" i="36"/>
  <c r="BT165" i="36"/>
  <c r="BS165" i="36" s="1"/>
  <c r="BP165" i="36"/>
  <c r="BT164" i="36"/>
  <c r="BQ164" i="36" s="1"/>
  <c r="BT163" i="36"/>
  <c r="BQ163" i="36" s="1"/>
  <c r="BT162" i="36"/>
  <c r="BP162" i="36"/>
  <c r="BT161" i="36"/>
  <c r="BS161" i="36" s="1"/>
  <c r="BQ161" i="36"/>
  <c r="BP161" i="36"/>
  <c r="BT160" i="36"/>
  <c r="BT159" i="36"/>
  <c r="BQ159" i="36"/>
  <c r="BT158" i="36"/>
  <c r="BP158" i="36"/>
  <c r="BT157" i="36"/>
  <c r="BS157" i="36" s="1"/>
  <c r="BQ157" i="36"/>
  <c r="BP157" i="36"/>
  <c r="BU157" i="36" s="1"/>
  <c r="BT156" i="36"/>
  <c r="BQ156" i="36" s="1"/>
  <c r="BT155" i="36"/>
  <c r="BQ155" i="36" s="1"/>
  <c r="BT154" i="36"/>
  <c r="BP154" i="36" s="1"/>
  <c r="BT153" i="36"/>
  <c r="BS153" i="36" s="1"/>
  <c r="BT152" i="36"/>
  <c r="BQ152" i="36"/>
  <c r="BT151" i="36"/>
  <c r="BQ151" i="36" s="1"/>
  <c r="BT150" i="36"/>
  <c r="BP150" i="36" s="1"/>
  <c r="BT149" i="36"/>
  <c r="BS149" i="36" s="1"/>
  <c r="BQ149" i="36"/>
  <c r="BT148" i="36"/>
  <c r="BQ148" i="36"/>
  <c r="BT147" i="36"/>
  <c r="BQ147" i="36"/>
  <c r="BT146" i="36"/>
  <c r="BP146" i="36" s="1"/>
  <c r="BT145" i="36"/>
  <c r="BS145" i="36" s="1"/>
  <c r="BQ145" i="36"/>
  <c r="BT144" i="36"/>
  <c r="BQ144" i="36" s="1"/>
  <c r="BT143" i="36"/>
  <c r="BQ143" i="36" s="1"/>
  <c r="BT142" i="36"/>
  <c r="BS142" i="36"/>
  <c r="BT141" i="36"/>
  <c r="BP141" i="36" s="1"/>
  <c r="BT140" i="36"/>
  <c r="BT139" i="36"/>
  <c r="BQ139" i="36" s="1"/>
  <c r="BT138" i="36"/>
  <c r="BS138" i="36" s="1"/>
  <c r="BT137" i="36"/>
  <c r="BP137" i="36"/>
  <c r="BT136" i="36"/>
  <c r="BQ136" i="36" s="1"/>
  <c r="BS136" i="36"/>
  <c r="BT135" i="36"/>
  <c r="BQ135" i="36" s="1"/>
  <c r="BT134" i="36"/>
  <c r="BS134" i="36" s="1"/>
  <c r="BT133" i="36"/>
  <c r="BP133" i="36"/>
  <c r="BO133" i="36"/>
  <c r="BT132" i="36"/>
  <c r="BQ132" i="36" s="1"/>
  <c r="BS132" i="36"/>
  <c r="BP132" i="36"/>
  <c r="BU132" i="36" s="1"/>
  <c r="BT131" i="36"/>
  <c r="BQ131" i="36" s="1"/>
  <c r="BT130" i="36"/>
  <c r="BS130" i="36"/>
  <c r="BT129" i="36"/>
  <c r="BP129" i="36" s="1"/>
  <c r="BT128" i="36"/>
  <c r="BQ128" i="36" s="1"/>
  <c r="BS128" i="36"/>
  <c r="BO128" i="36"/>
  <c r="BT127" i="36"/>
  <c r="BT126" i="36"/>
  <c r="BS126" i="36" s="1"/>
  <c r="BT125" i="36"/>
  <c r="BP125" i="36" s="1"/>
  <c r="BT124" i="36"/>
  <c r="BO124" i="36"/>
  <c r="BT123" i="36"/>
  <c r="BT122" i="36"/>
  <c r="BS122" i="36"/>
  <c r="BT121" i="36"/>
  <c r="BP121" i="36" s="1"/>
  <c r="BT120" i="36"/>
  <c r="BS120" i="36"/>
  <c r="BT119" i="36"/>
  <c r="BT118" i="36"/>
  <c r="BS118" i="36" s="1"/>
  <c r="BT117" i="36"/>
  <c r="BP117" i="36"/>
  <c r="BO117" i="36"/>
  <c r="BT116" i="36"/>
  <c r="BQ116" i="36" s="1"/>
  <c r="BS116" i="36"/>
  <c r="BP116" i="36"/>
  <c r="BU116" i="36" s="1"/>
  <c r="BT115" i="36"/>
  <c r="BT114" i="36"/>
  <c r="BS114" i="36" s="1"/>
  <c r="BT113" i="36"/>
  <c r="BP113" i="36"/>
  <c r="BO113" i="36"/>
  <c r="BT112" i="36"/>
  <c r="BQ112" i="36" s="1"/>
  <c r="BS112" i="36"/>
  <c r="BP112" i="36"/>
  <c r="BU112" i="36" s="1"/>
  <c r="BT111" i="36"/>
  <c r="BT110" i="36"/>
  <c r="BS110" i="36"/>
  <c r="BT109" i="36"/>
  <c r="BP109" i="36" s="1"/>
  <c r="BT108" i="36"/>
  <c r="BP108" i="36" s="1"/>
  <c r="BT107" i="36"/>
  <c r="BT106" i="36"/>
  <c r="BS106" i="36"/>
  <c r="BT105" i="36"/>
  <c r="BS105" i="36"/>
  <c r="BQ105" i="36"/>
  <c r="BP105" i="36"/>
  <c r="BU105" i="36" s="1"/>
  <c r="BT104" i="36"/>
  <c r="BS104" i="36"/>
  <c r="BQ104" i="36"/>
  <c r="BP104" i="36"/>
  <c r="BU104" i="36" s="1"/>
  <c r="BT103" i="36"/>
  <c r="BS103" i="36"/>
  <c r="BQ103" i="36"/>
  <c r="BP103" i="36"/>
  <c r="BT102" i="36"/>
  <c r="BS102" i="36"/>
  <c r="BQ102" i="36"/>
  <c r="BP102" i="36"/>
  <c r="BU102" i="36" s="1"/>
  <c r="BT101" i="36"/>
  <c r="BS101" i="36"/>
  <c r="BQ101" i="36"/>
  <c r="BP101" i="36"/>
  <c r="BT100" i="36"/>
  <c r="BS100" i="36"/>
  <c r="BQ100" i="36"/>
  <c r="BP100" i="36"/>
  <c r="BU100" i="36" s="1"/>
  <c r="BT99" i="36"/>
  <c r="BS99" i="36"/>
  <c r="BQ99" i="36"/>
  <c r="BP99" i="36"/>
  <c r="BU99" i="36" s="1"/>
  <c r="BT98" i="36"/>
  <c r="BS98" i="36"/>
  <c r="BQ98" i="36"/>
  <c r="BP98" i="36"/>
  <c r="BU98" i="36" s="1"/>
  <c r="BT97" i="36"/>
  <c r="BS97" i="36"/>
  <c r="BQ97" i="36"/>
  <c r="BP97" i="36"/>
  <c r="BU97" i="36" s="1"/>
  <c r="BT96" i="36"/>
  <c r="BS96" i="36"/>
  <c r="BQ96" i="36"/>
  <c r="BP96" i="36"/>
  <c r="BU96" i="36" s="1"/>
  <c r="BT95" i="36"/>
  <c r="BS95" i="36"/>
  <c r="BQ95" i="36"/>
  <c r="BP95" i="36"/>
  <c r="BT94" i="36"/>
  <c r="BS94" i="36"/>
  <c r="BQ94" i="36"/>
  <c r="BP94" i="36"/>
  <c r="BU94" i="36" s="1"/>
  <c r="BT93" i="36"/>
  <c r="BS93" i="36"/>
  <c r="BQ93" i="36"/>
  <c r="BP93" i="36"/>
  <c r="BT92" i="36"/>
  <c r="BS92" i="36"/>
  <c r="BQ92" i="36"/>
  <c r="BP92" i="36"/>
  <c r="BU92" i="36" s="1"/>
  <c r="BT91" i="36"/>
  <c r="BS91" i="36"/>
  <c r="BQ91" i="36"/>
  <c r="BP91" i="36"/>
  <c r="BU91" i="36" s="1"/>
  <c r="BT90" i="36"/>
  <c r="BS90" i="36"/>
  <c r="BQ90" i="36"/>
  <c r="BP90" i="36"/>
  <c r="BU90" i="36" s="1"/>
  <c r="BT89" i="36"/>
  <c r="BS89" i="36"/>
  <c r="BQ89" i="36"/>
  <c r="BP89" i="36"/>
  <c r="BU89" i="36" s="1"/>
  <c r="BT88" i="36"/>
  <c r="BS88" i="36"/>
  <c r="BQ88" i="36"/>
  <c r="BP88" i="36"/>
  <c r="BU88" i="36" s="1"/>
  <c r="BT87" i="36"/>
  <c r="BS87" i="36"/>
  <c r="BQ87" i="36"/>
  <c r="BP87" i="36"/>
  <c r="BT86" i="36"/>
  <c r="BS86" i="36"/>
  <c r="BQ86" i="36"/>
  <c r="BP86" i="36"/>
  <c r="BU86" i="36" s="1"/>
  <c r="BT85" i="36"/>
  <c r="BS85" i="36"/>
  <c r="BQ85" i="36"/>
  <c r="BP85" i="36"/>
  <c r="BT84" i="36"/>
  <c r="BS84" i="36"/>
  <c r="BQ84" i="36"/>
  <c r="BP84" i="36"/>
  <c r="BU84" i="36" s="1"/>
  <c r="BT83" i="36"/>
  <c r="BS83" i="36"/>
  <c r="BQ83" i="36"/>
  <c r="BP83" i="36"/>
  <c r="BU83" i="36" s="1"/>
  <c r="BT82" i="36"/>
  <c r="BS82" i="36"/>
  <c r="BQ82" i="36"/>
  <c r="BP82" i="36"/>
  <c r="BU82" i="36" s="1"/>
  <c r="BT81" i="36"/>
  <c r="BS81" i="36"/>
  <c r="BQ81" i="36"/>
  <c r="BP81" i="36"/>
  <c r="BU81" i="36" s="1"/>
  <c r="BT80" i="36"/>
  <c r="BS80" i="36"/>
  <c r="BQ80" i="36"/>
  <c r="BP80" i="36"/>
  <c r="BU80" i="36" s="1"/>
  <c r="BT79" i="36"/>
  <c r="BS79" i="36"/>
  <c r="BQ79" i="36"/>
  <c r="BP79" i="36"/>
  <c r="BT78" i="36"/>
  <c r="BS78" i="36"/>
  <c r="BQ78" i="36"/>
  <c r="BP78" i="36"/>
  <c r="BU78" i="36" s="1"/>
  <c r="BT77" i="36"/>
  <c r="BS77" i="36"/>
  <c r="BQ77" i="36"/>
  <c r="BP77" i="36"/>
  <c r="BT76" i="36"/>
  <c r="BS76" i="36"/>
  <c r="BQ76" i="36"/>
  <c r="BP76" i="36"/>
  <c r="BU76" i="36" s="1"/>
  <c r="BT75" i="36"/>
  <c r="BS75" i="36"/>
  <c r="BQ75" i="36"/>
  <c r="BP75" i="36"/>
  <c r="BU75" i="36" s="1"/>
  <c r="BT74" i="36"/>
  <c r="BS74" i="36"/>
  <c r="BQ74" i="36"/>
  <c r="BP74" i="36"/>
  <c r="BU74" i="36" s="1"/>
  <c r="BT73" i="36"/>
  <c r="BS73" i="36"/>
  <c r="BQ73" i="36"/>
  <c r="BP73" i="36"/>
  <c r="BU73" i="36" s="1"/>
  <c r="BT72" i="36"/>
  <c r="BS72" i="36"/>
  <c r="BQ72" i="36"/>
  <c r="BP72" i="36"/>
  <c r="BU72" i="36" s="1"/>
  <c r="BT71" i="36"/>
  <c r="BS71" i="36"/>
  <c r="BQ71" i="36"/>
  <c r="BP71" i="36"/>
  <c r="BT70" i="36"/>
  <c r="BS70" i="36"/>
  <c r="BQ70" i="36"/>
  <c r="BP70" i="36"/>
  <c r="BU70" i="36" s="1"/>
  <c r="BT69" i="36"/>
  <c r="BS69" i="36"/>
  <c r="BQ69" i="36"/>
  <c r="BP69" i="36"/>
  <c r="BT68" i="36"/>
  <c r="BS68" i="36"/>
  <c r="BQ68" i="36"/>
  <c r="BP68" i="36"/>
  <c r="BU68" i="36" s="1"/>
  <c r="BT67" i="36"/>
  <c r="BS67" i="36"/>
  <c r="BQ67" i="36"/>
  <c r="BP67" i="36"/>
  <c r="BU67" i="36" s="1"/>
  <c r="BT66" i="36"/>
  <c r="BS66" i="36"/>
  <c r="BQ66" i="36"/>
  <c r="BP66" i="36"/>
  <c r="BU66" i="36" s="1"/>
  <c r="BT65" i="36"/>
  <c r="BS65" i="36"/>
  <c r="BQ65" i="36"/>
  <c r="BP65" i="36"/>
  <c r="BU65" i="36" s="1"/>
  <c r="BT64" i="36"/>
  <c r="BS64" i="36"/>
  <c r="BQ64" i="36"/>
  <c r="BP64" i="36"/>
  <c r="BU64" i="36" s="1"/>
  <c r="BT63" i="36"/>
  <c r="BS63" i="36"/>
  <c r="BQ63" i="36"/>
  <c r="BP63" i="36"/>
  <c r="BT62" i="36"/>
  <c r="BS62" i="36"/>
  <c r="BQ62" i="36"/>
  <c r="BP62" i="36"/>
  <c r="BU62" i="36" s="1"/>
  <c r="BT61" i="36"/>
  <c r="BS61" i="36"/>
  <c r="BQ61" i="36"/>
  <c r="BP61" i="36"/>
  <c r="BT60" i="36"/>
  <c r="BS60" i="36"/>
  <c r="BQ60" i="36"/>
  <c r="BP60" i="36"/>
  <c r="BU60" i="36" s="1"/>
  <c r="BT59" i="36"/>
  <c r="BS59" i="36"/>
  <c r="BQ59" i="36"/>
  <c r="BP59" i="36"/>
  <c r="BU59" i="36" s="1"/>
  <c r="BT58" i="36"/>
  <c r="BS58" i="36"/>
  <c r="BQ58" i="36"/>
  <c r="BP58" i="36"/>
  <c r="BU58" i="36" s="1"/>
  <c r="BT57" i="36"/>
  <c r="BS57" i="36"/>
  <c r="BQ57" i="36"/>
  <c r="BP57" i="36"/>
  <c r="BU57" i="36" s="1"/>
  <c r="BT56" i="36"/>
  <c r="BS56" i="36"/>
  <c r="BQ56" i="36"/>
  <c r="BP56" i="36"/>
  <c r="BU56" i="36" s="1"/>
  <c r="BT55" i="36"/>
  <c r="BS55" i="36"/>
  <c r="BQ55" i="36"/>
  <c r="BP55" i="36"/>
  <c r="BT54" i="36"/>
  <c r="BS54" i="36"/>
  <c r="BQ54" i="36"/>
  <c r="BP54" i="36"/>
  <c r="BU54" i="36" s="1"/>
  <c r="BT53" i="36"/>
  <c r="BS53" i="36"/>
  <c r="BQ53" i="36"/>
  <c r="BP53" i="36"/>
  <c r="BT52" i="36"/>
  <c r="BS52" i="36"/>
  <c r="BQ52" i="36"/>
  <c r="BP52" i="36"/>
  <c r="BU52" i="36" s="1"/>
  <c r="BT51" i="36"/>
  <c r="BS51" i="36"/>
  <c r="BQ51" i="36"/>
  <c r="BP51" i="36"/>
  <c r="BU51" i="36" s="1"/>
  <c r="BT50" i="36"/>
  <c r="BS50" i="36"/>
  <c r="BQ50" i="36"/>
  <c r="BP50" i="36"/>
  <c r="BU50" i="36" s="1"/>
  <c r="BT49" i="36"/>
  <c r="BS49" i="36"/>
  <c r="BQ49" i="36"/>
  <c r="BP49" i="36"/>
  <c r="BU49" i="36" s="1"/>
  <c r="BT48" i="36"/>
  <c r="BS48" i="36"/>
  <c r="BQ48" i="36"/>
  <c r="BP48" i="36"/>
  <c r="BU48" i="36" s="1"/>
  <c r="BT47" i="36"/>
  <c r="BS47" i="36"/>
  <c r="BQ47" i="36"/>
  <c r="BP47" i="36"/>
  <c r="BT46" i="36"/>
  <c r="BS46" i="36"/>
  <c r="BQ46" i="36"/>
  <c r="BP46" i="36"/>
  <c r="BU46" i="36" s="1"/>
  <c r="BT45" i="36"/>
  <c r="BS45" i="36"/>
  <c r="BQ45" i="36"/>
  <c r="BP45" i="36"/>
  <c r="BT44" i="36"/>
  <c r="BS44" i="36"/>
  <c r="BQ44" i="36"/>
  <c r="BP44" i="36"/>
  <c r="BU44" i="36" s="1"/>
  <c r="BT43" i="36"/>
  <c r="BS43" i="36"/>
  <c r="BQ43" i="36"/>
  <c r="BP43" i="36"/>
  <c r="BU43" i="36" s="1"/>
  <c r="BT42" i="36"/>
  <c r="BS42" i="36"/>
  <c r="BQ42" i="36"/>
  <c r="BP42" i="36"/>
  <c r="BU42" i="36" s="1"/>
  <c r="BT41" i="36"/>
  <c r="BS41" i="36"/>
  <c r="BQ41" i="36"/>
  <c r="BP41" i="36"/>
  <c r="BU41" i="36" s="1"/>
  <c r="BT40" i="36"/>
  <c r="BS40" i="36"/>
  <c r="BQ40" i="36"/>
  <c r="BP40" i="36"/>
  <c r="BU40" i="36" s="1"/>
  <c r="BT39" i="36"/>
  <c r="BS39" i="36"/>
  <c r="BQ39" i="36"/>
  <c r="BP39" i="36"/>
  <c r="BT38" i="36"/>
  <c r="BS38" i="36"/>
  <c r="BQ38" i="36"/>
  <c r="BP38" i="36"/>
  <c r="BU38" i="36" s="1"/>
  <c r="BT37" i="36"/>
  <c r="BS37" i="36"/>
  <c r="BQ37" i="36"/>
  <c r="BP37" i="36"/>
  <c r="BT36" i="36"/>
  <c r="BS36" i="36"/>
  <c r="BQ36" i="36"/>
  <c r="BP36" i="36"/>
  <c r="BU36" i="36" s="1"/>
  <c r="BT35" i="36"/>
  <c r="BS35" i="36"/>
  <c r="BQ35" i="36"/>
  <c r="BP35" i="36"/>
  <c r="BU35" i="36" s="1"/>
  <c r="BT34" i="36"/>
  <c r="BS34" i="36"/>
  <c r="BQ34" i="36"/>
  <c r="BP34" i="36"/>
  <c r="BU34" i="36" s="1"/>
  <c r="BT33" i="36"/>
  <c r="BS33" i="36"/>
  <c r="BQ33" i="36"/>
  <c r="BP33" i="36"/>
  <c r="BU33" i="36" s="1"/>
  <c r="BT32" i="36"/>
  <c r="BS32" i="36"/>
  <c r="BQ32" i="36"/>
  <c r="BP32" i="36"/>
  <c r="BU32" i="36" s="1"/>
  <c r="BT31" i="36"/>
  <c r="BS31" i="36"/>
  <c r="BQ31" i="36"/>
  <c r="BP31" i="36"/>
  <c r="BT30" i="36"/>
  <c r="BS30" i="36"/>
  <c r="BQ30" i="36"/>
  <c r="BP30" i="36"/>
  <c r="BU30" i="36" s="1"/>
  <c r="BT29" i="36"/>
  <c r="BS29" i="36"/>
  <c r="BQ29" i="36"/>
  <c r="BP29" i="36"/>
  <c r="BT28" i="36"/>
  <c r="BS28" i="36"/>
  <c r="BQ28" i="36"/>
  <c r="BP28" i="36"/>
  <c r="BU28" i="36" s="1"/>
  <c r="BT27" i="36"/>
  <c r="BS27" i="36"/>
  <c r="BQ27" i="36"/>
  <c r="BP27" i="36"/>
  <c r="BU27" i="36" s="1"/>
  <c r="BT26" i="36"/>
  <c r="BS26" i="36"/>
  <c r="BQ26" i="36"/>
  <c r="BP26" i="36"/>
  <c r="BU26" i="36" s="1"/>
  <c r="BT25" i="36"/>
  <c r="BS25" i="36"/>
  <c r="BQ25" i="36"/>
  <c r="BP25" i="36"/>
  <c r="BU25" i="36" s="1"/>
  <c r="BT24" i="36"/>
  <c r="BS24" i="36"/>
  <c r="BQ24" i="36"/>
  <c r="BP24" i="36"/>
  <c r="BU24" i="36" s="1"/>
  <c r="BT23" i="36"/>
  <c r="BS23" i="36"/>
  <c r="BQ23" i="36"/>
  <c r="BP23" i="36"/>
  <c r="BT22" i="36"/>
  <c r="BS22" i="36"/>
  <c r="BQ22" i="36"/>
  <c r="BP22" i="36"/>
  <c r="BU22" i="36" s="1"/>
  <c r="BT21" i="36"/>
  <c r="BS21" i="36"/>
  <c r="BQ21" i="36"/>
  <c r="BP21" i="36"/>
  <c r="BT20" i="36"/>
  <c r="BS20" i="36"/>
  <c r="BQ20" i="36"/>
  <c r="BP20" i="36"/>
  <c r="BU20" i="36" s="1"/>
  <c r="BT19" i="36"/>
  <c r="BS19" i="36"/>
  <c r="BQ19" i="36"/>
  <c r="BP19" i="36"/>
  <c r="BU19" i="36" s="1"/>
  <c r="BT18" i="36"/>
  <c r="BS18" i="36"/>
  <c r="BQ18" i="36"/>
  <c r="BP18" i="36"/>
  <c r="BU18" i="36" s="1"/>
  <c r="BT17" i="36"/>
  <c r="BS17" i="36"/>
  <c r="BQ17" i="36"/>
  <c r="BP17" i="36"/>
  <c r="BU17" i="36" s="1"/>
  <c r="BT16" i="36"/>
  <c r="BS16" i="36"/>
  <c r="BQ16" i="36"/>
  <c r="BP16" i="36"/>
  <c r="BU16" i="36" s="1"/>
  <c r="BT15" i="36"/>
  <c r="BS15" i="36"/>
  <c r="BQ15" i="36"/>
  <c r="BP15" i="36"/>
  <c r="BT14" i="36"/>
  <c r="BS14" i="36"/>
  <c r="BQ14" i="36"/>
  <c r="BP14" i="36"/>
  <c r="BU14" i="36" s="1"/>
  <c r="BT13" i="36"/>
  <c r="BS13" i="36"/>
  <c r="BQ13" i="36"/>
  <c r="BP13" i="36"/>
  <c r="BT12" i="36"/>
  <c r="BS12" i="36"/>
  <c r="BQ12" i="36"/>
  <c r="BP12" i="36"/>
  <c r="BU12" i="36" s="1"/>
  <c r="BT11" i="36"/>
  <c r="BS11" i="36"/>
  <c r="BQ11" i="36"/>
  <c r="BP11" i="36"/>
  <c r="BU11" i="36" s="1"/>
  <c r="BT10" i="36"/>
  <c r="BS10" i="36"/>
  <c r="BQ10" i="36"/>
  <c r="BP10" i="36"/>
  <c r="BU10" i="36" s="1"/>
  <c r="BT9" i="36"/>
  <c r="BS9" i="36"/>
  <c r="BQ9" i="36"/>
  <c r="BP9" i="36"/>
  <c r="BU9" i="36" s="1"/>
  <c r="BT8" i="36"/>
  <c r="BS8" i="36"/>
  <c r="BQ8" i="36"/>
  <c r="BP8" i="36"/>
  <c r="BU8" i="36" s="1"/>
  <c r="BT7" i="36"/>
  <c r="BS7" i="36"/>
  <c r="BQ7" i="36"/>
  <c r="BP7" i="36"/>
  <c r="BT6" i="36"/>
  <c r="BS6" i="36"/>
  <c r="BQ6" i="36"/>
  <c r="BP6" i="36"/>
  <c r="BU6" i="36" s="1"/>
  <c r="BM171" i="35"/>
  <c r="BM173" i="35" s="1"/>
  <c r="BL171" i="35"/>
  <c r="BK171" i="35"/>
  <c r="BJ171" i="35"/>
  <c r="BI171" i="35"/>
  <c r="BH171" i="35"/>
  <c r="BG171" i="35"/>
  <c r="BF171" i="35"/>
  <c r="BE171" i="35"/>
  <c r="BD171" i="35"/>
  <c r="BC171" i="35"/>
  <c r="BB171" i="35"/>
  <c r="BA171" i="35"/>
  <c r="AZ171" i="35"/>
  <c r="AY171" i="35"/>
  <c r="AX171" i="35"/>
  <c r="AW171" i="35"/>
  <c r="AV171" i="35"/>
  <c r="AU171" i="35"/>
  <c r="AT171" i="35"/>
  <c r="AS171" i="35"/>
  <c r="AR171" i="35"/>
  <c r="AQ171" i="35"/>
  <c r="AP171" i="35"/>
  <c r="AO171" i="35"/>
  <c r="AN171" i="35"/>
  <c r="AM171" i="35"/>
  <c r="AL171" i="35"/>
  <c r="AK171" i="35"/>
  <c r="AJ171" i="35"/>
  <c r="AI171" i="35"/>
  <c r="AH171" i="35"/>
  <c r="AG171" i="35"/>
  <c r="AF171" i="35"/>
  <c r="AE171" i="35"/>
  <c r="AD171" i="35"/>
  <c r="AC171" i="35"/>
  <c r="AB171" i="35"/>
  <c r="AA171" i="35"/>
  <c r="Z171" i="35"/>
  <c r="Y171" i="35"/>
  <c r="X171" i="35"/>
  <c r="W171" i="35"/>
  <c r="V171" i="35"/>
  <c r="U171" i="35"/>
  <c r="T171" i="35"/>
  <c r="S171" i="35"/>
  <c r="R171" i="35"/>
  <c r="Q171" i="35"/>
  <c r="P171" i="35"/>
  <c r="O171" i="35"/>
  <c r="N171" i="35"/>
  <c r="M171" i="35"/>
  <c r="L171" i="35"/>
  <c r="K171" i="35"/>
  <c r="J171" i="35"/>
  <c r="I171" i="35"/>
  <c r="H171" i="35"/>
  <c r="G171" i="35"/>
  <c r="BT170" i="35"/>
  <c r="BT169" i="35"/>
  <c r="BT168" i="35"/>
  <c r="BT167" i="35"/>
  <c r="BT166" i="35"/>
  <c r="BP166" i="35" s="1"/>
  <c r="BT165" i="35"/>
  <c r="BT164" i="35"/>
  <c r="BP164" i="35"/>
  <c r="BT163" i="35"/>
  <c r="BT162" i="35"/>
  <c r="BP162" i="35" s="1"/>
  <c r="BT161" i="35"/>
  <c r="BT160" i="35"/>
  <c r="BT159" i="35"/>
  <c r="BT158" i="35"/>
  <c r="BP158" i="35" s="1"/>
  <c r="BO158" i="35"/>
  <c r="BT157" i="35"/>
  <c r="BT156" i="35"/>
  <c r="BP156" i="35" s="1"/>
  <c r="BT155" i="35"/>
  <c r="BT154" i="35"/>
  <c r="BT153" i="35"/>
  <c r="BT152" i="35"/>
  <c r="BT151" i="35"/>
  <c r="BT150" i="35"/>
  <c r="BP150" i="35" s="1"/>
  <c r="BT149" i="35"/>
  <c r="BP149" i="35" s="1"/>
  <c r="BT148" i="35"/>
  <c r="BQ148" i="35" s="1"/>
  <c r="BS148" i="35"/>
  <c r="BP148" i="35"/>
  <c r="BU148" i="35" s="1"/>
  <c r="BV148" i="35" s="1"/>
  <c r="BT147" i="35"/>
  <c r="BT146" i="35"/>
  <c r="BT145" i="35"/>
  <c r="BP145" i="35" s="1"/>
  <c r="BU144" i="35"/>
  <c r="BV144" i="35" s="1"/>
  <c r="BT144" i="35"/>
  <c r="BQ144" i="35" s="1"/>
  <c r="BS144" i="35"/>
  <c r="BP144" i="35"/>
  <c r="BO144" i="35"/>
  <c r="BT143" i="35"/>
  <c r="BQ143" i="35" s="1"/>
  <c r="BP143" i="35"/>
  <c r="BT142" i="35"/>
  <c r="BQ142" i="35" s="1"/>
  <c r="BS142" i="35"/>
  <c r="BT141" i="35"/>
  <c r="BT140" i="35"/>
  <c r="BO140" i="35"/>
  <c r="BT139" i="35"/>
  <c r="BQ139" i="35" s="1"/>
  <c r="BT138" i="35"/>
  <c r="BQ138" i="35" s="1"/>
  <c r="BS138" i="35"/>
  <c r="BT137" i="35"/>
  <c r="BT136" i="35"/>
  <c r="BT135" i="35"/>
  <c r="BT134" i="35"/>
  <c r="BQ134" i="35" s="1"/>
  <c r="BP134" i="35"/>
  <c r="BT133" i="35"/>
  <c r="BT132" i="35"/>
  <c r="BT131" i="35"/>
  <c r="BT130" i="35"/>
  <c r="BQ130" i="35" s="1"/>
  <c r="BT129" i="35"/>
  <c r="BS129" i="35" s="1"/>
  <c r="BQ129" i="35"/>
  <c r="BP129" i="35"/>
  <c r="BT128" i="35"/>
  <c r="BT127" i="35"/>
  <c r="BT126" i="35"/>
  <c r="BT125" i="35"/>
  <c r="BS125" i="35" s="1"/>
  <c r="BT124" i="35"/>
  <c r="BS124" i="35" s="1"/>
  <c r="BP124" i="35"/>
  <c r="BT123" i="35"/>
  <c r="BS123" i="35" s="1"/>
  <c r="BT122" i="35"/>
  <c r="BS122" i="35" s="1"/>
  <c r="BP122" i="35"/>
  <c r="BT121" i="35"/>
  <c r="BS121" i="35" s="1"/>
  <c r="BT120" i="35"/>
  <c r="BT119" i="35"/>
  <c r="BT118" i="35"/>
  <c r="BT117" i="35"/>
  <c r="BS117" i="35" s="1"/>
  <c r="BQ117" i="35"/>
  <c r="BT116" i="35"/>
  <c r="BS116" i="35" s="1"/>
  <c r="BT115" i="35"/>
  <c r="BT114" i="35"/>
  <c r="BT113" i="35"/>
  <c r="BS113" i="35" s="1"/>
  <c r="BT112" i="35"/>
  <c r="BS112" i="35" s="1"/>
  <c r="BP112" i="35"/>
  <c r="BT111" i="35"/>
  <c r="BT110" i="35"/>
  <c r="BT109" i="35"/>
  <c r="BS109" i="35" s="1"/>
  <c r="BP109" i="35"/>
  <c r="BT108" i="35"/>
  <c r="BS108" i="35" s="1"/>
  <c r="BT107" i="35"/>
  <c r="BT106" i="35"/>
  <c r="BT105" i="35"/>
  <c r="BS105" i="35" s="1"/>
  <c r="BT104" i="35"/>
  <c r="BS104" i="35" s="1"/>
  <c r="BQ104" i="35"/>
  <c r="BT103" i="35"/>
  <c r="BT102" i="35"/>
  <c r="BQ102" i="35" s="1"/>
  <c r="BT101" i="35"/>
  <c r="BP101" i="35" s="1"/>
  <c r="BO101" i="35"/>
  <c r="BT100" i="35"/>
  <c r="BS100" i="35" s="1"/>
  <c r="BT99" i="35"/>
  <c r="BT98" i="35"/>
  <c r="BQ98" i="35"/>
  <c r="BT97" i="35"/>
  <c r="BP97" i="35"/>
  <c r="BT96" i="35"/>
  <c r="BS96" i="35" s="1"/>
  <c r="BO96" i="35"/>
  <c r="BT95" i="35"/>
  <c r="BT94" i="35"/>
  <c r="BQ94" i="35" s="1"/>
  <c r="BT93" i="35"/>
  <c r="BP93" i="35" s="1"/>
  <c r="BT92" i="35"/>
  <c r="BT91" i="35"/>
  <c r="BT90" i="35"/>
  <c r="BS90" i="35" s="1"/>
  <c r="BQ90" i="35"/>
  <c r="BT89" i="35"/>
  <c r="BT88" i="35"/>
  <c r="BS88" i="35" s="1"/>
  <c r="BT87" i="35"/>
  <c r="BS87" i="35" s="1"/>
  <c r="BP87" i="35"/>
  <c r="BT86" i="35"/>
  <c r="BS86" i="35" s="1"/>
  <c r="BT85" i="35"/>
  <c r="BO85" i="35"/>
  <c r="BT84" i="35"/>
  <c r="BS84" i="35" s="1"/>
  <c r="BT83" i="35"/>
  <c r="BT82" i="35"/>
  <c r="BS82" i="35" s="1"/>
  <c r="BQ82" i="35"/>
  <c r="BT81" i="35"/>
  <c r="BT80" i="35"/>
  <c r="BS80" i="35" s="1"/>
  <c r="BP80" i="35"/>
  <c r="BT79" i="35"/>
  <c r="BS79" i="35" s="1"/>
  <c r="BT78" i="35"/>
  <c r="BS78" i="35" s="1"/>
  <c r="BQ78" i="35"/>
  <c r="BT77" i="35"/>
  <c r="BO77" i="35"/>
  <c r="BT76" i="35"/>
  <c r="BS76" i="35" s="1"/>
  <c r="BP76" i="35"/>
  <c r="BT75" i="35"/>
  <c r="BT74" i="35"/>
  <c r="BS74" i="35" s="1"/>
  <c r="BQ74" i="35"/>
  <c r="BT73" i="35"/>
  <c r="BT72" i="35"/>
  <c r="BS72" i="35" s="1"/>
  <c r="BT71" i="35"/>
  <c r="BS71" i="35" s="1"/>
  <c r="BP71" i="35"/>
  <c r="BT70" i="35"/>
  <c r="BS70" i="35" s="1"/>
  <c r="BT69" i="35"/>
  <c r="BO69" i="35"/>
  <c r="BT68" i="35"/>
  <c r="BS68" i="35" s="1"/>
  <c r="BT67" i="35"/>
  <c r="BT66" i="35"/>
  <c r="BT65" i="35"/>
  <c r="BT64" i="35"/>
  <c r="BT63" i="35"/>
  <c r="BT62" i="35"/>
  <c r="BT61" i="35"/>
  <c r="BP61" i="35" s="1"/>
  <c r="BO61" i="35"/>
  <c r="BT60" i="35"/>
  <c r="BT59" i="35"/>
  <c r="BP59" i="35"/>
  <c r="BT58" i="35"/>
  <c r="BT57" i="35"/>
  <c r="BP57" i="35" s="1"/>
  <c r="BT56" i="35"/>
  <c r="BO56" i="35"/>
  <c r="BT55" i="35"/>
  <c r="BP55" i="35"/>
  <c r="BT54" i="35"/>
  <c r="BT53" i="35"/>
  <c r="BP53" i="35" s="1"/>
  <c r="BO53" i="35"/>
  <c r="BT52" i="35"/>
  <c r="BT51" i="35"/>
  <c r="BP51" i="35"/>
  <c r="BT50" i="35"/>
  <c r="BT49" i="35"/>
  <c r="BP49" i="35" s="1"/>
  <c r="BT48" i="35"/>
  <c r="BO48" i="35"/>
  <c r="BT47" i="35"/>
  <c r="BP47" i="35"/>
  <c r="BT46" i="35"/>
  <c r="BT45" i="35"/>
  <c r="BP45" i="35" s="1"/>
  <c r="BO45" i="35"/>
  <c r="BT44" i="35"/>
  <c r="BT43" i="35"/>
  <c r="BP43" i="35"/>
  <c r="BT42" i="35"/>
  <c r="BT41" i="35"/>
  <c r="BP41" i="35" s="1"/>
  <c r="BT40" i="35"/>
  <c r="BO40" i="35"/>
  <c r="BT39" i="35"/>
  <c r="BP39" i="35"/>
  <c r="BT38" i="35"/>
  <c r="BT37" i="35"/>
  <c r="BP37" i="35" s="1"/>
  <c r="BO37" i="35"/>
  <c r="BT36" i="35"/>
  <c r="BT35" i="35"/>
  <c r="BP35" i="35"/>
  <c r="BT34" i="35"/>
  <c r="BT33" i="35"/>
  <c r="BP33" i="35" s="1"/>
  <c r="BT32" i="35"/>
  <c r="BO32" i="35"/>
  <c r="BT31" i="35"/>
  <c r="BP31" i="35"/>
  <c r="BT30" i="35"/>
  <c r="BT29" i="35"/>
  <c r="BP29" i="35" s="1"/>
  <c r="BO29" i="35"/>
  <c r="BT28" i="35"/>
  <c r="BT27" i="35"/>
  <c r="BP27" i="35"/>
  <c r="BT26" i="35"/>
  <c r="BT25" i="35"/>
  <c r="BP25" i="35" s="1"/>
  <c r="BT24" i="35"/>
  <c r="BO24" i="35"/>
  <c r="BT23" i="35"/>
  <c r="BP23" i="35"/>
  <c r="BT22" i="35"/>
  <c r="BT21" i="35"/>
  <c r="BP21" i="35" s="1"/>
  <c r="BO21" i="35"/>
  <c r="BT20" i="35"/>
  <c r="BT19" i="35"/>
  <c r="BP19" i="35"/>
  <c r="BT18" i="35"/>
  <c r="BT17" i="35"/>
  <c r="BP17" i="35" s="1"/>
  <c r="BT16" i="35"/>
  <c r="BO16" i="35"/>
  <c r="BT15" i="35"/>
  <c r="BP15" i="35"/>
  <c r="BT14" i="35"/>
  <c r="BT13" i="35"/>
  <c r="BP13" i="35" s="1"/>
  <c r="BO13" i="35"/>
  <c r="BT12" i="35"/>
  <c r="BT11" i="35"/>
  <c r="BP11" i="35"/>
  <c r="BT10" i="35"/>
  <c r="BT9" i="35"/>
  <c r="BP9" i="35" s="1"/>
  <c r="BT8" i="35"/>
  <c r="BO8" i="35"/>
  <c r="BT7" i="35"/>
  <c r="BP7" i="35"/>
  <c r="BT6" i="35"/>
  <c r="BO113" i="35"/>
  <c r="BM190" i="34"/>
  <c r="BM193" i="34" s="1"/>
  <c r="BL190" i="34"/>
  <c r="BK190" i="34"/>
  <c r="BJ190" i="34"/>
  <c r="BI190" i="34"/>
  <c r="BH190" i="34"/>
  <c r="BG190" i="34"/>
  <c r="BF190" i="34"/>
  <c r="BE190" i="34"/>
  <c r="BD190" i="34"/>
  <c r="BC190" i="34"/>
  <c r="BB190" i="34"/>
  <c r="BA190" i="34"/>
  <c r="AZ190" i="34"/>
  <c r="AY190" i="34"/>
  <c r="AX190" i="34"/>
  <c r="AW190" i="34"/>
  <c r="AV190" i="34"/>
  <c r="AU190" i="34"/>
  <c r="AT190" i="34"/>
  <c r="AS190" i="34"/>
  <c r="AR190" i="34"/>
  <c r="AQ190" i="34"/>
  <c r="AP190" i="34"/>
  <c r="AO190" i="34"/>
  <c r="AN190" i="34"/>
  <c r="AM190" i="34"/>
  <c r="AL190" i="34"/>
  <c r="AK190" i="34"/>
  <c r="AJ190" i="34"/>
  <c r="AI190" i="34"/>
  <c r="AH190" i="34"/>
  <c r="AG190" i="34"/>
  <c r="AF190" i="34"/>
  <c r="AE190" i="34"/>
  <c r="AD190" i="34"/>
  <c r="AC190" i="34"/>
  <c r="AB190" i="34"/>
  <c r="AA190" i="34"/>
  <c r="Z190" i="34"/>
  <c r="Y190" i="34"/>
  <c r="X190" i="34"/>
  <c r="W190" i="34"/>
  <c r="V190" i="34"/>
  <c r="U190" i="34"/>
  <c r="T190" i="34"/>
  <c r="S190" i="34"/>
  <c r="R190" i="34"/>
  <c r="Q190" i="34"/>
  <c r="P190" i="34"/>
  <c r="O190" i="34"/>
  <c r="N190" i="34"/>
  <c r="M190" i="34"/>
  <c r="L190" i="34"/>
  <c r="K190" i="34"/>
  <c r="J190" i="34"/>
  <c r="I190" i="34"/>
  <c r="H190" i="34"/>
  <c r="G190" i="34"/>
  <c r="BT189" i="34"/>
  <c r="BP189" i="34" s="1"/>
  <c r="BT188" i="34"/>
  <c r="BP188" i="34"/>
  <c r="BT187" i="34"/>
  <c r="BS187" i="34" s="1"/>
  <c r="BT186" i="34"/>
  <c r="BT185" i="34"/>
  <c r="BP185" i="34" s="1"/>
  <c r="BT184" i="34"/>
  <c r="BT183" i="34"/>
  <c r="BS183" i="34" s="1"/>
  <c r="BQ183" i="34"/>
  <c r="BT182" i="34"/>
  <c r="BT181" i="34"/>
  <c r="BP181" i="34"/>
  <c r="BT180" i="34"/>
  <c r="BT179" i="34"/>
  <c r="BS179" i="34" s="1"/>
  <c r="BQ179" i="34"/>
  <c r="BP179" i="34"/>
  <c r="BT178" i="34"/>
  <c r="BP178" i="34" s="1"/>
  <c r="BT177" i="34"/>
  <c r="BP177" i="34"/>
  <c r="BT176" i="34"/>
  <c r="BP176" i="34" s="1"/>
  <c r="BT175" i="34"/>
  <c r="BS175" i="34" s="1"/>
  <c r="BQ175" i="34"/>
  <c r="BT174" i="34"/>
  <c r="BP174" i="34" s="1"/>
  <c r="BT173" i="34"/>
  <c r="BP173" i="34"/>
  <c r="BT172" i="34"/>
  <c r="BP172" i="34" s="1"/>
  <c r="BT171" i="34"/>
  <c r="BS171" i="34" s="1"/>
  <c r="BQ171" i="34"/>
  <c r="BP171" i="34"/>
  <c r="BT170" i="34"/>
  <c r="BP170" i="34"/>
  <c r="BT169" i="34"/>
  <c r="BT168" i="34"/>
  <c r="BP168" i="34" s="1"/>
  <c r="BT167" i="34"/>
  <c r="BS167" i="34" s="1"/>
  <c r="BQ167" i="34"/>
  <c r="BT166" i="34"/>
  <c r="BP166" i="34" s="1"/>
  <c r="BT165" i="34"/>
  <c r="BT164" i="34"/>
  <c r="BQ164" i="34" s="1"/>
  <c r="BT163" i="34"/>
  <c r="BP163" i="34" s="1"/>
  <c r="BT162" i="34"/>
  <c r="BS162" i="34"/>
  <c r="BQ162" i="34"/>
  <c r="BP162" i="34"/>
  <c r="BT161" i="34"/>
  <c r="BS161" i="34"/>
  <c r="BQ161" i="34"/>
  <c r="BP161" i="34"/>
  <c r="BT160" i="34"/>
  <c r="BS160" i="34"/>
  <c r="BQ160" i="34"/>
  <c r="BP160" i="34"/>
  <c r="BT159" i="34"/>
  <c r="BS159" i="34"/>
  <c r="BQ159" i="34"/>
  <c r="BP159" i="34"/>
  <c r="BT158" i="34"/>
  <c r="BS158" i="34"/>
  <c r="BQ158" i="34"/>
  <c r="BP158" i="34"/>
  <c r="BT157" i="34"/>
  <c r="BS157" i="34"/>
  <c r="BQ157" i="34"/>
  <c r="BP157" i="34"/>
  <c r="BT156" i="34"/>
  <c r="BS156" i="34"/>
  <c r="BQ156" i="34"/>
  <c r="BP156" i="34"/>
  <c r="BT155" i="34"/>
  <c r="BQ155" i="34" s="1"/>
  <c r="BS155" i="34"/>
  <c r="BT154" i="34"/>
  <c r="BQ154" i="34" s="1"/>
  <c r="BS154" i="34"/>
  <c r="BT153" i="34"/>
  <c r="BQ153" i="34" s="1"/>
  <c r="BS153" i="34"/>
  <c r="BT152" i="34"/>
  <c r="BQ152" i="34" s="1"/>
  <c r="BS152" i="34"/>
  <c r="BT151" i="34"/>
  <c r="BQ151" i="34" s="1"/>
  <c r="BS151" i="34"/>
  <c r="BT150" i="34"/>
  <c r="BQ150" i="34" s="1"/>
  <c r="BS150" i="34"/>
  <c r="BT149" i="34"/>
  <c r="BQ149" i="34" s="1"/>
  <c r="BS149" i="34"/>
  <c r="BT148" i="34"/>
  <c r="BQ148" i="34" s="1"/>
  <c r="BS148" i="34"/>
  <c r="BT147" i="34"/>
  <c r="BQ147" i="34" s="1"/>
  <c r="BS147" i="34"/>
  <c r="BT146" i="34"/>
  <c r="BQ146" i="34" s="1"/>
  <c r="BS146" i="34"/>
  <c r="BT145" i="34"/>
  <c r="BQ145" i="34" s="1"/>
  <c r="BS145" i="34"/>
  <c r="BT144" i="34"/>
  <c r="BQ144" i="34" s="1"/>
  <c r="BS144" i="34"/>
  <c r="BT143" i="34"/>
  <c r="BQ143" i="34" s="1"/>
  <c r="BS143" i="34"/>
  <c r="BT142" i="34"/>
  <c r="BQ142" i="34" s="1"/>
  <c r="BS142" i="34"/>
  <c r="BT141" i="34"/>
  <c r="BQ141" i="34" s="1"/>
  <c r="BS141" i="34"/>
  <c r="BT140" i="34"/>
  <c r="BQ140" i="34" s="1"/>
  <c r="BS140" i="34"/>
  <c r="BT139" i="34"/>
  <c r="BQ139" i="34" s="1"/>
  <c r="BS139" i="34"/>
  <c r="BT138" i="34"/>
  <c r="BQ138" i="34" s="1"/>
  <c r="BS138" i="34"/>
  <c r="BT137" i="34"/>
  <c r="BQ137" i="34" s="1"/>
  <c r="BS137" i="34"/>
  <c r="BT136" i="34"/>
  <c r="BP136" i="34"/>
  <c r="BT135" i="34"/>
  <c r="BP135" i="34" s="1"/>
  <c r="BT134" i="34"/>
  <c r="BP134" i="34" s="1"/>
  <c r="BT133" i="34"/>
  <c r="BP133" i="34" s="1"/>
  <c r="BT132" i="34"/>
  <c r="BT131" i="34"/>
  <c r="BP131" i="34" s="1"/>
  <c r="BT130" i="34"/>
  <c r="BP130" i="34"/>
  <c r="BT129" i="34"/>
  <c r="BS129" i="34" s="1"/>
  <c r="BT128" i="34"/>
  <c r="BT127" i="34"/>
  <c r="BQ127" i="34" s="1"/>
  <c r="BP127" i="34"/>
  <c r="BT126" i="34"/>
  <c r="BQ126" i="34" s="1"/>
  <c r="BT125" i="34"/>
  <c r="BS125" i="34" s="1"/>
  <c r="BT124" i="34"/>
  <c r="BT123" i="34"/>
  <c r="BQ123" i="34" s="1"/>
  <c r="BP123" i="34"/>
  <c r="BT122" i="34"/>
  <c r="BQ122" i="34" s="1"/>
  <c r="BS122" i="34"/>
  <c r="BT121" i="34"/>
  <c r="BS121" i="34" s="1"/>
  <c r="BT120" i="34"/>
  <c r="BT119" i="34"/>
  <c r="BQ119" i="34" s="1"/>
  <c r="BT118" i="34"/>
  <c r="BQ118" i="34" s="1"/>
  <c r="BS118" i="34"/>
  <c r="BP118" i="34"/>
  <c r="BU118" i="34" s="1"/>
  <c r="BV118" i="34" s="1"/>
  <c r="BT117" i="34"/>
  <c r="BS117" i="34" s="1"/>
  <c r="BT116" i="34"/>
  <c r="BT115" i="34"/>
  <c r="BQ115" i="34" s="1"/>
  <c r="BP115" i="34"/>
  <c r="BT114" i="34"/>
  <c r="BQ114" i="34" s="1"/>
  <c r="BS114" i="34"/>
  <c r="BP114" i="34"/>
  <c r="BU114" i="34" s="1"/>
  <c r="BV114" i="34" s="1"/>
  <c r="BT113" i="34"/>
  <c r="BS113" i="34" s="1"/>
  <c r="BT112" i="34"/>
  <c r="BT111" i="34"/>
  <c r="BQ111" i="34" s="1"/>
  <c r="BP111" i="34"/>
  <c r="BT110" i="34"/>
  <c r="BQ110" i="34" s="1"/>
  <c r="BT109" i="34"/>
  <c r="BS109" i="34" s="1"/>
  <c r="BT108" i="34"/>
  <c r="BT107" i="34"/>
  <c r="BQ107" i="34" s="1"/>
  <c r="BP107" i="34"/>
  <c r="BT106" i="34"/>
  <c r="BQ106" i="34" s="1"/>
  <c r="BS106" i="34"/>
  <c r="BT105" i="34"/>
  <c r="BS105" i="34" s="1"/>
  <c r="BT104" i="34"/>
  <c r="BT103" i="34"/>
  <c r="BQ103" i="34" s="1"/>
  <c r="BT102" i="34"/>
  <c r="BQ102" i="34" s="1"/>
  <c r="BS102" i="34"/>
  <c r="BP102" i="34"/>
  <c r="BU102" i="34" s="1"/>
  <c r="BV102" i="34" s="1"/>
  <c r="BT101" i="34"/>
  <c r="BS101" i="34" s="1"/>
  <c r="BT100" i="34"/>
  <c r="BT99" i="34"/>
  <c r="BQ99" i="34" s="1"/>
  <c r="BP99" i="34"/>
  <c r="BT98" i="34"/>
  <c r="BS98" i="34"/>
  <c r="BT97" i="34"/>
  <c r="BT96" i="34"/>
  <c r="BS96" i="34" s="1"/>
  <c r="BT95" i="34"/>
  <c r="BT94" i="34"/>
  <c r="BS94" i="34"/>
  <c r="BT93" i="34"/>
  <c r="BT92" i="34"/>
  <c r="BS92" i="34"/>
  <c r="BT91" i="34"/>
  <c r="BT90" i="34"/>
  <c r="BS90" i="34" s="1"/>
  <c r="BT89" i="34"/>
  <c r="BT88" i="34"/>
  <c r="BS88" i="34"/>
  <c r="BT87" i="34"/>
  <c r="BT86" i="34"/>
  <c r="BS86" i="34" s="1"/>
  <c r="BT85" i="34"/>
  <c r="BT84" i="34"/>
  <c r="BS84" i="34" s="1"/>
  <c r="BT83" i="34"/>
  <c r="BT82" i="34"/>
  <c r="BS82" i="34"/>
  <c r="BT81" i="34"/>
  <c r="BT80" i="34"/>
  <c r="BS80" i="34"/>
  <c r="BT79" i="34"/>
  <c r="BT78" i="34"/>
  <c r="BS78" i="34" s="1"/>
  <c r="BT77" i="34"/>
  <c r="BT76" i="34"/>
  <c r="BS76" i="34"/>
  <c r="BT75" i="34"/>
  <c r="BP75" i="34" s="1"/>
  <c r="BS75" i="34"/>
  <c r="BT74" i="34"/>
  <c r="BP74" i="34" s="1"/>
  <c r="BS74" i="34"/>
  <c r="BT73" i="34"/>
  <c r="BT72" i="34"/>
  <c r="BP72" i="34" s="1"/>
  <c r="BQ72" i="34"/>
  <c r="BO72" i="34"/>
  <c r="BT71" i="34"/>
  <c r="BP71" i="34" s="1"/>
  <c r="BS71" i="34"/>
  <c r="BQ71" i="34"/>
  <c r="BT70" i="34"/>
  <c r="BP70" i="34" s="1"/>
  <c r="BT69" i="34"/>
  <c r="BT68" i="34"/>
  <c r="BP68" i="34" s="1"/>
  <c r="BQ68" i="34"/>
  <c r="BT67" i="34"/>
  <c r="BP67" i="34" s="1"/>
  <c r="BT66" i="34"/>
  <c r="BP66" i="34" s="1"/>
  <c r="BT65" i="34"/>
  <c r="BT64" i="34"/>
  <c r="BP64" i="34" s="1"/>
  <c r="BT63" i="34"/>
  <c r="BP63" i="34" s="1"/>
  <c r="BS63" i="34"/>
  <c r="BT62" i="34"/>
  <c r="BP62" i="34" s="1"/>
  <c r="BT61" i="34"/>
  <c r="BT60" i="34"/>
  <c r="BP60" i="34" s="1"/>
  <c r="BQ60" i="34"/>
  <c r="BT59" i="34"/>
  <c r="BP59" i="34" s="1"/>
  <c r="BS59" i="34"/>
  <c r="BT58" i="34"/>
  <c r="BP58" i="34" s="1"/>
  <c r="BS58" i="34"/>
  <c r="BT57" i="34"/>
  <c r="BT56" i="34"/>
  <c r="BP56" i="34" s="1"/>
  <c r="BQ56" i="34"/>
  <c r="BO56" i="34"/>
  <c r="BT55" i="34"/>
  <c r="BP55" i="34" s="1"/>
  <c r="BS55" i="34"/>
  <c r="BQ55" i="34"/>
  <c r="BT54" i="34"/>
  <c r="BP54" i="34" s="1"/>
  <c r="BT53" i="34"/>
  <c r="BT52" i="34"/>
  <c r="BP52" i="34" s="1"/>
  <c r="BT51" i="34"/>
  <c r="BP51" i="34" s="1"/>
  <c r="BS51" i="34"/>
  <c r="BT50" i="34"/>
  <c r="BT49" i="34"/>
  <c r="BT48" i="34"/>
  <c r="BP48" i="34" s="1"/>
  <c r="BQ48" i="34"/>
  <c r="BT47" i="34"/>
  <c r="BP47" i="34" s="1"/>
  <c r="BT46" i="34"/>
  <c r="BT45" i="34"/>
  <c r="BT44" i="34"/>
  <c r="BP44" i="34" s="1"/>
  <c r="BO44" i="34"/>
  <c r="BT43" i="34"/>
  <c r="BP43" i="34" s="1"/>
  <c r="BS43" i="34"/>
  <c r="BT42" i="34"/>
  <c r="BT41" i="34"/>
  <c r="BT40" i="34"/>
  <c r="BP40" i="34" s="1"/>
  <c r="BT39" i="34"/>
  <c r="BP39" i="34" s="1"/>
  <c r="BS39" i="34"/>
  <c r="BQ39" i="34"/>
  <c r="BT38" i="34"/>
  <c r="BT37" i="34"/>
  <c r="BT36" i="34"/>
  <c r="BP36" i="34" s="1"/>
  <c r="BT35" i="34"/>
  <c r="BP35" i="34" s="1"/>
  <c r="BT34" i="34"/>
  <c r="BT33" i="34"/>
  <c r="BT32" i="34"/>
  <c r="BP32" i="34" s="1"/>
  <c r="BT31" i="34"/>
  <c r="BP31" i="34" s="1"/>
  <c r="BT30" i="34"/>
  <c r="BS30" i="34" s="1"/>
  <c r="BQ30" i="34"/>
  <c r="BT29" i="34"/>
  <c r="BS29" i="34" s="1"/>
  <c r="BQ29" i="34"/>
  <c r="BT28" i="34"/>
  <c r="BS28" i="34" s="1"/>
  <c r="BQ28" i="34"/>
  <c r="BT27" i="34"/>
  <c r="BS27" i="34" s="1"/>
  <c r="BQ27" i="34"/>
  <c r="BP27" i="34"/>
  <c r="BU27" i="34" s="1"/>
  <c r="BV27" i="34" s="1"/>
  <c r="BT26" i="34"/>
  <c r="BS26" i="34" s="1"/>
  <c r="BT25" i="34"/>
  <c r="BS25" i="34" s="1"/>
  <c r="BT24" i="34"/>
  <c r="BS24" i="34" s="1"/>
  <c r="BQ24" i="34"/>
  <c r="BT23" i="34"/>
  <c r="BS23" i="34" s="1"/>
  <c r="BQ23" i="34"/>
  <c r="BP23" i="34"/>
  <c r="BU23" i="34" s="1"/>
  <c r="BV23" i="34" s="1"/>
  <c r="BT22" i="34"/>
  <c r="BS22" i="34" s="1"/>
  <c r="BT21" i="34"/>
  <c r="BS21" i="34" s="1"/>
  <c r="BT20" i="34"/>
  <c r="BS20" i="34" s="1"/>
  <c r="BT19" i="34"/>
  <c r="BS19" i="34" s="1"/>
  <c r="BT18" i="34"/>
  <c r="BS18" i="34" s="1"/>
  <c r="BQ18" i="34"/>
  <c r="BP18" i="34"/>
  <c r="BU18" i="34" s="1"/>
  <c r="BV18" i="34" s="1"/>
  <c r="BT17" i="34"/>
  <c r="BS17" i="34" s="1"/>
  <c r="BQ17" i="34"/>
  <c r="BP17" i="34"/>
  <c r="BU17" i="34" s="1"/>
  <c r="BV17" i="34" s="1"/>
  <c r="BT16" i="34"/>
  <c r="BS16" i="34" s="1"/>
  <c r="BT15" i="34"/>
  <c r="BS15" i="34" s="1"/>
  <c r="BT14" i="34"/>
  <c r="BS14" i="34" s="1"/>
  <c r="BT13" i="34"/>
  <c r="BS13" i="34" s="1"/>
  <c r="BQ13" i="34"/>
  <c r="BT12" i="34"/>
  <c r="BS12" i="34" s="1"/>
  <c r="BT11" i="34"/>
  <c r="BS11" i="34" s="1"/>
  <c r="BQ11" i="34"/>
  <c r="BT10" i="34"/>
  <c r="BS10" i="34" s="1"/>
  <c r="BT9" i="34"/>
  <c r="BS9" i="34" s="1"/>
  <c r="BQ9" i="34"/>
  <c r="BT8" i="34"/>
  <c r="BS8" i="34" s="1"/>
  <c r="BQ8" i="34"/>
  <c r="BP8" i="34"/>
  <c r="BT7" i="34"/>
  <c r="BS7" i="34" s="1"/>
  <c r="BT6" i="34"/>
  <c r="BS6" i="34" s="1"/>
  <c r="BO94" i="34"/>
  <c r="BP12" i="34" l="1"/>
  <c r="BQ67" i="34"/>
  <c r="BP110" i="34"/>
  <c r="BP187" i="34"/>
  <c r="BP96" i="35"/>
  <c r="BU96" i="35" s="1"/>
  <c r="BV96" i="35" s="1"/>
  <c r="BP121" i="35"/>
  <c r="BU161" i="36"/>
  <c r="BP82" i="40"/>
  <c r="BU103" i="40"/>
  <c r="BP7" i="34"/>
  <c r="BP16" i="34"/>
  <c r="BP21" i="34"/>
  <c r="BU21" i="34" s="1"/>
  <c r="BV21" i="34" s="1"/>
  <c r="BP22" i="34"/>
  <c r="BP126" i="34"/>
  <c r="BP74" i="40"/>
  <c r="BP118" i="40"/>
  <c r="BQ7" i="34"/>
  <c r="BP11" i="34"/>
  <c r="BQ12" i="34"/>
  <c r="BQ14" i="34"/>
  <c r="BQ16" i="34"/>
  <c r="BQ19" i="34"/>
  <c r="BQ21" i="34"/>
  <c r="BQ22" i="34"/>
  <c r="BP28" i="34"/>
  <c r="BU28" i="34" s="1"/>
  <c r="BV28" i="34" s="1"/>
  <c r="BQ32" i="34"/>
  <c r="BS35" i="34"/>
  <c r="BQ40" i="34"/>
  <c r="BQ43" i="34"/>
  <c r="BQ44" i="34"/>
  <c r="BS62" i="34"/>
  <c r="BS67" i="34"/>
  <c r="BP103" i="34"/>
  <c r="BP106" i="34"/>
  <c r="BU106" i="34" s="1"/>
  <c r="BV106" i="34" s="1"/>
  <c r="BS110" i="34"/>
  <c r="BP119" i="34"/>
  <c r="BP122" i="34"/>
  <c r="BU122" i="34" s="1"/>
  <c r="BV122" i="34" s="1"/>
  <c r="BS126" i="34"/>
  <c r="BQ187" i="34"/>
  <c r="BP68" i="35"/>
  <c r="BQ70" i="35"/>
  <c r="BP72" i="35"/>
  <c r="BP79" i="35"/>
  <c r="BP84" i="35"/>
  <c r="BQ86" i="35"/>
  <c r="BP88" i="35"/>
  <c r="BQ96" i="35"/>
  <c r="BP100" i="35"/>
  <c r="BP105" i="35"/>
  <c r="BP108" i="35"/>
  <c r="BP113" i="35"/>
  <c r="BP116" i="35"/>
  <c r="BQ121" i="35"/>
  <c r="BP123" i="35"/>
  <c r="BQ125" i="35"/>
  <c r="BP130" i="35"/>
  <c r="BP139" i="35"/>
  <c r="BM174" i="35"/>
  <c r="BM175" i="35" s="1"/>
  <c r="BP128" i="36"/>
  <c r="BU128" i="36" s="1"/>
  <c r="BQ153" i="36"/>
  <c r="BQ9" i="40"/>
  <c r="BP63" i="40"/>
  <c r="BU63" i="40" s="1"/>
  <c r="BQ74" i="40"/>
  <c r="BQ82" i="40"/>
  <c r="BU82" i="40" s="1"/>
  <c r="BP95" i="40"/>
  <c r="BU95" i="40" s="1"/>
  <c r="BQ118" i="40"/>
  <c r="BP122" i="40"/>
  <c r="BU122" i="40" s="1"/>
  <c r="BS132" i="40"/>
  <c r="BS153" i="40"/>
  <c r="BS156" i="40"/>
  <c r="BQ161" i="40"/>
  <c r="BU161" i="40" s="1"/>
  <c r="BN140" i="34"/>
  <c r="BN156" i="34"/>
  <c r="BN33" i="34"/>
  <c r="BN49" i="34"/>
  <c r="BS169" i="34"/>
  <c r="BQ169" i="34"/>
  <c r="BS182" i="34"/>
  <c r="BQ182" i="34"/>
  <c r="BS119" i="35"/>
  <c r="BQ119" i="35"/>
  <c r="BP119" i="35"/>
  <c r="BQ140" i="36"/>
  <c r="BS140" i="36"/>
  <c r="BP140" i="36"/>
  <c r="BO48" i="34"/>
  <c r="BN65" i="34"/>
  <c r="BO78" i="34"/>
  <c r="BS173" i="34"/>
  <c r="BQ173" i="34"/>
  <c r="BS177" i="34"/>
  <c r="BQ177" i="34"/>
  <c r="BS188" i="34"/>
  <c r="BQ188" i="34"/>
  <c r="BU87" i="35"/>
  <c r="BV87" i="35" s="1"/>
  <c r="BS120" i="35"/>
  <c r="BQ120" i="35"/>
  <c r="BP120" i="35"/>
  <c r="BU108" i="36"/>
  <c r="BS14" i="40"/>
  <c r="BP14" i="40"/>
  <c r="BQ14" i="40"/>
  <c r="BS107" i="40"/>
  <c r="BQ107" i="40"/>
  <c r="BP107" i="40"/>
  <c r="BU8" i="34"/>
  <c r="BV8" i="34" s="1"/>
  <c r="BP10" i="34"/>
  <c r="BU10" i="34" s="1"/>
  <c r="BV10" i="34" s="1"/>
  <c r="BP15" i="34"/>
  <c r="BP25" i="34"/>
  <c r="BP26" i="34"/>
  <c r="BQ31" i="34"/>
  <c r="BU31" i="34" s="1"/>
  <c r="BV31" i="34" s="1"/>
  <c r="BN41" i="34"/>
  <c r="BO52" i="34"/>
  <c r="BO64" i="34"/>
  <c r="BP137" i="34"/>
  <c r="BU137" i="34" s="1"/>
  <c r="BV137" i="34" s="1"/>
  <c r="BP139" i="34"/>
  <c r="BU139" i="34" s="1"/>
  <c r="BV139" i="34" s="1"/>
  <c r="BP141" i="34"/>
  <c r="BU141" i="34" s="1"/>
  <c r="BV141" i="34" s="1"/>
  <c r="BP143" i="34"/>
  <c r="BP145" i="34"/>
  <c r="BU145" i="34" s="1"/>
  <c r="BV145" i="34" s="1"/>
  <c r="BP147" i="34"/>
  <c r="BU147" i="34" s="1"/>
  <c r="BV147" i="34" s="1"/>
  <c r="BP149" i="34"/>
  <c r="BU149" i="34" s="1"/>
  <c r="BV149" i="34" s="1"/>
  <c r="BP150" i="34"/>
  <c r="BU150" i="34" s="1"/>
  <c r="BV150" i="34" s="1"/>
  <c r="BP151" i="34"/>
  <c r="BU151" i="34" s="1"/>
  <c r="BV151" i="34" s="1"/>
  <c r="BP153" i="34"/>
  <c r="BU153" i="34" s="1"/>
  <c r="BV153" i="34" s="1"/>
  <c r="BP154" i="34"/>
  <c r="BU154" i="34" s="1"/>
  <c r="BV154" i="34" s="1"/>
  <c r="BP155" i="34"/>
  <c r="BU156" i="34"/>
  <c r="BV156" i="34" s="1"/>
  <c r="BU158" i="34"/>
  <c r="BV158" i="34" s="1"/>
  <c r="BU161" i="34"/>
  <c r="BV161" i="34" s="1"/>
  <c r="BS166" i="34"/>
  <c r="BQ166" i="34"/>
  <c r="BU166" i="34" s="1"/>
  <c r="BV166" i="34" s="1"/>
  <c r="BS170" i="34"/>
  <c r="BU170" i="34" s="1"/>
  <c r="BV170" i="34" s="1"/>
  <c r="BQ170" i="34"/>
  <c r="BS67" i="35"/>
  <c r="BQ67" i="35"/>
  <c r="BP67" i="35"/>
  <c r="BS83" i="35"/>
  <c r="BQ83" i="35"/>
  <c r="BP83" i="35"/>
  <c r="BU83" i="35" s="1"/>
  <c r="BV83" i="35" s="1"/>
  <c r="BS127" i="35"/>
  <c r="BQ127" i="35"/>
  <c r="BP127" i="35"/>
  <c r="BU127" i="35" s="1"/>
  <c r="BV127" i="35" s="1"/>
  <c r="BQ135" i="35"/>
  <c r="BP135" i="35"/>
  <c r="BS98" i="40"/>
  <c r="BQ98" i="40"/>
  <c r="BP98" i="40"/>
  <c r="BS180" i="34"/>
  <c r="BQ180" i="34"/>
  <c r="BS184" i="34"/>
  <c r="BQ184" i="34"/>
  <c r="BS186" i="34"/>
  <c r="BQ186" i="34"/>
  <c r="BS75" i="35"/>
  <c r="BQ75" i="35"/>
  <c r="BP75" i="35"/>
  <c r="BS91" i="35"/>
  <c r="BQ91" i="35"/>
  <c r="BP91" i="35"/>
  <c r="BU91" i="35" s="1"/>
  <c r="BV91" i="35" s="1"/>
  <c r="BO32" i="34"/>
  <c r="BN37" i="34"/>
  <c r="BN53" i="34"/>
  <c r="BU185" i="34"/>
  <c r="BV185" i="34" s="1"/>
  <c r="BS92" i="35"/>
  <c r="BQ92" i="35"/>
  <c r="BP92" i="35"/>
  <c r="BU92" i="35" s="1"/>
  <c r="BV92" i="35" s="1"/>
  <c r="BU122" i="35"/>
  <c r="BV122" i="35" s="1"/>
  <c r="BS126" i="35"/>
  <c r="BQ126" i="35"/>
  <c r="BP126" i="35"/>
  <c r="BU126" i="35" s="1"/>
  <c r="BV126" i="35" s="1"/>
  <c r="BQ131" i="35"/>
  <c r="BP131" i="35"/>
  <c r="BP6" i="34"/>
  <c r="BU12" i="34"/>
  <c r="BV12" i="34" s="1"/>
  <c r="BP20" i="34"/>
  <c r="BU20" i="34" s="1"/>
  <c r="BV20" i="34" s="1"/>
  <c r="BO36" i="34"/>
  <c r="BQ47" i="34"/>
  <c r="BO86" i="34"/>
  <c r="BP138" i="34"/>
  <c r="BU138" i="34" s="1"/>
  <c r="BV138" i="34" s="1"/>
  <c r="BP140" i="34"/>
  <c r="BU140" i="34" s="1"/>
  <c r="BV140" i="34" s="1"/>
  <c r="BP142" i="34"/>
  <c r="BU142" i="34" s="1"/>
  <c r="BV142" i="34" s="1"/>
  <c r="BP144" i="34"/>
  <c r="BU144" i="34" s="1"/>
  <c r="BV144" i="34" s="1"/>
  <c r="BP146" i="34"/>
  <c r="BU146" i="34" s="1"/>
  <c r="BV146" i="34" s="1"/>
  <c r="BP148" i="34"/>
  <c r="BU148" i="34" s="1"/>
  <c r="BV148" i="34" s="1"/>
  <c r="BP152" i="34"/>
  <c r="BU152" i="34" s="1"/>
  <c r="BV152" i="34" s="1"/>
  <c r="BU157" i="34"/>
  <c r="BV157" i="34" s="1"/>
  <c r="BU160" i="34"/>
  <c r="BV160" i="34" s="1"/>
  <c r="BU162" i="34"/>
  <c r="BV162" i="34" s="1"/>
  <c r="BS168" i="34"/>
  <c r="BQ168" i="34"/>
  <c r="BU168" i="34" s="1"/>
  <c r="BV168" i="34" s="1"/>
  <c r="BS181" i="34"/>
  <c r="BQ181" i="34"/>
  <c r="BS185" i="34"/>
  <c r="BQ185" i="34"/>
  <c r="BQ6" i="34"/>
  <c r="BP9" i="34"/>
  <c r="BU9" i="34" s="1"/>
  <c r="BV9" i="34" s="1"/>
  <c r="BQ10" i="34"/>
  <c r="BP13" i="34"/>
  <c r="BU13" i="34" s="1"/>
  <c r="BV13" i="34" s="1"/>
  <c r="BP14" i="34"/>
  <c r="BU14" i="34" s="1"/>
  <c r="BV14" i="34" s="1"/>
  <c r="BQ15" i="34"/>
  <c r="BU16" i="34"/>
  <c r="BV16" i="34" s="1"/>
  <c r="BP19" i="34"/>
  <c r="BU19" i="34" s="1"/>
  <c r="BV19" i="34" s="1"/>
  <c r="BQ20" i="34"/>
  <c r="BP24" i="34"/>
  <c r="BU24" i="34" s="1"/>
  <c r="BV24" i="34" s="1"/>
  <c r="BQ25" i="34"/>
  <c r="BQ26" i="34"/>
  <c r="BP29" i="34"/>
  <c r="BU29" i="34" s="1"/>
  <c r="BV29" i="34" s="1"/>
  <c r="BP30" i="34"/>
  <c r="BU30" i="34" s="1"/>
  <c r="BV30" i="34" s="1"/>
  <c r="BS31" i="34"/>
  <c r="BQ35" i="34"/>
  <c r="BU35" i="34" s="1"/>
  <c r="BV35" i="34" s="1"/>
  <c r="BQ36" i="34"/>
  <c r="BO40" i="34"/>
  <c r="BN45" i="34"/>
  <c r="BS47" i="34"/>
  <c r="BQ51" i="34"/>
  <c r="BU51" i="34" s="1"/>
  <c r="BV51" i="34" s="1"/>
  <c r="BQ52" i="34"/>
  <c r="BS54" i="34"/>
  <c r="BN57" i="34"/>
  <c r="BQ59" i="34"/>
  <c r="BU59" i="34" s="1"/>
  <c r="BV59" i="34" s="1"/>
  <c r="BQ63" i="34"/>
  <c r="BQ64" i="34"/>
  <c r="BS66" i="34"/>
  <c r="BS70" i="34"/>
  <c r="BN73" i="34"/>
  <c r="BQ75" i="34"/>
  <c r="BP169" i="34"/>
  <c r="BS172" i="34"/>
  <c r="BQ172" i="34"/>
  <c r="BS174" i="34"/>
  <c r="BQ174" i="34"/>
  <c r="BU174" i="34" s="1"/>
  <c r="BV174" i="34" s="1"/>
  <c r="BS176" i="34"/>
  <c r="BQ176" i="34"/>
  <c r="BS178" i="34"/>
  <c r="BQ178" i="34"/>
  <c r="BP180" i="34"/>
  <c r="BU180" i="34" s="1"/>
  <c r="BV180" i="34" s="1"/>
  <c r="BP182" i="34"/>
  <c r="BP184" i="34"/>
  <c r="BP186" i="34"/>
  <c r="BU186" i="34" s="1"/>
  <c r="BV186" i="34" s="1"/>
  <c r="BS189" i="34"/>
  <c r="BU189" i="34" s="1"/>
  <c r="BV189" i="34" s="1"/>
  <c r="BQ189" i="34"/>
  <c r="BS118" i="35"/>
  <c r="BQ118" i="35"/>
  <c r="BP118" i="35"/>
  <c r="BS128" i="35"/>
  <c r="BQ128" i="35"/>
  <c r="BP128" i="35"/>
  <c r="BP167" i="34"/>
  <c r="BP175" i="34"/>
  <c r="BU175" i="34" s="1"/>
  <c r="BV175" i="34" s="1"/>
  <c r="BP183" i="34"/>
  <c r="BU183" i="34" s="1"/>
  <c r="BV183" i="34" s="1"/>
  <c r="BO7" i="35"/>
  <c r="BO10" i="35"/>
  <c r="BO15" i="35"/>
  <c r="BO18" i="35"/>
  <c r="BO23" i="35"/>
  <c r="BO26" i="35"/>
  <c r="BO31" i="35"/>
  <c r="BO34" i="35"/>
  <c r="BO39" i="35"/>
  <c r="BO42" i="35"/>
  <c r="BO47" i="35"/>
  <c r="BO50" i="35"/>
  <c r="BO55" i="35"/>
  <c r="BO58" i="35"/>
  <c r="BO63" i="35"/>
  <c r="BO65" i="35"/>
  <c r="BO67" i="35"/>
  <c r="BO68" i="35"/>
  <c r="BQ71" i="35"/>
  <c r="BU71" i="35" s="1"/>
  <c r="BV71" i="35" s="1"/>
  <c r="BO76" i="35"/>
  <c r="BQ79" i="35"/>
  <c r="BU79" i="35" s="1"/>
  <c r="BV79" i="35" s="1"/>
  <c r="BO84" i="35"/>
  <c r="BQ87" i="35"/>
  <c r="BO92" i="35"/>
  <c r="BO97" i="35"/>
  <c r="BQ100" i="35"/>
  <c r="BU100" i="35" s="1"/>
  <c r="BV100" i="35" s="1"/>
  <c r="BQ108" i="35"/>
  <c r="BQ112" i="35"/>
  <c r="BU112" i="35" s="1"/>
  <c r="BV112" i="35" s="1"/>
  <c r="BQ116" i="35"/>
  <c r="BU116" i="35" s="1"/>
  <c r="BV116" i="35" s="1"/>
  <c r="BU121" i="35"/>
  <c r="BV121" i="35" s="1"/>
  <c r="BQ122" i="35"/>
  <c r="BQ123" i="35"/>
  <c r="BQ124" i="35"/>
  <c r="BU124" i="35" s="1"/>
  <c r="BV124" i="35" s="1"/>
  <c r="BU129" i="35"/>
  <c r="BV129" i="35" s="1"/>
  <c r="BS130" i="35"/>
  <c r="BO132" i="35"/>
  <c r="BS134" i="35"/>
  <c r="BU134" i="35" s="1"/>
  <c r="BV134" i="35" s="1"/>
  <c r="BQ108" i="36"/>
  <c r="BS108" i="36"/>
  <c r="BS78" i="40"/>
  <c r="BQ78" i="40"/>
  <c r="BP78" i="40"/>
  <c r="BP125" i="40"/>
  <c r="BS125" i="40"/>
  <c r="BQ125" i="40"/>
  <c r="BU125" i="40" s="1"/>
  <c r="BQ166" i="40"/>
  <c r="BS166" i="40"/>
  <c r="BP166" i="40"/>
  <c r="BO9" i="35"/>
  <c r="BO12" i="35"/>
  <c r="BO17" i="35"/>
  <c r="BO20" i="35"/>
  <c r="BO25" i="35"/>
  <c r="BO28" i="35"/>
  <c r="BO33" i="35"/>
  <c r="BO36" i="35"/>
  <c r="BO41" i="35"/>
  <c r="BO44" i="35"/>
  <c r="BO49" i="35"/>
  <c r="BO52" i="35"/>
  <c r="BO57" i="35"/>
  <c r="BO60" i="35"/>
  <c r="BO73" i="35"/>
  <c r="BO81" i="35"/>
  <c r="BO89" i="35"/>
  <c r="BO93" i="35"/>
  <c r="BO104" i="35"/>
  <c r="BQ124" i="36"/>
  <c r="BS124" i="36"/>
  <c r="BP124" i="36"/>
  <c r="BM175" i="36"/>
  <c r="BO71" i="40"/>
  <c r="BV71" i="40" s="1"/>
  <c r="BP144" i="40"/>
  <c r="BS144" i="40"/>
  <c r="BQ144" i="40"/>
  <c r="BU171" i="34"/>
  <c r="BV171" i="34" s="1"/>
  <c r="BU187" i="34"/>
  <c r="BV187" i="34" s="1"/>
  <c r="BO6" i="35"/>
  <c r="BO11" i="35"/>
  <c r="BO14" i="35"/>
  <c r="BO19" i="35"/>
  <c r="BO22" i="35"/>
  <c r="BO27" i="35"/>
  <c r="BO30" i="35"/>
  <c r="BO35" i="35"/>
  <c r="BO38" i="35"/>
  <c r="BO43" i="35"/>
  <c r="BO46" i="35"/>
  <c r="BO51" i="35"/>
  <c r="BO54" i="35"/>
  <c r="BO59" i="35"/>
  <c r="BO62" i="35"/>
  <c r="BO64" i="35"/>
  <c r="BO66" i="35"/>
  <c r="BO72" i="35"/>
  <c r="BO80" i="35"/>
  <c r="BO88" i="35"/>
  <c r="BO100" i="35"/>
  <c r="BP104" i="35"/>
  <c r="BU104" i="35" s="1"/>
  <c r="BV104" i="35" s="1"/>
  <c r="BO105" i="35"/>
  <c r="BO109" i="35"/>
  <c r="BP117" i="35"/>
  <c r="BU117" i="35" s="1"/>
  <c r="BV117" i="35" s="1"/>
  <c r="BP125" i="35"/>
  <c r="BU125" i="35" s="1"/>
  <c r="BV125" i="35" s="1"/>
  <c r="BP138" i="35"/>
  <c r="BU138" i="35" s="1"/>
  <c r="BV138" i="35" s="1"/>
  <c r="BP142" i="35"/>
  <c r="BU142" i="35" s="1"/>
  <c r="BV142" i="35" s="1"/>
  <c r="BO169" i="36"/>
  <c r="BO165" i="36"/>
  <c r="BO162" i="36"/>
  <c r="BO137" i="36"/>
  <c r="BO132" i="36"/>
  <c r="BO121" i="36"/>
  <c r="BO116" i="36"/>
  <c r="BO167" i="36"/>
  <c r="BO163" i="36"/>
  <c r="BO153" i="36"/>
  <c r="BO149" i="36"/>
  <c r="BO145" i="36"/>
  <c r="BO141" i="36"/>
  <c r="BO136" i="36"/>
  <c r="BO125" i="36"/>
  <c r="BO120" i="36"/>
  <c r="BO109" i="36"/>
  <c r="BO158" i="36"/>
  <c r="BO151" i="36"/>
  <c r="BO147" i="36"/>
  <c r="BO140" i="36"/>
  <c r="BO129" i="36"/>
  <c r="BO108" i="36"/>
  <c r="BV108" i="36" s="1"/>
  <c r="BO112" i="36"/>
  <c r="BV112" i="36" s="1"/>
  <c r="BQ120" i="36"/>
  <c r="BP120" i="36"/>
  <c r="BO178" i="40"/>
  <c r="BO166" i="40"/>
  <c r="BO120" i="40"/>
  <c r="BO115" i="40"/>
  <c r="BO184" i="40"/>
  <c r="BO172" i="40"/>
  <c r="BO131" i="40"/>
  <c r="BO88" i="40"/>
  <c r="BO83" i="40"/>
  <c r="BO56" i="40"/>
  <c r="BO16" i="40"/>
  <c r="BO12" i="40"/>
  <c r="BO8" i="40"/>
  <c r="BO168" i="40"/>
  <c r="BO155" i="40"/>
  <c r="BO139" i="40"/>
  <c r="BO104" i="40"/>
  <c r="BO67" i="40"/>
  <c r="BO7" i="40"/>
  <c r="BO108" i="40"/>
  <c r="BO103" i="40"/>
  <c r="BV103" i="40" s="1"/>
  <c r="BO76" i="40"/>
  <c r="BO60" i="40"/>
  <c r="BO55" i="40"/>
  <c r="BO51" i="40"/>
  <c r="BO49" i="40"/>
  <c r="BO47" i="40"/>
  <c r="BO45" i="40"/>
  <c r="BO43" i="40"/>
  <c r="BO41" i="40"/>
  <c r="BO39" i="40"/>
  <c r="BO37" i="40"/>
  <c r="BO35" i="40"/>
  <c r="BO33" i="40"/>
  <c r="BO31" i="40"/>
  <c r="BO29" i="40"/>
  <c r="BO27" i="40"/>
  <c r="BO25" i="40"/>
  <c r="BO23" i="40"/>
  <c r="BO21" i="40"/>
  <c r="BO19" i="40"/>
  <c r="BO17" i="40"/>
  <c r="BO124" i="40"/>
  <c r="BO119" i="40"/>
  <c r="BO99" i="40"/>
  <c r="BO72" i="40"/>
  <c r="BO15" i="40"/>
  <c r="BS55" i="40"/>
  <c r="BP55" i="40"/>
  <c r="BQ55" i="40"/>
  <c r="BS59" i="40"/>
  <c r="BQ59" i="40"/>
  <c r="BP59" i="40"/>
  <c r="BO87" i="40"/>
  <c r="BS90" i="40"/>
  <c r="BP90" i="40"/>
  <c r="BQ90" i="40"/>
  <c r="BS123" i="40"/>
  <c r="BQ123" i="40"/>
  <c r="BP123" i="40"/>
  <c r="BP157" i="40"/>
  <c r="BU157" i="40" s="1"/>
  <c r="BS157" i="40"/>
  <c r="BQ157" i="40"/>
  <c r="BQ165" i="36"/>
  <c r="BU165" i="36" s="1"/>
  <c r="BQ169" i="36"/>
  <c r="BU169" i="36" s="1"/>
  <c r="BS7" i="40"/>
  <c r="BP7" i="40"/>
  <c r="BQ13" i="40"/>
  <c r="BS54" i="40"/>
  <c r="BP54" i="40"/>
  <c r="BU54" i="40" s="1"/>
  <c r="BS67" i="40"/>
  <c r="BQ67" i="40"/>
  <c r="BU70" i="40"/>
  <c r="BQ83" i="40"/>
  <c r="BU83" i="40" s="1"/>
  <c r="BS94" i="40"/>
  <c r="BQ94" i="40"/>
  <c r="BP128" i="40"/>
  <c r="BS128" i="40"/>
  <c r="BU128" i="40" s="1"/>
  <c r="BP133" i="40"/>
  <c r="BS133" i="40"/>
  <c r="BQ133" i="40"/>
  <c r="BN138" i="40"/>
  <c r="BP149" i="40"/>
  <c r="BU149" i="40" s="1"/>
  <c r="BS149" i="40"/>
  <c r="BN154" i="40"/>
  <c r="BP160" i="40"/>
  <c r="BS160" i="40"/>
  <c r="BS6" i="40"/>
  <c r="BP6" i="40"/>
  <c r="BS11" i="40"/>
  <c r="BP11" i="40"/>
  <c r="BS58" i="40"/>
  <c r="BP58" i="40"/>
  <c r="BS66" i="40"/>
  <c r="BU66" i="40" s="1"/>
  <c r="BQ66" i="40"/>
  <c r="BS79" i="40"/>
  <c r="BP79" i="40"/>
  <c r="BU79" i="40" s="1"/>
  <c r="BS87" i="40"/>
  <c r="BP87" i="40"/>
  <c r="BS91" i="40"/>
  <c r="BQ91" i="40"/>
  <c r="BU91" i="40" s="1"/>
  <c r="BS114" i="40"/>
  <c r="BU114" i="40" s="1"/>
  <c r="BQ114" i="40"/>
  <c r="BP136" i="40"/>
  <c r="BS136" i="40"/>
  <c r="BQ170" i="40"/>
  <c r="BS170" i="40"/>
  <c r="BP170" i="40"/>
  <c r="BQ178" i="40"/>
  <c r="BP178" i="40"/>
  <c r="BS178" i="40"/>
  <c r="BP136" i="36"/>
  <c r="BU136" i="36" s="1"/>
  <c r="BP145" i="36"/>
  <c r="BU145" i="36" s="1"/>
  <c r="BP149" i="36"/>
  <c r="BU149" i="36" s="1"/>
  <c r="BP153" i="36"/>
  <c r="BN173" i="40"/>
  <c r="BN171" i="40"/>
  <c r="BN146" i="40"/>
  <c r="BS10" i="40"/>
  <c r="BP10" i="40"/>
  <c r="BS15" i="40"/>
  <c r="BP15" i="40"/>
  <c r="BS62" i="40"/>
  <c r="BQ62" i="40"/>
  <c r="BP75" i="40"/>
  <c r="BU75" i="40" s="1"/>
  <c r="BS86" i="40"/>
  <c r="BP86" i="40"/>
  <c r="BS99" i="40"/>
  <c r="BQ99" i="40"/>
  <c r="BU102" i="40"/>
  <c r="BS106" i="40"/>
  <c r="BP106" i="40"/>
  <c r="BS115" i="40"/>
  <c r="BQ115" i="40"/>
  <c r="BP115" i="40"/>
  <c r="P4" i="22"/>
  <c r="Q5" i="22"/>
  <c r="P5" i="22" s="1"/>
  <c r="BS110" i="40"/>
  <c r="BQ110" i="40"/>
  <c r="BP141" i="40"/>
  <c r="BS141" i="40"/>
  <c r="BU141" i="40" s="1"/>
  <c r="BP152" i="40"/>
  <c r="BU152" i="40" s="1"/>
  <c r="BS152" i="40"/>
  <c r="BQ129" i="40"/>
  <c r="BU129" i="40" s="1"/>
  <c r="BQ132" i="40"/>
  <c r="BQ137" i="40"/>
  <c r="BU137" i="40" s="1"/>
  <c r="BQ140" i="40"/>
  <c r="BQ145" i="40"/>
  <c r="BQ148" i="40"/>
  <c r="BU148" i="40" s="1"/>
  <c r="BQ153" i="40"/>
  <c r="BU153" i="40" s="1"/>
  <c r="BQ156" i="40"/>
  <c r="BU182" i="40"/>
  <c r="F6" i="22"/>
  <c r="F4" i="22" s="1"/>
  <c r="BU118" i="40"/>
  <c r="BS174" i="40"/>
  <c r="BU174" i="40" s="1"/>
  <c r="BS186" i="40"/>
  <c r="BU186" i="40" s="1"/>
  <c r="P6" i="22"/>
  <c r="BS18" i="40"/>
  <c r="BQ18" i="40"/>
  <c r="BS20" i="40"/>
  <c r="BQ20" i="40"/>
  <c r="BS22" i="40"/>
  <c r="BQ22" i="40"/>
  <c r="BS24" i="40"/>
  <c r="BQ24" i="40"/>
  <c r="BS26" i="40"/>
  <c r="BQ26" i="40"/>
  <c r="BS28" i="40"/>
  <c r="BQ28" i="40"/>
  <c r="BS30" i="40"/>
  <c r="BQ30" i="40"/>
  <c r="BS32" i="40"/>
  <c r="BQ32" i="40"/>
  <c r="BS34" i="40"/>
  <c r="BQ34" i="40"/>
  <c r="BS36" i="40"/>
  <c r="BQ36" i="40"/>
  <c r="BS38" i="40"/>
  <c r="BQ38" i="40"/>
  <c r="BS40" i="40"/>
  <c r="BQ40" i="40"/>
  <c r="BS42" i="40"/>
  <c r="BQ42" i="40"/>
  <c r="BS44" i="40"/>
  <c r="BQ44" i="40"/>
  <c r="BS46" i="40"/>
  <c r="BQ46" i="40"/>
  <c r="BS48" i="40"/>
  <c r="BQ48" i="40"/>
  <c r="BS50" i="40"/>
  <c r="BQ50" i="40"/>
  <c r="BS52" i="40"/>
  <c r="BQ52" i="40"/>
  <c r="BS65" i="40"/>
  <c r="BP65" i="40"/>
  <c r="BS68" i="40"/>
  <c r="BQ68" i="40"/>
  <c r="BP68" i="40"/>
  <c r="BS81" i="40"/>
  <c r="BP81" i="40"/>
  <c r="BS84" i="40"/>
  <c r="BQ84" i="40"/>
  <c r="BP84" i="40"/>
  <c r="BS97" i="40"/>
  <c r="BP97" i="40"/>
  <c r="BS100" i="40"/>
  <c r="BQ100" i="40"/>
  <c r="BP100" i="40"/>
  <c r="BS113" i="40"/>
  <c r="BP113" i="40"/>
  <c r="BS116" i="40"/>
  <c r="BQ116" i="40"/>
  <c r="BP116" i="40"/>
  <c r="BQ164" i="40"/>
  <c r="BP164" i="40"/>
  <c r="BS164" i="40"/>
  <c r="BQ176" i="40"/>
  <c r="BP176" i="40"/>
  <c r="BN186" i="40"/>
  <c r="BN182" i="40"/>
  <c r="BN178" i="40"/>
  <c r="BN174" i="40"/>
  <c r="BN170" i="40"/>
  <c r="BN166" i="40"/>
  <c r="BN188" i="40"/>
  <c r="BN184" i="40"/>
  <c r="BN180" i="40"/>
  <c r="BN176" i="40"/>
  <c r="BN172" i="40"/>
  <c r="BN168" i="40"/>
  <c r="BN164" i="40"/>
  <c r="BN161" i="40"/>
  <c r="BN157" i="40"/>
  <c r="BN153" i="40"/>
  <c r="BN149" i="40"/>
  <c r="BN145" i="40"/>
  <c r="BN141" i="40"/>
  <c r="BN137" i="40"/>
  <c r="BN133" i="40"/>
  <c r="BN129" i="40"/>
  <c r="BN125" i="40"/>
  <c r="BN124" i="40"/>
  <c r="BN123" i="40"/>
  <c r="BN122" i="40"/>
  <c r="BN121" i="40"/>
  <c r="BN120" i="40"/>
  <c r="BN119" i="40"/>
  <c r="BN118" i="40"/>
  <c r="BN117" i="40"/>
  <c r="BN116" i="40"/>
  <c r="BN115" i="40"/>
  <c r="BN114" i="40"/>
  <c r="BN113" i="40"/>
  <c r="BN112" i="40"/>
  <c r="BN111" i="40"/>
  <c r="BN110" i="40"/>
  <c r="BN109" i="40"/>
  <c r="BN108" i="40"/>
  <c r="BN107" i="40"/>
  <c r="BN106" i="40"/>
  <c r="BN105" i="40"/>
  <c r="BN104" i="40"/>
  <c r="BN103" i="40"/>
  <c r="BN102" i="40"/>
  <c r="BN101" i="40"/>
  <c r="BN100" i="40"/>
  <c r="BN99" i="40"/>
  <c r="BN98" i="40"/>
  <c r="BN97" i="40"/>
  <c r="BN96" i="40"/>
  <c r="BN95" i="40"/>
  <c r="BN94" i="40"/>
  <c r="BN93" i="40"/>
  <c r="BN92" i="40"/>
  <c r="BN91" i="40"/>
  <c r="BN90" i="40"/>
  <c r="BN89" i="40"/>
  <c r="BN88" i="40"/>
  <c r="BN87" i="40"/>
  <c r="BN86" i="40"/>
  <c r="BN85" i="40"/>
  <c r="BN84" i="40"/>
  <c r="BN83" i="40"/>
  <c r="BN82" i="40"/>
  <c r="BN81" i="40"/>
  <c r="BN80" i="40"/>
  <c r="BN79" i="40"/>
  <c r="BN78" i="40"/>
  <c r="BN77" i="40"/>
  <c r="BN76" i="40"/>
  <c r="BN75" i="40"/>
  <c r="BN74" i="40"/>
  <c r="BN73" i="40"/>
  <c r="BN72" i="40"/>
  <c r="BN71" i="40"/>
  <c r="BN70" i="40"/>
  <c r="BN69" i="40"/>
  <c r="BN68" i="40"/>
  <c r="BN67" i="40"/>
  <c r="BN66" i="40"/>
  <c r="BN65" i="40"/>
  <c r="BN64" i="40"/>
  <c r="BN63" i="40"/>
  <c r="BN62" i="40"/>
  <c r="BN61" i="40"/>
  <c r="BN60" i="40"/>
  <c r="BN59" i="40"/>
  <c r="BN58" i="40"/>
  <c r="BN57" i="40"/>
  <c r="BN56" i="40"/>
  <c r="BN55" i="40"/>
  <c r="BN54" i="40"/>
  <c r="BN53" i="40"/>
  <c r="BN181" i="40"/>
  <c r="BN179" i="40"/>
  <c r="BN165" i="40"/>
  <c r="BN163" i="40"/>
  <c r="BN160" i="40"/>
  <c r="BN156" i="40"/>
  <c r="BN152" i="40"/>
  <c r="BN148" i="40"/>
  <c r="BN144" i="40"/>
  <c r="BN140" i="40"/>
  <c r="BN136" i="40"/>
  <c r="BN132" i="40"/>
  <c r="BN128" i="40"/>
  <c r="BN52" i="40"/>
  <c r="BN51" i="40"/>
  <c r="BN50" i="40"/>
  <c r="BN49" i="40"/>
  <c r="BN48" i="40"/>
  <c r="BN47" i="40"/>
  <c r="BN46" i="40"/>
  <c r="BN45" i="40"/>
  <c r="BN44" i="40"/>
  <c r="BN43" i="40"/>
  <c r="BN42" i="40"/>
  <c r="BN41" i="40"/>
  <c r="BN40" i="40"/>
  <c r="BN39" i="40"/>
  <c r="BN38" i="40"/>
  <c r="BN37" i="40"/>
  <c r="BN36" i="40"/>
  <c r="BN35" i="40"/>
  <c r="BN34" i="40"/>
  <c r="BN33" i="40"/>
  <c r="BN32" i="40"/>
  <c r="BN31" i="40"/>
  <c r="BN30" i="40"/>
  <c r="BN29" i="40"/>
  <c r="BN28" i="40"/>
  <c r="BN27" i="40"/>
  <c r="BN26" i="40"/>
  <c r="BN25" i="40"/>
  <c r="BN24" i="40"/>
  <c r="BN23" i="40"/>
  <c r="BN22" i="40"/>
  <c r="BN21" i="40"/>
  <c r="BN20" i="40"/>
  <c r="BN19" i="40"/>
  <c r="BN18" i="40"/>
  <c r="BN17" i="40"/>
  <c r="BN16" i="40"/>
  <c r="BN15" i="40"/>
  <c r="BN14" i="40"/>
  <c r="BN13" i="40"/>
  <c r="BN12" i="40"/>
  <c r="BN11" i="40"/>
  <c r="BN10" i="40"/>
  <c r="BN9" i="40"/>
  <c r="BN8" i="40"/>
  <c r="BN7" i="40"/>
  <c r="BN6" i="40"/>
  <c r="BN185" i="40"/>
  <c r="BN183" i="40"/>
  <c r="BN169" i="40"/>
  <c r="BN167" i="40"/>
  <c r="BS53" i="40"/>
  <c r="BP53" i="40"/>
  <c r="BS56" i="40"/>
  <c r="BQ56" i="40"/>
  <c r="BP56" i="40"/>
  <c r="BS69" i="40"/>
  <c r="BP69" i="40"/>
  <c r="BS72" i="40"/>
  <c r="BQ72" i="40"/>
  <c r="BP72" i="40"/>
  <c r="BS85" i="40"/>
  <c r="BP85" i="40"/>
  <c r="BS88" i="40"/>
  <c r="BQ88" i="40"/>
  <c r="BP88" i="40"/>
  <c r="BS101" i="40"/>
  <c r="BP101" i="40"/>
  <c r="BS104" i="40"/>
  <c r="BQ104" i="40"/>
  <c r="BP104" i="40"/>
  <c r="BS117" i="40"/>
  <c r="BP117" i="40"/>
  <c r="BS120" i="40"/>
  <c r="BQ120" i="40"/>
  <c r="BP120" i="40"/>
  <c r="BN127" i="40"/>
  <c r="BP130" i="40"/>
  <c r="BS130" i="40"/>
  <c r="BQ130" i="40"/>
  <c r="BN135" i="40"/>
  <c r="BP138" i="40"/>
  <c r="BS138" i="40"/>
  <c r="BQ138" i="40"/>
  <c r="BN143" i="40"/>
  <c r="BP146" i="40"/>
  <c r="BS146" i="40"/>
  <c r="BQ146" i="40"/>
  <c r="BN151" i="40"/>
  <c r="BP154" i="40"/>
  <c r="BS154" i="40"/>
  <c r="BQ154" i="40"/>
  <c r="BN159" i="40"/>
  <c r="BP162" i="40"/>
  <c r="BS162" i="40"/>
  <c r="BQ162" i="40"/>
  <c r="BN175" i="40"/>
  <c r="BN177" i="40"/>
  <c r="BQ185" i="40"/>
  <c r="BP185" i="40"/>
  <c r="BS185" i="40"/>
  <c r="BO189" i="40"/>
  <c r="BO185" i="40"/>
  <c r="BO181" i="40"/>
  <c r="BO177" i="40"/>
  <c r="BO173" i="40"/>
  <c r="BO169" i="40"/>
  <c r="BO165" i="40"/>
  <c r="BO160" i="40"/>
  <c r="BO156" i="40"/>
  <c r="BO152" i="40"/>
  <c r="BO148" i="40"/>
  <c r="BO144" i="40"/>
  <c r="BO140" i="40"/>
  <c r="BV140" i="40" s="1"/>
  <c r="BO136" i="40"/>
  <c r="BO132" i="40"/>
  <c r="BO128" i="40"/>
  <c r="BO186" i="40"/>
  <c r="BV186" i="40" s="1"/>
  <c r="BO183" i="40"/>
  <c r="BO176" i="40"/>
  <c r="BO170" i="40"/>
  <c r="BO167" i="40"/>
  <c r="BO122" i="40"/>
  <c r="BO118" i="40"/>
  <c r="BO114" i="40"/>
  <c r="BO110" i="40"/>
  <c r="BO106" i="40"/>
  <c r="BO102" i="40"/>
  <c r="BO98" i="40"/>
  <c r="BO94" i="40"/>
  <c r="BO90" i="40"/>
  <c r="BO86" i="40"/>
  <c r="BO82" i="40"/>
  <c r="BO78" i="40"/>
  <c r="BO74" i="40"/>
  <c r="BO70" i="40"/>
  <c r="BO66" i="40"/>
  <c r="BO62" i="40"/>
  <c r="BO58" i="40"/>
  <c r="BO54" i="40"/>
  <c r="BO187" i="40"/>
  <c r="BO180" i="40"/>
  <c r="BO174" i="40"/>
  <c r="BO171" i="40"/>
  <c r="BO164" i="40"/>
  <c r="BO162" i="40"/>
  <c r="BO161" i="40"/>
  <c r="BO158" i="40"/>
  <c r="BO157" i="40"/>
  <c r="BO154" i="40"/>
  <c r="BO153" i="40"/>
  <c r="BV153" i="40" s="1"/>
  <c r="BO150" i="40"/>
  <c r="BO149" i="40"/>
  <c r="BV149" i="40" s="1"/>
  <c r="BO146" i="40"/>
  <c r="BO145" i="40"/>
  <c r="BO142" i="40"/>
  <c r="BO141" i="40"/>
  <c r="BO138" i="40"/>
  <c r="BO137" i="40"/>
  <c r="BV137" i="40" s="1"/>
  <c r="BO134" i="40"/>
  <c r="BO133" i="40"/>
  <c r="BO130" i="40"/>
  <c r="BO129" i="40"/>
  <c r="BO126" i="40"/>
  <c r="BO125" i="40"/>
  <c r="BO121" i="40"/>
  <c r="BO117" i="40"/>
  <c r="BO113" i="40"/>
  <c r="BO109" i="40"/>
  <c r="BO105" i="40"/>
  <c r="BO101" i="40"/>
  <c r="BO97" i="40"/>
  <c r="BO93" i="40"/>
  <c r="BO89" i="40"/>
  <c r="BO85" i="40"/>
  <c r="BO81" i="40"/>
  <c r="BO77" i="40"/>
  <c r="BO73" i="40"/>
  <c r="BO69" i="40"/>
  <c r="BO65" i="40"/>
  <c r="BO61" i="40"/>
  <c r="BO57" i="40"/>
  <c r="BO53" i="40"/>
  <c r="BP8" i="40"/>
  <c r="BO9" i="40"/>
  <c r="BP12" i="40"/>
  <c r="BO13" i="40"/>
  <c r="BP16" i="40"/>
  <c r="BS17" i="40"/>
  <c r="BQ17" i="40"/>
  <c r="BO18" i="40"/>
  <c r="BS19" i="40"/>
  <c r="BQ19" i="40"/>
  <c r="BO20" i="40"/>
  <c r="BS21" i="40"/>
  <c r="BU21" i="40" s="1"/>
  <c r="BQ21" i="40"/>
  <c r="BO22" i="40"/>
  <c r="BS23" i="40"/>
  <c r="BQ23" i="40"/>
  <c r="BO24" i="40"/>
  <c r="BS25" i="40"/>
  <c r="BQ25" i="40"/>
  <c r="BO26" i="40"/>
  <c r="BS27" i="40"/>
  <c r="BQ27" i="40"/>
  <c r="BO28" i="40"/>
  <c r="BS29" i="40"/>
  <c r="BQ29" i="40"/>
  <c r="BO30" i="40"/>
  <c r="BS31" i="40"/>
  <c r="BQ31" i="40"/>
  <c r="BO32" i="40"/>
  <c r="BS33" i="40"/>
  <c r="BQ33" i="40"/>
  <c r="BO34" i="40"/>
  <c r="BS35" i="40"/>
  <c r="BQ35" i="40"/>
  <c r="BO36" i="40"/>
  <c r="BS37" i="40"/>
  <c r="BQ37" i="40"/>
  <c r="BO38" i="40"/>
  <c r="BS39" i="40"/>
  <c r="BQ39" i="40"/>
  <c r="BO40" i="40"/>
  <c r="BS41" i="40"/>
  <c r="BQ41" i="40"/>
  <c r="BO42" i="40"/>
  <c r="BS43" i="40"/>
  <c r="BQ43" i="40"/>
  <c r="BO44" i="40"/>
  <c r="BS45" i="40"/>
  <c r="BQ45" i="40"/>
  <c r="BO46" i="40"/>
  <c r="BS47" i="40"/>
  <c r="BQ47" i="40"/>
  <c r="BO48" i="40"/>
  <c r="BS49" i="40"/>
  <c r="BQ49" i="40"/>
  <c r="BO50" i="40"/>
  <c r="BS51" i="40"/>
  <c r="BQ51" i="40"/>
  <c r="BO52" i="40"/>
  <c r="BS57" i="40"/>
  <c r="BP57" i="40"/>
  <c r="BO59" i="40"/>
  <c r="BS60" i="40"/>
  <c r="BQ60" i="40"/>
  <c r="BP60" i="40"/>
  <c r="BO64" i="40"/>
  <c r="BS73" i="40"/>
  <c r="BP73" i="40"/>
  <c r="BO75" i="40"/>
  <c r="BS76" i="40"/>
  <c r="BQ76" i="40"/>
  <c r="BP76" i="40"/>
  <c r="BO80" i="40"/>
  <c r="BS89" i="40"/>
  <c r="BP89" i="40"/>
  <c r="BO91" i="40"/>
  <c r="BS92" i="40"/>
  <c r="BQ92" i="40"/>
  <c r="BP92" i="40"/>
  <c r="BO96" i="40"/>
  <c r="BS105" i="40"/>
  <c r="BP105" i="40"/>
  <c r="BO107" i="40"/>
  <c r="BS108" i="40"/>
  <c r="BQ108" i="40"/>
  <c r="BP108" i="40"/>
  <c r="BO112" i="40"/>
  <c r="BS121" i="40"/>
  <c r="BP121" i="40"/>
  <c r="BO123" i="40"/>
  <c r="BS124" i="40"/>
  <c r="BQ124" i="40"/>
  <c r="BP124" i="40"/>
  <c r="BN126" i="40"/>
  <c r="BO127" i="40"/>
  <c r="BN134" i="40"/>
  <c r="BO135" i="40"/>
  <c r="BN142" i="40"/>
  <c r="BO143" i="40"/>
  <c r="BN150" i="40"/>
  <c r="BO151" i="40"/>
  <c r="BN158" i="40"/>
  <c r="BO159" i="40"/>
  <c r="BQ169" i="40"/>
  <c r="BP169" i="40"/>
  <c r="BS169" i="40"/>
  <c r="BO175" i="40"/>
  <c r="BO179" i="40"/>
  <c r="BQ181" i="40"/>
  <c r="BP181" i="40"/>
  <c r="BO6" i="40"/>
  <c r="BQ8" i="40"/>
  <c r="BP9" i="40"/>
  <c r="BO10" i="40"/>
  <c r="BQ12" i="40"/>
  <c r="BP13" i="40"/>
  <c r="BU13" i="40" s="1"/>
  <c r="BO14" i="40"/>
  <c r="BQ16" i="40"/>
  <c r="BP18" i="40"/>
  <c r="BP20" i="40"/>
  <c r="BP22" i="40"/>
  <c r="BP24" i="40"/>
  <c r="BP26" i="40"/>
  <c r="BU26" i="40" s="1"/>
  <c r="BP28" i="40"/>
  <c r="BP30" i="40"/>
  <c r="BP32" i="40"/>
  <c r="BP34" i="40"/>
  <c r="BP36" i="40"/>
  <c r="BP38" i="40"/>
  <c r="BP40" i="40"/>
  <c r="BP42" i="40"/>
  <c r="BP44" i="40"/>
  <c r="BP46" i="40"/>
  <c r="BP48" i="40"/>
  <c r="BP50" i="40"/>
  <c r="BP52" i="40"/>
  <c r="BS61" i="40"/>
  <c r="BP61" i="40"/>
  <c r="BO63" i="40"/>
  <c r="BV63" i="40" s="1"/>
  <c r="BS64" i="40"/>
  <c r="BQ64" i="40"/>
  <c r="BP64" i="40"/>
  <c r="BQ65" i="40"/>
  <c r="BO68" i="40"/>
  <c r="BS77" i="40"/>
  <c r="BP77" i="40"/>
  <c r="BO79" i="40"/>
  <c r="BS80" i="40"/>
  <c r="BQ80" i="40"/>
  <c r="BP80" i="40"/>
  <c r="BQ81" i="40"/>
  <c r="BO84" i="40"/>
  <c r="BS93" i="40"/>
  <c r="BP93" i="40"/>
  <c r="BO95" i="40"/>
  <c r="BS96" i="40"/>
  <c r="BQ96" i="40"/>
  <c r="BP96" i="40"/>
  <c r="BQ97" i="40"/>
  <c r="BO100" i="40"/>
  <c r="BS109" i="40"/>
  <c r="BP109" i="40"/>
  <c r="BO111" i="40"/>
  <c r="BS112" i="40"/>
  <c r="BQ112" i="40"/>
  <c r="BP112" i="40"/>
  <c r="BQ113" i="40"/>
  <c r="BO116" i="40"/>
  <c r="BP126" i="40"/>
  <c r="BS126" i="40"/>
  <c r="BQ126" i="40"/>
  <c r="BN131" i="40"/>
  <c r="BP134" i="40"/>
  <c r="BS134" i="40"/>
  <c r="BQ134" i="40"/>
  <c r="BN139" i="40"/>
  <c r="BP142" i="40"/>
  <c r="BS142" i="40"/>
  <c r="BQ142" i="40"/>
  <c r="BN147" i="40"/>
  <c r="BV147" i="40" s="1"/>
  <c r="BP150" i="40"/>
  <c r="BS150" i="40"/>
  <c r="BQ150" i="40"/>
  <c r="BN155" i="40"/>
  <c r="BP158" i="40"/>
  <c r="BS158" i="40"/>
  <c r="BQ158" i="40"/>
  <c r="BO163" i="40"/>
  <c r="BQ165" i="40"/>
  <c r="BP165" i="40"/>
  <c r="BS176" i="40"/>
  <c r="BQ180" i="40"/>
  <c r="BP180" i="40"/>
  <c r="BS180" i="40"/>
  <c r="BO182" i="40"/>
  <c r="BV182" i="40" s="1"/>
  <c r="BN187" i="40"/>
  <c r="BO188" i="40"/>
  <c r="BN189" i="40"/>
  <c r="BU132" i="40"/>
  <c r="BU140" i="40"/>
  <c r="BU156" i="40"/>
  <c r="BQ172" i="40"/>
  <c r="BP172" i="40"/>
  <c r="BQ177" i="40"/>
  <c r="BP177" i="40"/>
  <c r="BU177" i="40" s="1"/>
  <c r="BQ188" i="40"/>
  <c r="BP188" i="40"/>
  <c r="BP127" i="40"/>
  <c r="BQ127" i="40"/>
  <c r="BP131" i="40"/>
  <c r="BU131" i="40" s="1"/>
  <c r="BQ131" i="40"/>
  <c r="BP135" i="40"/>
  <c r="BQ135" i="40"/>
  <c r="BP139" i="40"/>
  <c r="BU139" i="40" s="1"/>
  <c r="BQ139" i="40"/>
  <c r="BP143" i="40"/>
  <c r="BQ143" i="40"/>
  <c r="BP147" i="40"/>
  <c r="BU147" i="40" s="1"/>
  <c r="BQ147" i="40"/>
  <c r="BP151" i="40"/>
  <c r="BQ151" i="40"/>
  <c r="BP155" i="40"/>
  <c r="BU155" i="40" s="1"/>
  <c r="BQ155" i="40"/>
  <c r="BP159" i="40"/>
  <c r="BQ159" i="40"/>
  <c r="BQ168" i="40"/>
  <c r="BP168" i="40"/>
  <c r="BQ173" i="40"/>
  <c r="BP173" i="40"/>
  <c r="BU173" i="40" s="1"/>
  <c r="BQ184" i="40"/>
  <c r="BP184" i="40"/>
  <c r="BQ189" i="40"/>
  <c r="BP189" i="40"/>
  <c r="BU189" i="40" s="1"/>
  <c r="BU145" i="40"/>
  <c r="BQ163" i="40"/>
  <c r="BS163" i="40"/>
  <c r="BQ167" i="40"/>
  <c r="BU167" i="40" s="1"/>
  <c r="BS167" i="40"/>
  <c r="BQ171" i="40"/>
  <c r="BS171" i="40"/>
  <c r="BQ175" i="40"/>
  <c r="BU175" i="40" s="1"/>
  <c r="BS175" i="40"/>
  <c r="BQ179" i="40"/>
  <c r="BS179" i="40"/>
  <c r="BU179" i="40" s="1"/>
  <c r="BQ183" i="40"/>
  <c r="BU183" i="40" s="1"/>
  <c r="BS183" i="40"/>
  <c r="BQ187" i="40"/>
  <c r="BS187" i="40"/>
  <c r="BM193" i="40"/>
  <c r="BM192" i="40"/>
  <c r="BQ119" i="36"/>
  <c r="BS119" i="36"/>
  <c r="BP119" i="36"/>
  <c r="BQ107" i="36"/>
  <c r="BS107" i="36"/>
  <c r="BP107" i="36"/>
  <c r="BQ123" i="36"/>
  <c r="BS123" i="36"/>
  <c r="BP123" i="36"/>
  <c r="BU7" i="36"/>
  <c r="BU15" i="36"/>
  <c r="BU23" i="36"/>
  <c r="BU31" i="36"/>
  <c r="BU39" i="36"/>
  <c r="BU47" i="36"/>
  <c r="BU55" i="36"/>
  <c r="BU63" i="36"/>
  <c r="BU71" i="36"/>
  <c r="BU79" i="36"/>
  <c r="BU87" i="36"/>
  <c r="BU95" i="36"/>
  <c r="BU103" i="36"/>
  <c r="BQ111" i="36"/>
  <c r="BS111" i="36"/>
  <c r="BP111" i="36"/>
  <c r="BQ127" i="36"/>
  <c r="BS127" i="36"/>
  <c r="BP127" i="36"/>
  <c r="BU13" i="36"/>
  <c r="BU21" i="36"/>
  <c r="BU29" i="36"/>
  <c r="BU37" i="36"/>
  <c r="BU45" i="36"/>
  <c r="BU53" i="36"/>
  <c r="BU61" i="36"/>
  <c r="BU69" i="36"/>
  <c r="BU77" i="36"/>
  <c r="BU85" i="36"/>
  <c r="BU93" i="36"/>
  <c r="BU101" i="36"/>
  <c r="BQ115" i="36"/>
  <c r="BS115" i="36"/>
  <c r="BP115" i="36"/>
  <c r="BS160" i="36"/>
  <c r="BP160" i="36"/>
  <c r="BN170" i="36"/>
  <c r="BN169" i="36"/>
  <c r="BN168" i="36"/>
  <c r="BN167" i="36"/>
  <c r="BN166" i="36"/>
  <c r="BN165" i="36"/>
  <c r="BN164" i="36"/>
  <c r="BN163" i="36"/>
  <c r="BN162" i="36"/>
  <c r="BN161" i="36"/>
  <c r="BN160" i="36"/>
  <c r="BN159" i="36"/>
  <c r="BN158" i="36"/>
  <c r="BN157" i="36"/>
  <c r="BN156" i="36"/>
  <c r="BN155" i="36"/>
  <c r="BN154" i="36"/>
  <c r="BN153" i="36"/>
  <c r="BN152" i="36"/>
  <c r="BN151" i="36"/>
  <c r="BN150" i="36"/>
  <c r="BN149" i="36"/>
  <c r="BN148" i="36"/>
  <c r="BN147" i="36"/>
  <c r="BN146" i="36"/>
  <c r="BN145" i="36"/>
  <c r="BN144" i="36"/>
  <c r="BN140" i="36"/>
  <c r="BN136" i="36"/>
  <c r="BN132" i="36"/>
  <c r="BN128" i="36"/>
  <c r="BN124" i="36"/>
  <c r="BN120" i="36"/>
  <c r="BN116" i="36"/>
  <c r="BN112" i="36"/>
  <c r="BN108" i="36"/>
  <c r="BN7" i="36"/>
  <c r="BN9" i="36"/>
  <c r="BN11" i="36"/>
  <c r="BN13" i="36"/>
  <c r="BN15" i="36"/>
  <c r="BN17" i="36"/>
  <c r="BN19" i="36"/>
  <c r="BN21" i="36"/>
  <c r="BN23" i="36"/>
  <c r="BN25" i="36"/>
  <c r="BN27" i="36"/>
  <c r="BN29" i="36"/>
  <c r="BN31" i="36"/>
  <c r="BN33" i="36"/>
  <c r="BN35" i="36"/>
  <c r="BN37" i="36"/>
  <c r="BN39" i="36"/>
  <c r="BN41" i="36"/>
  <c r="BN43" i="36"/>
  <c r="BN45" i="36"/>
  <c r="BN47" i="36"/>
  <c r="BN49" i="36"/>
  <c r="BN51" i="36"/>
  <c r="BN53" i="36"/>
  <c r="BN55" i="36"/>
  <c r="BN57" i="36"/>
  <c r="BN59" i="36"/>
  <c r="BN61" i="36"/>
  <c r="BN63" i="36"/>
  <c r="BN65" i="36"/>
  <c r="BN67" i="36"/>
  <c r="BN69" i="36"/>
  <c r="BN71" i="36"/>
  <c r="BN73" i="36"/>
  <c r="BN75" i="36"/>
  <c r="BN77" i="36"/>
  <c r="BN79" i="36"/>
  <c r="BN81" i="36"/>
  <c r="BN83" i="36"/>
  <c r="BN85" i="36"/>
  <c r="BN87" i="36"/>
  <c r="BN89" i="36"/>
  <c r="BN91" i="36"/>
  <c r="BN93" i="36"/>
  <c r="BN95" i="36"/>
  <c r="BN97" i="36"/>
  <c r="BN99" i="36"/>
  <c r="BN101" i="36"/>
  <c r="BN103" i="36"/>
  <c r="BN105" i="36"/>
  <c r="BQ106" i="36"/>
  <c r="BP106" i="36"/>
  <c r="BN107" i="36"/>
  <c r="BQ110" i="36"/>
  <c r="BP110" i="36"/>
  <c r="BN111" i="36"/>
  <c r="BQ114" i="36"/>
  <c r="BP114" i="36"/>
  <c r="BN115" i="36"/>
  <c r="BQ118" i="36"/>
  <c r="BP118" i="36"/>
  <c r="BN119" i="36"/>
  <c r="BQ122" i="36"/>
  <c r="BP122" i="36"/>
  <c r="BN123" i="36"/>
  <c r="BQ126" i="36"/>
  <c r="BP126" i="36"/>
  <c r="BN127" i="36"/>
  <c r="BQ130" i="36"/>
  <c r="BP130" i="36"/>
  <c r="BN131" i="36"/>
  <c r="BQ134" i="36"/>
  <c r="BP134" i="36"/>
  <c r="BN135" i="36"/>
  <c r="BQ138" i="36"/>
  <c r="BP138" i="36"/>
  <c r="BN139" i="36"/>
  <c r="BQ142" i="36"/>
  <c r="BP142" i="36"/>
  <c r="BN143" i="36"/>
  <c r="BS144" i="36"/>
  <c r="BP144" i="36"/>
  <c r="BS156" i="36"/>
  <c r="BP156" i="36"/>
  <c r="BO168" i="36"/>
  <c r="BO164" i="36"/>
  <c r="BO160" i="36"/>
  <c r="BO156" i="36"/>
  <c r="BO152" i="36"/>
  <c r="BO148" i="36"/>
  <c r="BO144" i="36"/>
  <c r="BO143" i="36"/>
  <c r="BO139" i="36"/>
  <c r="BO135" i="36"/>
  <c r="BO131" i="36"/>
  <c r="BO127" i="36"/>
  <c r="BO123" i="36"/>
  <c r="BO119" i="36"/>
  <c r="BO115" i="36"/>
  <c r="BO111" i="36"/>
  <c r="BO107" i="36"/>
  <c r="BO105" i="36"/>
  <c r="BO104" i="36"/>
  <c r="BO103" i="36"/>
  <c r="BO102" i="36"/>
  <c r="BO101" i="36"/>
  <c r="BV101" i="36" s="1"/>
  <c r="BO100" i="36"/>
  <c r="BO99" i="36"/>
  <c r="BV99" i="36" s="1"/>
  <c r="BO98" i="36"/>
  <c r="BV98" i="36" s="1"/>
  <c r="BO97" i="36"/>
  <c r="BO96" i="36"/>
  <c r="BO95" i="36"/>
  <c r="BO94" i="36"/>
  <c r="BO93" i="36"/>
  <c r="BV93" i="36" s="1"/>
  <c r="BO92" i="36"/>
  <c r="BO91" i="36"/>
  <c r="BV91" i="36" s="1"/>
  <c r="BO90" i="36"/>
  <c r="BV90" i="36" s="1"/>
  <c r="BO89" i="36"/>
  <c r="BO88" i="36"/>
  <c r="BO87" i="36"/>
  <c r="BO86" i="36"/>
  <c r="BO85" i="36"/>
  <c r="BV85" i="36" s="1"/>
  <c r="BO84" i="36"/>
  <c r="BO83" i="36"/>
  <c r="BV83" i="36" s="1"/>
  <c r="BO82" i="36"/>
  <c r="BV82" i="36" s="1"/>
  <c r="BO81" i="36"/>
  <c r="BO80" i="36"/>
  <c r="BO79" i="36"/>
  <c r="BO78" i="36"/>
  <c r="BO77" i="36"/>
  <c r="BV77" i="36" s="1"/>
  <c r="BO76" i="36"/>
  <c r="BO75" i="36"/>
  <c r="BV75" i="36" s="1"/>
  <c r="BO74" i="36"/>
  <c r="BV74" i="36" s="1"/>
  <c r="BO73" i="36"/>
  <c r="BO72" i="36"/>
  <c r="BO71" i="36"/>
  <c r="BO70" i="36"/>
  <c r="BO69" i="36"/>
  <c r="BV69" i="36" s="1"/>
  <c r="BO68" i="36"/>
  <c r="BO67" i="36"/>
  <c r="BV67" i="36" s="1"/>
  <c r="BO66" i="36"/>
  <c r="BV66" i="36" s="1"/>
  <c r="BO65" i="36"/>
  <c r="BO64" i="36"/>
  <c r="BO63" i="36"/>
  <c r="BO62" i="36"/>
  <c r="BO61" i="36"/>
  <c r="BV61" i="36" s="1"/>
  <c r="BO60" i="36"/>
  <c r="BO59" i="36"/>
  <c r="BV59" i="36" s="1"/>
  <c r="BO58" i="36"/>
  <c r="BV58" i="36" s="1"/>
  <c r="BO57" i="36"/>
  <c r="BO56" i="36"/>
  <c r="BO55" i="36"/>
  <c r="BO54" i="36"/>
  <c r="BO53" i="36"/>
  <c r="BV53" i="36" s="1"/>
  <c r="BO52" i="36"/>
  <c r="BO51" i="36"/>
  <c r="BV51" i="36" s="1"/>
  <c r="BO50" i="36"/>
  <c r="BV50" i="36" s="1"/>
  <c r="BO49" i="36"/>
  <c r="BO48" i="36"/>
  <c r="BO47" i="36"/>
  <c r="BO46" i="36"/>
  <c r="BO45" i="36"/>
  <c r="BV45" i="36" s="1"/>
  <c r="BO44" i="36"/>
  <c r="BO43" i="36"/>
  <c r="BV43" i="36" s="1"/>
  <c r="BO42" i="36"/>
  <c r="BV42" i="36" s="1"/>
  <c r="BO41" i="36"/>
  <c r="BO40" i="36"/>
  <c r="BO39" i="36"/>
  <c r="BO38" i="36"/>
  <c r="BO37" i="36"/>
  <c r="BV37" i="36" s="1"/>
  <c r="BO36" i="36"/>
  <c r="BO35" i="36"/>
  <c r="BV35" i="36" s="1"/>
  <c r="BO34" i="36"/>
  <c r="BV34" i="36" s="1"/>
  <c r="BO33" i="36"/>
  <c r="BO32" i="36"/>
  <c r="BO31" i="36"/>
  <c r="BO30" i="36"/>
  <c r="BO29" i="36"/>
  <c r="BV29" i="36" s="1"/>
  <c r="BO28" i="36"/>
  <c r="BO27" i="36"/>
  <c r="BV27" i="36" s="1"/>
  <c r="BO26" i="36"/>
  <c r="BV26" i="36" s="1"/>
  <c r="BO25" i="36"/>
  <c r="BO24" i="36"/>
  <c r="BO23" i="36"/>
  <c r="BO22" i="36"/>
  <c r="BO21" i="36"/>
  <c r="BV21" i="36" s="1"/>
  <c r="BO20" i="36"/>
  <c r="BO19" i="36"/>
  <c r="BV19" i="36" s="1"/>
  <c r="BO18" i="36"/>
  <c r="BV18" i="36" s="1"/>
  <c r="BO17" i="36"/>
  <c r="BO16" i="36"/>
  <c r="BO15" i="36"/>
  <c r="BO14" i="36"/>
  <c r="BO13" i="36"/>
  <c r="BV13" i="36" s="1"/>
  <c r="BO12" i="36"/>
  <c r="BO11" i="36"/>
  <c r="BV11" i="36" s="1"/>
  <c r="BO10" i="36"/>
  <c r="BV10" i="36" s="1"/>
  <c r="BO9" i="36"/>
  <c r="BO8" i="36"/>
  <c r="BO7" i="36"/>
  <c r="BO6" i="36"/>
  <c r="BN106" i="36"/>
  <c r="BQ109" i="36"/>
  <c r="BS109" i="36"/>
  <c r="BN110" i="36"/>
  <c r="BQ113" i="36"/>
  <c r="BS113" i="36"/>
  <c r="BN114" i="36"/>
  <c r="BQ117" i="36"/>
  <c r="BS117" i="36"/>
  <c r="BU117" i="36" s="1"/>
  <c r="BN118" i="36"/>
  <c r="BQ121" i="36"/>
  <c r="BS121" i="36"/>
  <c r="BN122" i="36"/>
  <c r="BQ125" i="36"/>
  <c r="BS125" i="36"/>
  <c r="BN126" i="36"/>
  <c r="BQ129" i="36"/>
  <c r="BS129" i="36"/>
  <c r="BN130" i="36"/>
  <c r="BP131" i="36"/>
  <c r="BQ133" i="36"/>
  <c r="BU133" i="36" s="1"/>
  <c r="BS133" i="36"/>
  <c r="BN134" i="36"/>
  <c r="BP135" i="36"/>
  <c r="BQ137" i="36"/>
  <c r="BS137" i="36"/>
  <c r="BN138" i="36"/>
  <c r="BP139" i="36"/>
  <c r="BQ141" i="36"/>
  <c r="BU141" i="36" s="1"/>
  <c r="BS141" i="36"/>
  <c r="BN142" i="36"/>
  <c r="BP143" i="36"/>
  <c r="BS152" i="36"/>
  <c r="BP152" i="36"/>
  <c r="BO154" i="36"/>
  <c r="BO159" i="36"/>
  <c r="BO161" i="36"/>
  <c r="BS168" i="36"/>
  <c r="BP168" i="36"/>
  <c r="BO170" i="36"/>
  <c r="BN6" i="36"/>
  <c r="BN8" i="36"/>
  <c r="BN10" i="36"/>
  <c r="BN12" i="36"/>
  <c r="BN14" i="36"/>
  <c r="BN16" i="36"/>
  <c r="BN18" i="36"/>
  <c r="BN20" i="36"/>
  <c r="BN22" i="36"/>
  <c r="BN24" i="36"/>
  <c r="BN26" i="36"/>
  <c r="BN28" i="36"/>
  <c r="BN30" i="36"/>
  <c r="BN32" i="36"/>
  <c r="BN34" i="36"/>
  <c r="BN36" i="36"/>
  <c r="BN38" i="36"/>
  <c r="BN40" i="36"/>
  <c r="BN42" i="36"/>
  <c r="BN44" i="36"/>
  <c r="BN46" i="36"/>
  <c r="BN48" i="36"/>
  <c r="BN50" i="36"/>
  <c r="BN52" i="36"/>
  <c r="BN54" i="36"/>
  <c r="BN56" i="36"/>
  <c r="BN58" i="36"/>
  <c r="BN60" i="36"/>
  <c r="BN62" i="36"/>
  <c r="BN64" i="36"/>
  <c r="BN66" i="36"/>
  <c r="BN68" i="36"/>
  <c r="BN70" i="36"/>
  <c r="BN72" i="36"/>
  <c r="BN74" i="36"/>
  <c r="BN76" i="36"/>
  <c r="BN78" i="36"/>
  <c r="BN80" i="36"/>
  <c r="BN82" i="36"/>
  <c r="BN84" i="36"/>
  <c r="BN86" i="36"/>
  <c r="BN88" i="36"/>
  <c r="BN90" i="36"/>
  <c r="BN92" i="36"/>
  <c r="BN94" i="36"/>
  <c r="BN96" i="36"/>
  <c r="BN98" i="36"/>
  <c r="BN100" i="36"/>
  <c r="BN102" i="36"/>
  <c r="BN104" i="36"/>
  <c r="BO106" i="36"/>
  <c r="BN109" i="36"/>
  <c r="BO110" i="36"/>
  <c r="BN113" i="36"/>
  <c r="BO114" i="36"/>
  <c r="BN117" i="36"/>
  <c r="BV117" i="36" s="1"/>
  <c r="BO118" i="36"/>
  <c r="BN121" i="36"/>
  <c r="BO122" i="36"/>
  <c r="BN125" i="36"/>
  <c r="BO126" i="36"/>
  <c r="BN129" i="36"/>
  <c r="BO130" i="36"/>
  <c r="BS131" i="36"/>
  <c r="BN133" i="36"/>
  <c r="BV133" i="36" s="1"/>
  <c r="BO134" i="36"/>
  <c r="BS135" i="36"/>
  <c r="BN137" i="36"/>
  <c r="BO138" i="36"/>
  <c r="BS139" i="36"/>
  <c r="BN141" i="36"/>
  <c r="BO142" i="36"/>
  <c r="BS143" i="36"/>
  <c r="BO146" i="36"/>
  <c r="BS147" i="36"/>
  <c r="BP147" i="36"/>
  <c r="BS148" i="36"/>
  <c r="BP148" i="36"/>
  <c r="BO150" i="36"/>
  <c r="BO155" i="36"/>
  <c r="BO157" i="36"/>
  <c r="BQ160" i="36"/>
  <c r="BS164" i="36"/>
  <c r="BP164" i="36"/>
  <c r="BO166" i="36"/>
  <c r="BS151" i="36"/>
  <c r="BP151" i="36"/>
  <c r="BS155" i="36"/>
  <c r="BP155" i="36"/>
  <c r="BU155" i="36" s="1"/>
  <c r="BS159" i="36"/>
  <c r="BP159" i="36"/>
  <c r="BS163" i="36"/>
  <c r="BP163" i="36"/>
  <c r="BU163" i="36" s="1"/>
  <c r="BS167" i="36"/>
  <c r="BP167" i="36"/>
  <c r="BS146" i="36"/>
  <c r="BQ146" i="36"/>
  <c r="BU146" i="36" s="1"/>
  <c r="BS150" i="36"/>
  <c r="BQ150" i="36"/>
  <c r="BS154" i="36"/>
  <c r="BQ154" i="36"/>
  <c r="BU154" i="36" s="1"/>
  <c r="BS158" i="36"/>
  <c r="BQ158" i="36"/>
  <c r="BS162" i="36"/>
  <c r="BQ162" i="36"/>
  <c r="BU162" i="36" s="1"/>
  <c r="BS166" i="36"/>
  <c r="BQ166" i="36"/>
  <c r="BS170" i="36"/>
  <c r="BQ170" i="36"/>
  <c r="BU170" i="36" s="1"/>
  <c r="BM173" i="36"/>
  <c r="BN170" i="35"/>
  <c r="BN169" i="35"/>
  <c r="BN168" i="35"/>
  <c r="BN167" i="35"/>
  <c r="BN166" i="35"/>
  <c r="BN165" i="35"/>
  <c r="BN164" i="35"/>
  <c r="BN163" i="35"/>
  <c r="BN162" i="35"/>
  <c r="BN161" i="35"/>
  <c r="BN160" i="35"/>
  <c r="BN159" i="35"/>
  <c r="BN158" i="35"/>
  <c r="BN157" i="35"/>
  <c r="BN156" i="35"/>
  <c r="BN155" i="35"/>
  <c r="BN154" i="35"/>
  <c r="BN153" i="35"/>
  <c r="BN152" i="35"/>
  <c r="BN151" i="35"/>
  <c r="BN150" i="35"/>
  <c r="BN148" i="35"/>
  <c r="BN144" i="35"/>
  <c r="BW144" i="35" s="1"/>
  <c r="BX144" i="35" s="1"/>
  <c r="BN149" i="35"/>
  <c r="BN145" i="35"/>
  <c r="BN143" i="35"/>
  <c r="BN139" i="35"/>
  <c r="BN135" i="35"/>
  <c r="BN131" i="35"/>
  <c r="BN146" i="35"/>
  <c r="BN142" i="35"/>
  <c r="BN138" i="35"/>
  <c r="BN134" i="35"/>
  <c r="BN130" i="35"/>
  <c r="BN129" i="35"/>
  <c r="BN128" i="35"/>
  <c r="BN127" i="35"/>
  <c r="BN126" i="35"/>
  <c r="BN125" i="35"/>
  <c r="BN124" i="35"/>
  <c r="BN123" i="35"/>
  <c r="BN122" i="35"/>
  <c r="BN121" i="35"/>
  <c r="BN120" i="35"/>
  <c r="BN119" i="35"/>
  <c r="BN118" i="35"/>
  <c r="BN117" i="35"/>
  <c r="BN116" i="35"/>
  <c r="BN115" i="35"/>
  <c r="BN114" i="35"/>
  <c r="BN113" i="35"/>
  <c r="BN112" i="35"/>
  <c r="BN111" i="35"/>
  <c r="BN110" i="35"/>
  <c r="BN109" i="35"/>
  <c r="BN108" i="35"/>
  <c r="BN107" i="35"/>
  <c r="BN106" i="35"/>
  <c r="BN105" i="35"/>
  <c r="BN104" i="35"/>
  <c r="BW104" i="35" s="1"/>
  <c r="BX104" i="35" s="1"/>
  <c r="BN103" i="35"/>
  <c r="BN102" i="35"/>
  <c r="BN101" i="35"/>
  <c r="BN100" i="35"/>
  <c r="BN99" i="35"/>
  <c r="BN98" i="35"/>
  <c r="BN97" i="35"/>
  <c r="BN96" i="35"/>
  <c r="BW96" i="35" s="1"/>
  <c r="BX96" i="35" s="1"/>
  <c r="BN95" i="35"/>
  <c r="BN94" i="35"/>
  <c r="BN93" i="35"/>
  <c r="BN147" i="35"/>
  <c r="BN92" i="35"/>
  <c r="BW92" i="35" s="1"/>
  <c r="BX92" i="35" s="1"/>
  <c r="BN91" i="35"/>
  <c r="BN90" i="35"/>
  <c r="BN89" i="35"/>
  <c r="BN88" i="35"/>
  <c r="BN87" i="35"/>
  <c r="BN86" i="35"/>
  <c r="BN85" i="35"/>
  <c r="BN84" i="35"/>
  <c r="BN83" i="35"/>
  <c r="BN82" i="35"/>
  <c r="BN81" i="35"/>
  <c r="BN80" i="35"/>
  <c r="BN79" i="35"/>
  <c r="BN78" i="35"/>
  <c r="BN77" i="35"/>
  <c r="BN76" i="35"/>
  <c r="BN75" i="35"/>
  <c r="BN74" i="35"/>
  <c r="BN73" i="35"/>
  <c r="BN72" i="35"/>
  <c r="BN71" i="35"/>
  <c r="BN70" i="35"/>
  <c r="BN69" i="35"/>
  <c r="BN68" i="35"/>
  <c r="BN67" i="35"/>
  <c r="BN141" i="35"/>
  <c r="BN140" i="35"/>
  <c r="BN133" i="35"/>
  <c r="BN132" i="35"/>
  <c r="BN66" i="35"/>
  <c r="BN65" i="35"/>
  <c r="BN64" i="35"/>
  <c r="BN63" i="35"/>
  <c r="BN62" i="35"/>
  <c r="BN61" i="35"/>
  <c r="BN60" i="35"/>
  <c r="BN59" i="35"/>
  <c r="BN58" i="35"/>
  <c r="BN57" i="35"/>
  <c r="BN56" i="35"/>
  <c r="BN55" i="35"/>
  <c r="BN54" i="35"/>
  <c r="BN53" i="35"/>
  <c r="BN52" i="35"/>
  <c r="BN51" i="35"/>
  <c r="BN50" i="35"/>
  <c r="BN49" i="35"/>
  <c r="BN48" i="35"/>
  <c r="BN47" i="35"/>
  <c r="BN46" i="35"/>
  <c r="BN45" i="35"/>
  <c r="BN44" i="35"/>
  <c r="BN43" i="35"/>
  <c r="BN42" i="35"/>
  <c r="BN41" i="35"/>
  <c r="BN40" i="35"/>
  <c r="BN39" i="35"/>
  <c r="BN38" i="35"/>
  <c r="BN37" i="35"/>
  <c r="BN36" i="35"/>
  <c r="BN35" i="35"/>
  <c r="BN34" i="35"/>
  <c r="BN33" i="35"/>
  <c r="BN32" i="35"/>
  <c r="BN31" i="35"/>
  <c r="BN30" i="35"/>
  <c r="BN29" i="35"/>
  <c r="BN28" i="35"/>
  <c r="BN27" i="35"/>
  <c r="BN26" i="35"/>
  <c r="BN25" i="35"/>
  <c r="BN24" i="35"/>
  <c r="BN23" i="35"/>
  <c r="BN22" i="35"/>
  <c r="BN21" i="35"/>
  <c r="BN20" i="35"/>
  <c r="BN19" i="35"/>
  <c r="BN18" i="35"/>
  <c r="BN17" i="35"/>
  <c r="BN16" i="35"/>
  <c r="BN15" i="35"/>
  <c r="BN14" i="35"/>
  <c r="BN13" i="35"/>
  <c r="BN12" i="35"/>
  <c r="BN11" i="35"/>
  <c r="BN10" i="35"/>
  <c r="BN9" i="35"/>
  <c r="BN8" i="35"/>
  <c r="BN7" i="35"/>
  <c r="BN6" i="35"/>
  <c r="BN137" i="35"/>
  <c r="BN136" i="35"/>
  <c r="BS6" i="35"/>
  <c r="BQ6" i="35"/>
  <c r="BS8" i="35"/>
  <c r="BQ8" i="35"/>
  <c r="BS10" i="35"/>
  <c r="BQ10" i="35"/>
  <c r="BS12" i="35"/>
  <c r="BQ12" i="35"/>
  <c r="BS14" i="35"/>
  <c r="BQ14" i="35"/>
  <c r="BS16" i="35"/>
  <c r="BQ16" i="35"/>
  <c r="BS18" i="35"/>
  <c r="BQ18" i="35"/>
  <c r="BS20" i="35"/>
  <c r="BQ20" i="35"/>
  <c r="BS22" i="35"/>
  <c r="BQ22" i="35"/>
  <c r="BS24" i="35"/>
  <c r="BQ24" i="35"/>
  <c r="BS26" i="35"/>
  <c r="BQ26" i="35"/>
  <c r="BS28" i="35"/>
  <c r="BQ28" i="35"/>
  <c r="BS30" i="35"/>
  <c r="BQ30" i="35"/>
  <c r="BS32" i="35"/>
  <c r="BQ32" i="35"/>
  <c r="BS34" i="35"/>
  <c r="BQ34" i="35"/>
  <c r="BS36" i="35"/>
  <c r="BQ36" i="35"/>
  <c r="BS38" i="35"/>
  <c r="BQ38" i="35"/>
  <c r="BS40" i="35"/>
  <c r="BQ40" i="35"/>
  <c r="BS42" i="35"/>
  <c r="BQ42" i="35"/>
  <c r="BS44" i="35"/>
  <c r="BQ44" i="35"/>
  <c r="BS46" i="35"/>
  <c r="BQ46" i="35"/>
  <c r="BS48" i="35"/>
  <c r="BQ48" i="35"/>
  <c r="BS50" i="35"/>
  <c r="BQ50" i="35"/>
  <c r="BS52" i="35"/>
  <c r="BQ52" i="35"/>
  <c r="BS54" i="35"/>
  <c r="BQ54" i="35"/>
  <c r="BS56" i="35"/>
  <c r="BQ56" i="35"/>
  <c r="BS58" i="35"/>
  <c r="BQ58" i="35"/>
  <c r="BS60" i="35"/>
  <c r="BQ60" i="35"/>
  <c r="BS62" i="35"/>
  <c r="BQ62" i="35"/>
  <c r="BS64" i="35"/>
  <c r="BQ64" i="35"/>
  <c r="BP64" i="35"/>
  <c r="BS81" i="35"/>
  <c r="BQ81" i="35"/>
  <c r="BP81" i="35"/>
  <c r="BS99" i="35"/>
  <c r="BQ99" i="35"/>
  <c r="BP99" i="35"/>
  <c r="BS63" i="35"/>
  <c r="BP63" i="35"/>
  <c r="BU63" i="35" s="1"/>
  <c r="BQ63" i="35"/>
  <c r="BS77" i="35"/>
  <c r="BQ77" i="35"/>
  <c r="BP77" i="35"/>
  <c r="BS103" i="35"/>
  <c r="BQ103" i="35"/>
  <c r="BP103" i="35"/>
  <c r="BS107" i="35"/>
  <c r="BP107" i="35"/>
  <c r="BQ107" i="35"/>
  <c r="BS115" i="35"/>
  <c r="BP115" i="35"/>
  <c r="BQ115" i="35"/>
  <c r="BS7" i="35"/>
  <c r="BQ7" i="35"/>
  <c r="BS9" i="35"/>
  <c r="BQ9" i="35"/>
  <c r="BS11" i="35"/>
  <c r="BQ11" i="35"/>
  <c r="BU11" i="35" s="1"/>
  <c r="BS13" i="35"/>
  <c r="BQ13" i="35"/>
  <c r="BS15" i="35"/>
  <c r="BQ15" i="35"/>
  <c r="BS17" i="35"/>
  <c r="BQ17" i="35"/>
  <c r="BS19" i="35"/>
  <c r="BQ19" i="35"/>
  <c r="BS21" i="35"/>
  <c r="BQ21" i="35"/>
  <c r="BS23" i="35"/>
  <c r="BQ23" i="35"/>
  <c r="BS25" i="35"/>
  <c r="BQ25" i="35"/>
  <c r="BS27" i="35"/>
  <c r="BQ27" i="35"/>
  <c r="BS29" i="35"/>
  <c r="BQ29" i="35"/>
  <c r="BS31" i="35"/>
  <c r="BQ31" i="35"/>
  <c r="BS33" i="35"/>
  <c r="BQ33" i="35"/>
  <c r="BS35" i="35"/>
  <c r="BQ35" i="35"/>
  <c r="BS37" i="35"/>
  <c r="BQ37" i="35"/>
  <c r="BS39" i="35"/>
  <c r="BQ39" i="35"/>
  <c r="BS41" i="35"/>
  <c r="BQ41" i="35"/>
  <c r="BS43" i="35"/>
  <c r="BQ43" i="35"/>
  <c r="BU43" i="35" s="1"/>
  <c r="BS45" i="35"/>
  <c r="BQ45" i="35"/>
  <c r="BS47" i="35"/>
  <c r="BQ47" i="35"/>
  <c r="BS49" i="35"/>
  <c r="BQ49" i="35"/>
  <c r="BS51" i="35"/>
  <c r="BQ51" i="35"/>
  <c r="BS53" i="35"/>
  <c r="BQ53" i="35"/>
  <c r="BU53" i="35" s="1"/>
  <c r="BV53" i="35" s="1"/>
  <c r="BS55" i="35"/>
  <c r="BQ55" i="35"/>
  <c r="BS57" i="35"/>
  <c r="BQ57" i="35"/>
  <c r="BS59" i="35"/>
  <c r="BQ59" i="35"/>
  <c r="BS61" i="35"/>
  <c r="BQ61" i="35"/>
  <c r="BS66" i="35"/>
  <c r="BQ66" i="35"/>
  <c r="BP66" i="35"/>
  <c r="BS73" i="35"/>
  <c r="BQ73" i="35"/>
  <c r="BP73" i="35"/>
  <c r="BS89" i="35"/>
  <c r="BQ89" i="35"/>
  <c r="BP89" i="35"/>
  <c r="BP6" i="35"/>
  <c r="BP8" i="35"/>
  <c r="BP10" i="35"/>
  <c r="BP12" i="35"/>
  <c r="BP14" i="35"/>
  <c r="BP16" i="35"/>
  <c r="BP18" i="35"/>
  <c r="BP20" i="35"/>
  <c r="BP22" i="35"/>
  <c r="BP24" i="35"/>
  <c r="BP26" i="35"/>
  <c r="BP28" i="35"/>
  <c r="BP30" i="35"/>
  <c r="BP32" i="35"/>
  <c r="BP34" i="35"/>
  <c r="BP36" i="35"/>
  <c r="BP38" i="35"/>
  <c r="BP40" i="35"/>
  <c r="BP42" i="35"/>
  <c r="BP44" i="35"/>
  <c r="BP46" i="35"/>
  <c r="BP48" i="35"/>
  <c r="BP50" i="35"/>
  <c r="BP52" i="35"/>
  <c r="BP54" i="35"/>
  <c r="BP56" i="35"/>
  <c r="BP58" i="35"/>
  <c r="BP60" i="35"/>
  <c r="BP62" i="35"/>
  <c r="BS65" i="35"/>
  <c r="BQ65" i="35"/>
  <c r="BP65" i="35"/>
  <c r="BS69" i="35"/>
  <c r="BQ69" i="35"/>
  <c r="BP69" i="35"/>
  <c r="BS85" i="35"/>
  <c r="BQ85" i="35"/>
  <c r="BP85" i="35"/>
  <c r="BS95" i="35"/>
  <c r="BQ95" i="35"/>
  <c r="BP95" i="35"/>
  <c r="BS111" i="35"/>
  <c r="BP111" i="35"/>
  <c r="BQ111" i="35"/>
  <c r="BS94" i="35"/>
  <c r="BP94" i="35"/>
  <c r="BS98" i="35"/>
  <c r="BP98" i="35"/>
  <c r="BS102" i="35"/>
  <c r="BP102" i="35"/>
  <c r="BQ160" i="35"/>
  <c r="BS160" i="35"/>
  <c r="BP160" i="35"/>
  <c r="BU160" i="35" s="1"/>
  <c r="BV160" i="35" s="1"/>
  <c r="BQ162" i="35"/>
  <c r="BS162" i="35"/>
  <c r="BO147" i="35"/>
  <c r="BO170" i="35"/>
  <c r="BO169" i="35"/>
  <c r="BO162" i="35"/>
  <c r="BO161" i="35"/>
  <c r="BO154" i="35"/>
  <c r="BO153" i="35"/>
  <c r="BO146" i="35"/>
  <c r="BO142" i="35"/>
  <c r="BO138" i="35"/>
  <c r="BO134" i="35"/>
  <c r="BO130" i="35"/>
  <c r="BO129" i="35"/>
  <c r="BO128" i="35"/>
  <c r="BO127" i="35"/>
  <c r="BO126" i="35"/>
  <c r="BO125" i="35"/>
  <c r="BO124" i="35"/>
  <c r="BO123" i="35"/>
  <c r="BO122" i="35"/>
  <c r="BO121" i="35"/>
  <c r="BO120" i="35"/>
  <c r="BO119" i="35"/>
  <c r="BO118" i="35"/>
  <c r="BO117" i="35"/>
  <c r="BO168" i="35"/>
  <c r="BO167" i="35"/>
  <c r="BO160" i="35"/>
  <c r="BO159" i="35"/>
  <c r="BO152" i="35"/>
  <c r="BO151" i="35"/>
  <c r="BO141" i="35"/>
  <c r="BO137" i="35"/>
  <c r="BO133" i="35"/>
  <c r="BO163" i="35"/>
  <c r="BO157" i="35"/>
  <c r="BO156" i="35"/>
  <c r="BO145" i="35"/>
  <c r="BO115" i="35"/>
  <c r="BO111" i="35"/>
  <c r="BO107" i="35"/>
  <c r="BO103" i="35"/>
  <c r="BO99" i="35"/>
  <c r="BO95" i="35"/>
  <c r="BO166" i="35"/>
  <c r="BO150" i="35"/>
  <c r="BO149" i="35"/>
  <c r="BO143" i="35"/>
  <c r="BO139" i="35"/>
  <c r="BO135" i="35"/>
  <c r="BO131" i="35"/>
  <c r="BO116" i="35"/>
  <c r="BO112" i="35"/>
  <c r="BO108" i="35"/>
  <c r="BQ68" i="35"/>
  <c r="BU68" i="35" s="1"/>
  <c r="BO70" i="35"/>
  <c r="BQ72" i="35"/>
  <c r="BU72" i="35" s="1"/>
  <c r="BV72" i="35" s="1"/>
  <c r="BO74" i="35"/>
  <c r="BQ76" i="35"/>
  <c r="BU76" i="35" s="1"/>
  <c r="BO78" i="35"/>
  <c r="BQ80" i="35"/>
  <c r="BU80" i="35" s="1"/>
  <c r="BV80" i="35" s="1"/>
  <c r="BO82" i="35"/>
  <c r="BQ84" i="35"/>
  <c r="BU84" i="35" s="1"/>
  <c r="BV84" i="35" s="1"/>
  <c r="BO86" i="35"/>
  <c r="BQ88" i="35"/>
  <c r="BU88" i="35" s="1"/>
  <c r="BO90" i="35"/>
  <c r="BS93" i="35"/>
  <c r="BQ93" i="35"/>
  <c r="BS97" i="35"/>
  <c r="BQ97" i="35"/>
  <c r="BU97" i="35" s="1"/>
  <c r="BV97" i="35" s="1"/>
  <c r="BS101" i="35"/>
  <c r="BQ101" i="35"/>
  <c r="BO106" i="35"/>
  <c r="BO110" i="35"/>
  <c r="BO114" i="35"/>
  <c r="BO136" i="35"/>
  <c r="BQ146" i="35"/>
  <c r="BP146" i="35"/>
  <c r="BS146" i="35"/>
  <c r="BO148" i="35"/>
  <c r="BO155" i="35"/>
  <c r="BO165" i="35"/>
  <c r="BQ169" i="35"/>
  <c r="BS169" i="35"/>
  <c r="BP169" i="35"/>
  <c r="BP70" i="35"/>
  <c r="BU70" i="35" s="1"/>
  <c r="BV70" i="35" s="1"/>
  <c r="BO71" i="35"/>
  <c r="BP74" i="35"/>
  <c r="BU74" i="35" s="1"/>
  <c r="BV74" i="35" s="1"/>
  <c r="BO75" i="35"/>
  <c r="BP78" i="35"/>
  <c r="BU78" i="35" s="1"/>
  <c r="BV78" i="35" s="1"/>
  <c r="BO79" i="35"/>
  <c r="BP82" i="35"/>
  <c r="BU82" i="35" s="1"/>
  <c r="BV82" i="35" s="1"/>
  <c r="BO83" i="35"/>
  <c r="BP86" i="35"/>
  <c r="BU86" i="35" s="1"/>
  <c r="BV86" i="35" s="1"/>
  <c r="BO87" i="35"/>
  <c r="BP90" i="35"/>
  <c r="BU90" i="35" s="1"/>
  <c r="BV90" i="35" s="1"/>
  <c r="BO91" i="35"/>
  <c r="BO94" i="35"/>
  <c r="BO98" i="35"/>
  <c r="BO102" i="35"/>
  <c r="BS106" i="35"/>
  <c r="BP106" i="35"/>
  <c r="BQ106" i="35"/>
  <c r="BU108" i="35"/>
  <c r="BV108" i="35" s="1"/>
  <c r="BS110" i="35"/>
  <c r="BP110" i="35"/>
  <c r="BQ110" i="35"/>
  <c r="BS114" i="35"/>
  <c r="BP114" i="35"/>
  <c r="BQ114" i="35"/>
  <c r="BU128" i="35"/>
  <c r="BV128" i="35" s="1"/>
  <c r="BQ153" i="35"/>
  <c r="BS153" i="35"/>
  <c r="BP153" i="35"/>
  <c r="BQ155" i="35"/>
  <c r="BS155" i="35"/>
  <c r="BP155" i="35"/>
  <c r="BO164" i="35"/>
  <c r="BQ133" i="35"/>
  <c r="BP133" i="35"/>
  <c r="BQ137" i="35"/>
  <c r="BP137" i="35"/>
  <c r="BQ141" i="35"/>
  <c r="BP141" i="35"/>
  <c r="BQ147" i="35"/>
  <c r="BS147" i="35"/>
  <c r="BP147" i="35"/>
  <c r="BQ154" i="35"/>
  <c r="BS154" i="35"/>
  <c r="BQ163" i="35"/>
  <c r="BS163" i="35"/>
  <c r="BP163" i="35"/>
  <c r="BQ170" i="35"/>
  <c r="BS170" i="35"/>
  <c r="BQ105" i="35"/>
  <c r="BU105" i="35" s="1"/>
  <c r="BV105" i="35" s="1"/>
  <c r="BQ109" i="35"/>
  <c r="BU109" i="35" s="1"/>
  <c r="BV109" i="35" s="1"/>
  <c r="BQ113" i="35"/>
  <c r="BU113" i="35" s="1"/>
  <c r="BV113" i="35" s="1"/>
  <c r="BU130" i="35"/>
  <c r="BV130" i="35" s="1"/>
  <c r="BQ132" i="35"/>
  <c r="BS132" i="35"/>
  <c r="BP132" i="35"/>
  <c r="BU132" i="35" s="1"/>
  <c r="BS133" i="35"/>
  <c r="BQ136" i="35"/>
  <c r="BS136" i="35"/>
  <c r="BP136" i="35"/>
  <c r="BS137" i="35"/>
  <c r="BQ140" i="35"/>
  <c r="BS140" i="35"/>
  <c r="BP140" i="35"/>
  <c r="BS141" i="35"/>
  <c r="BQ152" i="35"/>
  <c r="BS152" i="35"/>
  <c r="BP152" i="35"/>
  <c r="BP154" i="35"/>
  <c r="BQ161" i="35"/>
  <c r="BS161" i="35"/>
  <c r="BP161" i="35"/>
  <c r="BQ168" i="35"/>
  <c r="BS168" i="35"/>
  <c r="BP168" i="35"/>
  <c r="BP170" i="35"/>
  <c r="BS131" i="35"/>
  <c r="BS135" i="35"/>
  <c r="BU135" i="35" s="1"/>
  <c r="BV135" i="35" s="1"/>
  <c r="BS139" i="35"/>
  <c r="BU139" i="35" s="1"/>
  <c r="BV139" i="35" s="1"/>
  <c r="BS143" i="35"/>
  <c r="BU143" i="35" s="1"/>
  <c r="BV143" i="35" s="1"/>
  <c r="BQ145" i="35"/>
  <c r="BS145" i="35"/>
  <c r="BQ149" i="35"/>
  <c r="BS149" i="35"/>
  <c r="BQ156" i="35"/>
  <c r="BS156" i="35"/>
  <c r="BQ157" i="35"/>
  <c r="BS157" i="35"/>
  <c r="BP157" i="35"/>
  <c r="BQ164" i="35"/>
  <c r="BS164" i="35"/>
  <c r="BQ165" i="35"/>
  <c r="BS165" i="35"/>
  <c r="BP165" i="35"/>
  <c r="BQ150" i="35"/>
  <c r="BS150" i="35"/>
  <c r="BQ151" i="35"/>
  <c r="BS151" i="35"/>
  <c r="BP151" i="35"/>
  <c r="BQ158" i="35"/>
  <c r="BS158" i="35"/>
  <c r="BQ159" i="35"/>
  <c r="BS159" i="35"/>
  <c r="BP159" i="35"/>
  <c r="BQ166" i="35"/>
  <c r="BS166" i="35"/>
  <c r="BQ167" i="35"/>
  <c r="BS167" i="35"/>
  <c r="BP167" i="35"/>
  <c r="BP46" i="34"/>
  <c r="BQ46" i="34"/>
  <c r="BS46" i="34"/>
  <c r="BQ79" i="34"/>
  <c r="BP79" i="34"/>
  <c r="BS79" i="34"/>
  <c r="BQ95" i="34"/>
  <c r="BP95" i="34"/>
  <c r="BS95" i="34"/>
  <c r="BP42" i="34"/>
  <c r="BQ42" i="34"/>
  <c r="BS42" i="34"/>
  <c r="BP38" i="34"/>
  <c r="BQ38" i="34"/>
  <c r="BS38" i="34"/>
  <c r="BP61" i="34"/>
  <c r="BS61" i="34"/>
  <c r="BQ61" i="34"/>
  <c r="BQ87" i="34"/>
  <c r="BP87" i="34"/>
  <c r="BS87" i="34"/>
  <c r="BU7" i="34"/>
  <c r="BV7" i="34" s="1"/>
  <c r="BU11" i="34"/>
  <c r="BV11" i="34" s="1"/>
  <c r="BP34" i="34"/>
  <c r="BQ34" i="34"/>
  <c r="BS34" i="34"/>
  <c r="BP50" i="34"/>
  <c r="BQ50" i="34"/>
  <c r="BS50" i="34"/>
  <c r="BP69" i="34"/>
  <c r="BS69" i="34"/>
  <c r="BQ69" i="34"/>
  <c r="BO189" i="34"/>
  <c r="BO188" i="34"/>
  <c r="BO187" i="34"/>
  <c r="BO186" i="34"/>
  <c r="BO185" i="34"/>
  <c r="BO184" i="34"/>
  <c r="BO183" i="34"/>
  <c r="BO182" i="34"/>
  <c r="BO181" i="34"/>
  <c r="BO180" i="34"/>
  <c r="BO179" i="34"/>
  <c r="BO178" i="34"/>
  <c r="BO177" i="34"/>
  <c r="BO176" i="34"/>
  <c r="BO175" i="34"/>
  <c r="BO174" i="34"/>
  <c r="BO173" i="34"/>
  <c r="BO172" i="34"/>
  <c r="BO171" i="34"/>
  <c r="BO170" i="34"/>
  <c r="BO169" i="34"/>
  <c r="BO168" i="34"/>
  <c r="BO167" i="34"/>
  <c r="BO166" i="34"/>
  <c r="BO165" i="34"/>
  <c r="BO162" i="34"/>
  <c r="BO161" i="34"/>
  <c r="BO160" i="34"/>
  <c r="BO159" i="34"/>
  <c r="BO158" i="34"/>
  <c r="BO157" i="34"/>
  <c r="BO156" i="34"/>
  <c r="BO155" i="34"/>
  <c r="BO154" i="34"/>
  <c r="BO153" i="34"/>
  <c r="BO152" i="34"/>
  <c r="BO151" i="34"/>
  <c r="BO150" i="34"/>
  <c r="BO149" i="34"/>
  <c r="BO148" i="34"/>
  <c r="BO147" i="34"/>
  <c r="BO146" i="34"/>
  <c r="BO145" i="34"/>
  <c r="BO144" i="34"/>
  <c r="BO143" i="34"/>
  <c r="BO142" i="34"/>
  <c r="BO141" i="34"/>
  <c r="BO140" i="34"/>
  <c r="BO139" i="34"/>
  <c r="BO138" i="34"/>
  <c r="BO137" i="34"/>
  <c r="BO136" i="34"/>
  <c r="BO134" i="34"/>
  <c r="BO132" i="34"/>
  <c r="BO130" i="34"/>
  <c r="BO126" i="34"/>
  <c r="BO122" i="34"/>
  <c r="BO118" i="34"/>
  <c r="BO114" i="34"/>
  <c r="BO110" i="34"/>
  <c r="BO106" i="34"/>
  <c r="BO102" i="34"/>
  <c r="BO164" i="34"/>
  <c r="BO163" i="34"/>
  <c r="BO129" i="34"/>
  <c r="BO125" i="34"/>
  <c r="BO121" i="34"/>
  <c r="BO117" i="34"/>
  <c r="BO113" i="34"/>
  <c r="BO109" i="34"/>
  <c r="BO105" i="34"/>
  <c r="BO101" i="34"/>
  <c r="BO131" i="34"/>
  <c r="BO128" i="34"/>
  <c r="BO124" i="34"/>
  <c r="BO120" i="34"/>
  <c r="BO116" i="34"/>
  <c r="BO112" i="34"/>
  <c r="BO108" i="34"/>
  <c r="BO104" i="34"/>
  <c r="BO100" i="34"/>
  <c r="BO75" i="34"/>
  <c r="BO71" i="34"/>
  <c r="BO67" i="34"/>
  <c r="BO63" i="34"/>
  <c r="BO59" i="34"/>
  <c r="BO55" i="34"/>
  <c r="BO51" i="34"/>
  <c r="BO47" i="34"/>
  <c r="BO43" i="34"/>
  <c r="BO39" i="34"/>
  <c r="BO35" i="34"/>
  <c r="BO31" i="34"/>
  <c r="BO30" i="34"/>
  <c r="BO29" i="34"/>
  <c r="BO28" i="34"/>
  <c r="BO27" i="34"/>
  <c r="BO26" i="34"/>
  <c r="BO25" i="34"/>
  <c r="BO24" i="34"/>
  <c r="BO23" i="34"/>
  <c r="BO22" i="34"/>
  <c r="BO21" i="34"/>
  <c r="BO20" i="34"/>
  <c r="BO19" i="34"/>
  <c r="BO18" i="34"/>
  <c r="BO17" i="34"/>
  <c r="BO16" i="34"/>
  <c r="BO15" i="34"/>
  <c r="BO14" i="34"/>
  <c r="BO13" i="34"/>
  <c r="BO12" i="34"/>
  <c r="BO11" i="34"/>
  <c r="BO10" i="34"/>
  <c r="BO9" i="34"/>
  <c r="BO8" i="34"/>
  <c r="BO7" i="34"/>
  <c r="BO6" i="34"/>
  <c r="BO57" i="34"/>
  <c r="BO133" i="34"/>
  <c r="BO97" i="34"/>
  <c r="BO95" i="34"/>
  <c r="BO93" i="34"/>
  <c r="BO91" i="34"/>
  <c r="BO89" i="34"/>
  <c r="BO87" i="34"/>
  <c r="BO85" i="34"/>
  <c r="BO83" i="34"/>
  <c r="BO81" i="34"/>
  <c r="BO79" i="34"/>
  <c r="BO77" i="34"/>
  <c r="BO74" i="34"/>
  <c r="BO70" i="34"/>
  <c r="BO66" i="34"/>
  <c r="BO62" i="34"/>
  <c r="BO58" i="34"/>
  <c r="BO54" i="34"/>
  <c r="BO50" i="34"/>
  <c r="BO46" i="34"/>
  <c r="BO42" i="34"/>
  <c r="BO38" i="34"/>
  <c r="BO34" i="34"/>
  <c r="BO135" i="34"/>
  <c r="BO127" i="34"/>
  <c r="BO123" i="34"/>
  <c r="BO119" i="34"/>
  <c r="BO115" i="34"/>
  <c r="BO111" i="34"/>
  <c r="BO107" i="34"/>
  <c r="BO103" i="34"/>
  <c r="BO99" i="34"/>
  <c r="BO73" i="34"/>
  <c r="BO69" i="34"/>
  <c r="BO65" i="34"/>
  <c r="BO61" i="34"/>
  <c r="BP33" i="34"/>
  <c r="BS33" i="34"/>
  <c r="BQ33" i="34"/>
  <c r="BP37" i="34"/>
  <c r="BS37" i="34"/>
  <c r="BQ37" i="34"/>
  <c r="BP41" i="34"/>
  <c r="BS41" i="34"/>
  <c r="BQ41" i="34"/>
  <c r="BP45" i="34"/>
  <c r="BS45" i="34"/>
  <c r="BQ45" i="34"/>
  <c r="BP49" i="34"/>
  <c r="BS49" i="34"/>
  <c r="BQ49" i="34"/>
  <c r="BP53" i="34"/>
  <c r="BS53" i="34"/>
  <c r="BQ53" i="34"/>
  <c r="BO60" i="34"/>
  <c r="BN61" i="34"/>
  <c r="BO68" i="34"/>
  <c r="BN69" i="34"/>
  <c r="BO76" i="34"/>
  <c r="BQ77" i="34"/>
  <c r="BP77" i="34"/>
  <c r="BS77" i="34"/>
  <c r="BO84" i="34"/>
  <c r="BQ85" i="34"/>
  <c r="BP85" i="34"/>
  <c r="BS85" i="34"/>
  <c r="BO92" i="34"/>
  <c r="BQ93" i="34"/>
  <c r="BP93" i="34"/>
  <c r="BS93" i="34"/>
  <c r="BQ104" i="34"/>
  <c r="BS104" i="34"/>
  <c r="BP104" i="34"/>
  <c r="BQ112" i="34"/>
  <c r="BS112" i="34"/>
  <c r="BP112" i="34"/>
  <c r="BQ120" i="34"/>
  <c r="BS120" i="34"/>
  <c r="BP120" i="34"/>
  <c r="BQ128" i="34"/>
  <c r="BS128" i="34"/>
  <c r="BP128" i="34"/>
  <c r="BO80" i="34"/>
  <c r="BQ81" i="34"/>
  <c r="BP81" i="34"/>
  <c r="BS81" i="34"/>
  <c r="BO88" i="34"/>
  <c r="BQ89" i="34"/>
  <c r="BP89" i="34"/>
  <c r="BS89" i="34"/>
  <c r="BO96" i="34"/>
  <c r="BQ97" i="34"/>
  <c r="BP97" i="34"/>
  <c r="BS97" i="34"/>
  <c r="BQ100" i="34"/>
  <c r="BS100" i="34"/>
  <c r="BP100" i="34"/>
  <c r="BQ108" i="34"/>
  <c r="BS108" i="34"/>
  <c r="BP108" i="34"/>
  <c r="BQ116" i="34"/>
  <c r="BS116" i="34"/>
  <c r="BP116" i="34"/>
  <c r="BQ124" i="34"/>
  <c r="BS124" i="34"/>
  <c r="BP124" i="34"/>
  <c r="BU124" i="34" s="1"/>
  <c r="BV124" i="34" s="1"/>
  <c r="BS132" i="34"/>
  <c r="BQ132" i="34"/>
  <c r="BP132" i="34"/>
  <c r="BN189" i="34"/>
  <c r="BN188" i="34"/>
  <c r="BN187" i="34"/>
  <c r="BN186" i="34"/>
  <c r="BN185" i="34"/>
  <c r="BN184" i="34"/>
  <c r="BN183" i="34"/>
  <c r="BN182" i="34"/>
  <c r="BN181" i="34"/>
  <c r="BN180" i="34"/>
  <c r="BN179" i="34"/>
  <c r="BN178" i="34"/>
  <c r="BN177" i="34"/>
  <c r="BN176" i="34"/>
  <c r="BN175" i="34"/>
  <c r="BN174" i="34"/>
  <c r="BN173" i="34"/>
  <c r="BN172" i="34"/>
  <c r="BN171" i="34"/>
  <c r="BN170" i="34"/>
  <c r="BN169" i="34"/>
  <c r="BN168" i="34"/>
  <c r="BN167" i="34"/>
  <c r="BN166" i="34"/>
  <c r="BN165" i="34"/>
  <c r="BN164" i="34"/>
  <c r="BN163" i="34"/>
  <c r="BN136" i="34"/>
  <c r="BN135" i="34"/>
  <c r="BN134" i="34"/>
  <c r="BN133" i="34"/>
  <c r="BN132" i="34"/>
  <c r="BN131" i="34"/>
  <c r="BN161" i="34"/>
  <c r="BN159" i="34"/>
  <c r="BN157" i="34"/>
  <c r="BN155" i="34"/>
  <c r="BN153" i="34"/>
  <c r="BN151" i="34"/>
  <c r="BN149" i="34"/>
  <c r="BN147" i="34"/>
  <c r="BN145" i="34"/>
  <c r="BN143" i="34"/>
  <c r="BN141" i="34"/>
  <c r="BN139" i="34"/>
  <c r="BN137" i="34"/>
  <c r="BN162" i="34"/>
  <c r="BN158" i="34"/>
  <c r="BN154" i="34"/>
  <c r="BN150" i="34"/>
  <c r="BN146" i="34"/>
  <c r="BN142" i="34"/>
  <c r="BN138" i="34"/>
  <c r="BN127" i="34"/>
  <c r="BN123" i="34"/>
  <c r="BN119" i="34"/>
  <c r="BN115" i="34"/>
  <c r="BN111" i="34"/>
  <c r="BN107" i="34"/>
  <c r="BN103" i="34"/>
  <c r="BN99" i="34"/>
  <c r="BN130" i="34"/>
  <c r="BN126" i="34"/>
  <c r="BN122" i="34"/>
  <c r="BN118" i="34"/>
  <c r="BN114" i="34"/>
  <c r="BN110" i="34"/>
  <c r="BN106" i="34"/>
  <c r="BN102" i="34"/>
  <c r="BN129" i="34"/>
  <c r="BN125" i="34"/>
  <c r="BN121" i="34"/>
  <c r="BN117" i="34"/>
  <c r="BN113" i="34"/>
  <c r="BN109" i="34"/>
  <c r="BN105" i="34"/>
  <c r="BN101" i="34"/>
  <c r="BN98" i="34"/>
  <c r="BN96" i="34"/>
  <c r="BN94" i="34"/>
  <c r="BN92" i="34"/>
  <c r="BN90" i="34"/>
  <c r="BN88" i="34"/>
  <c r="BN86" i="34"/>
  <c r="BN84" i="34"/>
  <c r="BN82" i="34"/>
  <c r="BN80" i="34"/>
  <c r="BN78" i="34"/>
  <c r="BN76" i="34"/>
  <c r="BN72" i="34"/>
  <c r="BN68" i="34"/>
  <c r="BN64" i="34"/>
  <c r="BN60" i="34"/>
  <c r="BN56" i="34"/>
  <c r="BN52" i="34"/>
  <c r="BN48" i="34"/>
  <c r="BN44" i="34"/>
  <c r="BN40" i="34"/>
  <c r="BN36" i="34"/>
  <c r="BN32" i="34"/>
  <c r="BN70" i="34"/>
  <c r="BN58" i="34"/>
  <c r="BN160" i="34"/>
  <c r="BN152" i="34"/>
  <c r="BN144" i="34"/>
  <c r="BN128" i="34"/>
  <c r="BN124" i="34"/>
  <c r="BN120" i="34"/>
  <c r="BN116" i="34"/>
  <c r="BN112" i="34"/>
  <c r="BN108" i="34"/>
  <c r="BN104" i="34"/>
  <c r="BN100" i="34"/>
  <c r="BN75" i="34"/>
  <c r="BN71" i="34"/>
  <c r="BN67" i="34"/>
  <c r="BN63" i="34"/>
  <c r="BN59" i="34"/>
  <c r="BN55" i="34"/>
  <c r="BN51" i="34"/>
  <c r="BN47" i="34"/>
  <c r="BN43" i="34"/>
  <c r="BN39" i="34"/>
  <c r="BN35" i="34"/>
  <c r="BN31" i="34"/>
  <c r="BN30" i="34"/>
  <c r="BN29" i="34"/>
  <c r="BN28" i="34"/>
  <c r="BN27" i="34"/>
  <c r="BN26" i="34"/>
  <c r="BN25" i="34"/>
  <c r="BN24" i="34"/>
  <c r="BN23" i="34"/>
  <c r="BN22" i="34"/>
  <c r="BN21" i="34"/>
  <c r="BN20" i="34"/>
  <c r="BN19" i="34"/>
  <c r="BN18" i="34"/>
  <c r="BN17" i="34"/>
  <c r="BN16" i="34"/>
  <c r="BN15" i="34"/>
  <c r="BN14" i="34"/>
  <c r="BN13" i="34"/>
  <c r="BN12" i="34"/>
  <c r="BN11" i="34"/>
  <c r="BN10" i="34"/>
  <c r="BN9" i="34"/>
  <c r="BN8" i="34"/>
  <c r="BN7" i="34"/>
  <c r="BN6" i="34"/>
  <c r="BN97" i="34"/>
  <c r="BN95" i="34"/>
  <c r="BN93" i="34"/>
  <c r="BN91" i="34"/>
  <c r="BN89" i="34"/>
  <c r="BN87" i="34"/>
  <c r="BN85" i="34"/>
  <c r="BN83" i="34"/>
  <c r="BN81" i="34"/>
  <c r="BN79" i="34"/>
  <c r="BN77" i="34"/>
  <c r="BN74" i="34"/>
  <c r="BN66" i="34"/>
  <c r="BN62" i="34"/>
  <c r="BN54" i="34"/>
  <c r="BO33" i="34"/>
  <c r="BN34" i="34"/>
  <c r="BO37" i="34"/>
  <c r="BN38" i="34"/>
  <c r="BO41" i="34"/>
  <c r="BN42" i="34"/>
  <c r="BO45" i="34"/>
  <c r="BN46" i="34"/>
  <c r="BO49" i="34"/>
  <c r="BN50" i="34"/>
  <c r="BO53" i="34"/>
  <c r="BP57" i="34"/>
  <c r="BS57" i="34"/>
  <c r="BQ57" i="34"/>
  <c r="BP65" i="34"/>
  <c r="BS65" i="34"/>
  <c r="BQ65" i="34"/>
  <c r="BP73" i="34"/>
  <c r="BS73" i="34"/>
  <c r="BQ73" i="34"/>
  <c r="BO82" i="34"/>
  <c r="BQ83" i="34"/>
  <c r="BP83" i="34"/>
  <c r="BS83" i="34"/>
  <c r="BO90" i="34"/>
  <c r="BQ91" i="34"/>
  <c r="BP91" i="34"/>
  <c r="BS91" i="34"/>
  <c r="BO98" i="34"/>
  <c r="BN148" i="34"/>
  <c r="BQ101" i="34"/>
  <c r="BP101" i="34"/>
  <c r="BQ105" i="34"/>
  <c r="BP105" i="34"/>
  <c r="BQ109" i="34"/>
  <c r="BP109" i="34"/>
  <c r="BQ113" i="34"/>
  <c r="BP113" i="34"/>
  <c r="BQ117" i="34"/>
  <c r="BP117" i="34"/>
  <c r="BQ121" i="34"/>
  <c r="BP121" i="34"/>
  <c r="BQ125" i="34"/>
  <c r="BP125" i="34"/>
  <c r="BQ129" i="34"/>
  <c r="BP129" i="34"/>
  <c r="BS130" i="34"/>
  <c r="BQ130" i="34"/>
  <c r="BU130" i="34" s="1"/>
  <c r="BV130" i="34" s="1"/>
  <c r="BS32" i="34"/>
  <c r="BU32" i="34" s="1"/>
  <c r="BV32" i="34" s="1"/>
  <c r="BS36" i="34"/>
  <c r="BU39" i="34"/>
  <c r="BV39" i="34" s="1"/>
  <c r="BS40" i="34"/>
  <c r="BU43" i="34"/>
  <c r="BV43" i="34" s="1"/>
  <c r="BS44" i="34"/>
  <c r="BU44" i="34" s="1"/>
  <c r="BV44" i="34" s="1"/>
  <c r="BU47" i="34"/>
  <c r="BV47" i="34" s="1"/>
  <c r="BS48" i="34"/>
  <c r="BU48" i="34" s="1"/>
  <c r="BV48" i="34" s="1"/>
  <c r="BS52" i="34"/>
  <c r="BU52" i="34" s="1"/>
  <c r="BV52" i="34" s="1"/>
  <c r="BU55" i="34"/>
  <c r="BV55" i="34" s="1"/>
  <c r="BS56" i="34"/>
  <c r="BU56" i="34" s="1"/>
  <c r="BV56" i="34" s="1"/>
  <c r="BS60" i="34"/>
  <c r="BU63" i="34"/>
  <c r="BV63" i="34" s="1"/>
  <c r="BS64" i="34"/>
  <c r="BU64" i="34" s="1"/>
  <c r="BV64" i="34" s="1"/>
  <c r="BU67" i="34"/>
  <c r="BV67" i="34" s="1"/>
  <c r="BS68" i="34"/>
  <c r="BU71" i="34"/>
  <c r="BV71" i="34" s="1"/>
  <c r="BS72" i="34"/>
  <c r="BU72" i="34" s="1"/>
  <c r="BV72" i="34" s="1"/>
  <c r="BU75" i="34"/>
  <c r="BV75" i="34" s="1"/>
  <c r="BQ76" i="34"/>
  <c r="BP76" i="34"/>
  <c r="BU76" i="34" s="1"/>
  <c r="BV76" i="34" s="1"/>
  <c r="BQ78" i="34"/>
  <c r="BP78" i="34"/>
  <c r="BQ80" i="34"/>
  <c r="BP80" i="34"/>
  <c r="BU80" i="34" s="1"/>
  <c r="BV80" i="34" s="1"/>
  <c r="BQ82" i="34"/>
  <c r="BP82" i="34"/>
  <c r="BQ84" i="34"/>
  <c r="BP84" i="34"/>
  <c r="BU84" i="34" s="1"/>
  <c r="BV84" i="34" s="1"/>
  <c r="BQ86" i="34"/>
  <c r="BP86" i="34"/>
  <c r="BQ88" i="34"/>
  <c r="BP88" i="34"/>
  <c r="BU88" i="34" s="1"/>
  <c r="BV88" i="34" s="1"/>
  <c r="BQ90" i="34"/>
  <c r="BP90" i="34"/>
  <c r="BQ92" i="34"/>
  <c r="BP92" i="34"/>
  <c r="BU92" i="34" s="1"/>
  <c r="BV92" i="34" s="1"/>
  <c r="BQ94" i="34"/>
  <c r="BP94" i="34"/>
  <c r="BQ96" i="34"/>
  <c r="BP96" i="34"/>
  <c r="BU96" i="34" s="1"/>
  <c r="BV96" i="34" s="1"/>
  <c r="BQ98" i="34"/>
  <c r="BP98" i="34"/>
  <c r="BS136" i="34"/>
  <c r="BQ136" i="34"/>
  <c r="BU136" i="34" s="1"/>
  <c r="BV136" i="34" s="1"/>
  <c r="BU167" i="34"/>
  <c r="BV167" i="34" s="1"/>
  <c r="BU40" i="34"/>
  <c r="BV40" i="34" s="1"/>
  <c r="BQ54" i="34"/>
  <c r="BU54" i="34" s="1"/>
  <c r="BV54" i="34" s="1"/>
  <c r="BQ58" i="34"/>
  <c r="BU58" i="34" s="1"/>
  <c r="BV58" i="34" s="1"/>
  <c r="BU60" i="34"/>
  <c r="BV60" i="34" s="1"/>
  <c r="BQ62" i="34"/>
  <c r="BU62" i="34" s="1"/>
  <c r="BV62" i="34" s="1"/>
  <c r="BQ66" i="34"/>
  <c r="BU66" i="34" s="1"/>
  <c r="BV66" i="34" s="1"/>
  <c r="BU68" i="34"/>
  <c r="BV68" i="34" s="1"/>
  <c r="BQ70" i="34"/>
  <c r="BU70" i="34" s="1"/>
  <c r="BV70" i="34" s="1"/>
  <c r="BQ74" i="34"/>
  <c r="BU74" i="34" s="1"/>
  <c r="BV74" i="34" s="1"/>
  <c r="BS134" i="34"/>
  <c r="BQ134" i="34"/>
  <c r="BU134" i="34" s="1"/>
  <c r="BV134" i="34" s="1"/>
  <c r="BU179" i="34"/>
  <c r="BV179" i="34" s="1"/>
  <c r="BS99" i="34"/>
  <c r="BU99" i="34" s="1"/>
  <c r="BV99" i="34" s="1"/>
  <c r="BS103" i="34"/>
  <c r="BU103" i="34" s="1"/>
  <c r="BV103" i="34" s="1"/>
  <c r="BS107" i="34"/>
  <c r="BU107" i="34" s="1"/>
  <c r="BV107" i="34" s="1"/>
  <c r="BS111" i="34"/>
  <c r="BU111" i="34" s="1"/>
  <c r="BV111" i="34" s="1"/>
  <c r="BS115" i="34"/>
  <c r="BU115" i="34" s="1"/>
  <c r="BV115" i="34" s="1"/>
  <c r="BS119" i="34"/>
  <c r="BU119" i="34" s="1"/>
  <c r="BV119" i="34" s="1"/>
  <c r="BS123" i="34"/>
  <c r="BU123" i="34" s="1"/>
  <c r="BV123" i="34" s="1"/>
  <c r="BS127" i="34"/>
  <c r="BU127" i="34" s="1"/>
  <c r="BV127" i="34" s="1"/>
  <c r="BS131" i="34"/>
  <c r="BQ131" i="34"/>
  <c r="BS133" i="34"/>
  <c r="BQ133" i="34"/>
  <c r="BS135" i="34"/>
  <c r="BQ135" i="34"/>
  <c r="BU143" i="34"/>
  <c r="BV143" i="34" s="1"/>
  <c r="BU155" i="34"/>
  <c r="BV155" i="34" s="1"/>
  <c r="BU159" i="34"/>
  <c r="BV159" i="34" s="1"/>
  <c r="BS165" i="34"/>
  <c r="BP165" i="34"/>
  <c r="BQ165" i="34"/>
  <c r="BS164" i="34"/>
  <c r="BP164" i="34"/>
  <c r="BS163" i="34"/>
  <c r="BQ163" i="34"/>
  <c r="BU163" i="34" s="1"/>
  <c r="BV163" i="34" s="1"/>
  <c r="BU178" i="34"/>
  <c r="BV178" i="34" s="1"/>
  <c r="BU182" i="34"/>
  <c r="BV182" i="34" s="1"/>
  <c r="BM192" i="34"/>
  <c r="BV9" i="36" l="1"/>
  <c r="BW9" i="36" s="1"/>
  <c r="BX9" i="36" s="1"/>
  <c r="BZ9" i="36" s="1"/>
  <c r="BV17" i="36"/>
  <c r="BW17" i="36" s="1"/>
  <c r="BX17" i="36" s="1"/>
  <c r="BV25" i="36"/>
  <c r="BW25" i="36" s="1"/>
  <c r="BX25" i="36" s="1"/>
  <c r="BY25" i="36" s="1"/>
  <c r="BV41" i="36"/>
  <c r="BW41" i="36" s="1"/>
  <c r="BX41" i="36" s="1"/>
  <c r="BZ41" i="36" s="1"/>
  <c r="BV49" i="36"/>
  <c r="BW49" i="36" s="1"/>
  <c r="BX49" i="36" s="1"/>
  <c r="BV57" i="36"/>
  <c r="BW57" i="36" s="1"/>
  <c r="BX57" i="36" s="1"/>
  <c r="BY57" i="36" s="1"/>
  <c r="BV65" i="36"/>
  <c r="BW65" i="36" s="1"/>
  <c r="BX65" i="36" s="1"/>
  <c r="BV97" i="36"/>
  <c r="BW97" i="36" s="1"/>
  <c r="BX97" i="36" s="1"/>
  <c r="BZ97" i="36" s="1"/>
  <c r="BV41" i="40"/>
  <c r="BU57" i="34"/>
  <c r="BV57" i="34" s="1"/>
  <c r="BU38" i="34"/>
  <c r="BV38" i="34" s="1"/>
  <c r="BU46" i="34"/>
  <c r="BV46" i="34" s="1"/>
  <c r="BU164" i="35"/>
  <c r="BV164" i="35" s="1"/>
  <c r="BV155" i="36"/>
  <c r="BV142" i="36"/>
  <c r="BV22" i="36"/>
  <c r="BV38" i="36"/>
  <c r="BV70" i="36"/>
  <c r="BW70" i="36" s="1"/>
  <c r="BX70" i="36" s="1"/>
  <c r="BV78" i="36"/>
  <c r="BV94" i="36"/>
  <c r="BV102" i="36"/>
  <c r="BV123" i="36"/>
  <c r="BV152" i="36"/>
  <c r="BW152" i="36" s="1"/>
  <c r="BX152" i="36" s="1"/>
  <c r="BV51" i="40"/>
  <c r="BW51" i="40" s="1"/>
  <c r="BX51" i="40" s="1"/>
  <c r="BV184" i="40"/>
  <c r="BV151" i="36"/>
  <c r="BV149" i="36"/>
  <c r="BV116" i="36"/>
  <c r="BU156" i="35"/>
  <c r="BV156" i="35" s="1"/>
  <c r="BU154" i="35"/>
  <c r="BV154" i="35" s="1"/>
  <c r="BW154" i="35" s="1"/>
  <c r="BX154" i="35" s="1"/>
  <c r="BU31" i="35"/>
  <c r="BW53" i="35"/>
  <c r="BX53" i="35" s="1"/>
  <c r="BZ53" i="35" s="1"/>
  <c r="BW100" i="35"/>
  <c r="BX100" i="35" s="1"/>
  <c r="BY100" i="35" s="1"/>
  <c r="BV122" i="36"/>
  <c r="BV154" i="36"/>
  <c r="BU121" i="36"/>
  <c r="BV121" i="36" s="1"/>
  <c r="BV7" i="36"/>
  <c r="BV15" i="36"/>
  <c r="BV23" i="36"/>
  <c r="BV31" i="36"/>
  <c r="BW31" i="36" s="1"/>
  <c r="BX31" i="36" s="1"/>
  <c r="BY31" i="36" s="1"/>
  <c r="BV39" i="36"/>
  <c r="BV47" i="36"/>
  <c r="BV55" i="36"/>
  <c r="BV63" i="36"/>
  <c r="BW63" i="36" s="1"/>
  <c r="BX63" i="36" s="1"/>
  <c r="BV71" i="36"/>
  <c r="BV79" i="36"/>
  <c r="BV87" i="36"/>
  <c r="BV95" i="36"/>
  <c r="BW95" i="36" s="1"/>
  <c r="BX95" i="36" s="1"/>
  <c r="BV103" i="36"/>
  <c r="BV143" i="36"/>
  <c r="BV156" i="36"/>
  <c r="BW156" i="36" s="1"/>
  <c r="BX156" i="36" s="1"/>
  <c r="BV175" i="40"/>
  <c r="BW175" i="40" s="1"/>
  <c r="BX175" i="40" s="1"/>
  <c r="BV112" i="40"/>
  <c r="BV107" i="40"/>
  <c r="BV36" i="40"/>
  <c r="BW36" i="40" s="1"/>
  <c r="BX36" i="40" s="1"/>
  <c r="BV73" i="40"/>
  <c r="BW73" i="40" s="1"/>
  <c r="BX73" i="40" s="1"/>
  <c r="BV89" i="40"/>
  <c r="BV180" i="40"/>
  <c r="BV110" i="40"/>
  <c r="BV167" i="40"/>
  <c r="BV156" i="40"/>
  <c r="BV173" i="40"/>
  <c r="BV189" i="40"/>
  <c r="BU169" i="34"/>
  <c r="BV169" i="34" s="1"/>
  <c r="BU98" i="40"/>
  <c r="BU137" i="35"/>
  <c r="BV137" i="35" s="1"/>
  <c r="BV157" i="36"/>
  <c r="BW157" i="36" s="1"/>
  <c r="BX157" i="36" s="1"/>
  <c r="BY157" i="36" s="1"/>
  <c r="BV126" i="36"/>
  <c r="BW126" i="36" s="1"/>
  <c r="BX126" i="36" s="1"/>
  <c r="BV161" i="36"/>
  <c r="BW161" i="36" s="1"/>
  <c r="BX161" i="36" s="1"/>
  <c r="BZ161" i="36" s="1"/>
  <c r="BW117" i="36"/>
  <c r="BX117" i="36" s="1"/>
  <c r="BZ117" i="36" s="1"/>
  <c r="BV33" i="36"/>
  <c r="BW33" i="36" s="1"/>
  <c r="BX33" i="36" s="1"/>
  <c r="BV73" i="36"/>
  <c r="BW73" i="36" s="1"/>
  <c r="BX73" i="36" s="1"/>
  <c r="BZ73" i="36" s="1"/>
  <c r="BV81" i="36"/>
  <c r="BW81" i="36" s="1"/>
  <c r="BX81" i="36" s="1"/>
  <c r="BV89" i="36"/>
  <c r="BW89" i="36" s="1"/>
  <c r="BX89" i="36" s="1"/>
  <c r="BY89" i="36" s="1"/>
  <c r="BV105" i="36"/>
  <c r="BW105" i="36" s="1"/>
  <c r="BX105" i="36" s="1"/>
  <c r="BZ105" i="36" s="1"/>
  <c r="BV148" i="36"/>
  <c r="BW148" i="36" s="1"/>
  <c r="BX148" i="36" s="1"/>
  <c r="BV87" i="40"/>
  <c r="BV72" i="40"/>
  <c r="BV49" i="40"/>
  <c r="BV67" i="40"/>
  <c r="BW67" i="40" s="1"/>
  <c r="BX67" i="40" s="1"/>
  <c r="BV147" i="36"/>
  <c r="BV145" i="36"/>
  <c r="BW145" i="36" s="1"/>
  <c r="BX145" i="36" s="1"/>
  <c r="BV170" i="36"/>
  <c r="BV6" i="36"/>
  <c r="BV14" i="36"/>
  <c r="BV30" i="36"/>
  <c r="BV46" i="36"/>
  <c r="BV54" i="36"/>
  <c r="BW54" i="36" s="1"/>
  <c r="BX54" i="36" s="1"/>
  <c r="BV62" i="36"/>
  <c r="BV86" i="36"/>
  <c r="BW169" i="36"/>
  <c r="BX169" i="36" s="1"/>
  <c r="BV83" i="40"/>
  <c r="BV178" i="40"/>
  <c r="BV162" i="36"/>
  <c r="BW87" i="35"/>
  <c r="BX87" i="35" s="1"/>
  <c r="BZ87" i="35" s="1"/>
  <c r="BU101" i="35"/>
  <c r="BV101" i="35" s="1"/>
  <c r="BW101" i="35" s="1"/>
  <c r="BX101" i="35" s="1"/>
  <c r="BW84" i="35"/>
  <c r="BX84" i="35" s="1"/>
  <c r="BW127" i="35"/>
  <c r="BX127" i="35" s="1"/>
  <c r="BU162" i="35"/>
  <c r="BV162" i="35" s="1"/>
  <c r="BU102" i="35"/>
  <c r="BV102" i="35" s="1"/>
  <c r="BW102" i="35" s="1"/>
  <c r="BX102" i="35" s="1"/>
  <c r="BU94" i="35"/>
  <c r="BV94" i="35" s="1"/>
  <c r="BU58" i="35"/>
  <c r="BV58" i="35" s="1"/>
  <c r="BU50" i="35"/>
  <c r="BV50" i="35" s="1"/>
  <c r="BU42" i="35"/>
  <c r="BV42" i="35" s="1"/>
  <c r="BW42" i="35" s="1"/>
  <c r="BX42" i="35" s="1"/>
  <c r="BU34" i="35"/>
  <c r="BV34" i="35" s="1"/>
  <c r="BU26" i="35"/>
  <c r="BV26" i="35" s="1"/>
  <c r="BU18" i="35"/>
  <c r="BV18" i="35" s="1"/>
  <c r="BW18" i="35" s="1"/>
  <c r="BX18" i="35" s="1"/>
  <c r="BY18" i="35" s="1"/>
  <c r="BU10" i="35"/>
  <c r="BV10" i="35" s="1"/>
  <c r="BW10" i="35" s="1"/>
  <c r="BX10" i="35" s="1"/>
  <c r="BU57" i="35"/>
  <c r="BU49" i="35"/>
  <c r="BU41" i="35"/>
  <c r="BU37" i="35"/>
  <c r="BV37" i="35" s="1"/>
  <c r="BW37" i="35" s="1"/>
  <c r="BX37" i="35" s="1"/>
  <c r="BY37" i="35" s="1"/>
  <c r="BU33" i="35"/>
  <c r="BU25" i="35"/>
  <c r="BU21" i="35"/>
  <c r="BV21" i="35" s="1"/>
  <c r="BW21" i="35" s="1"/>
  <c r="BX21" i="35" s="1"/>
  <c r="BZ21" i="35" s="1"/>
  <c r="BU17" i="35"/>
  <c r="BV17" i="35" s="1"/>
  <c r="BW17" i="35" s="1"/>
  <c r="BX17" i="35" s="1"/>
  <c r="BU9" i="35"/>
  <c r="BU148" i="36"/>
  <c r="BV146" i="36"/>
  <c r="BW146" i="36" s="1"/>
  <c r="BX146" i="36" s="1"/>
  <c r="BV134" i="36"/>
  <c r="BU152" i="36"/>
  <c r="BU129" i="36"/>
  <c r="BV129" i="36" s="1"/>
  <c r="BW129" i="36" s="1"/>
  <c r="BX129" i="36" s="1"/>
  <c r="BY129" i="36" s="1"/>
  <c r="BU125" i="36"/>
  <c r="BV125" i="36" s="1"/>
  <c r="BU109" i="36"/>
  <c r="BV8" i="36"/>
  <c r="BV12" i="36"/>
  <c r="BW12" i="36" s="1"/>
  <c r="BX12" i="36" s="1"/>
  <c r="BV16" i="36"/>
  <c r="BV20" i="36"/>
  <c r="BW20" i="36" s="1"/>
  <c r="BX20" i="36" s="1"/>
  <c r="BY20" i="36" s="1"/>
  <c r="BV24" i="36"/>
  <c r="BV28" i="36"/>
  <c r="BW28" i="36" s="1"/>
  <c r="BX28" i="36" s="1"/>
  <c r="BV32" i="36"/>
  <c r="BW36" i="36"/>
  <c r="BX36" i="36" s="1"/>
  <c r="BZ36" i="36" s="1"/>
  <c r="BV36" i="36"/>
  <c r="BV40" i="36"/>
  <c r="BV44" i="36"/>
  <c r="BW44" i="36" s="1"/>
  <c r="BX44" i="36" s="1"/>
  <c r="BV48" i="36"/>
  <c r="BV52" i="36"/>
  <c r="BW52" i="36" s="1"/>
  <c r="BX52" i="36" s="1"/>
  <c r="BY52" i="36" s="1"/>
  <c r="BV56" i="36"/>
  <c r="BV60" i="36"/>
  <c r="BW60" i="36" s="1"/>
  <c r="BX60" i="36" s="1"/>
  <c r="BV64" i="36"/>
  <c r="BW68" i="36"/>
  <c r="BX68" i="36" s="1"/>
  <c r="BZ68" i="36" s="1"/>
  <c r="BV68" i="36"/>
  <c r="BV72" i="36"/>
  <c r="BV76" i="36"/>
  <c r="BW76" i="36" s="1"/>
  <c r="BX76" i="36" s="1"/>
  <c r="BY76" i="36" s="1"/>
  <c r="BV80" i="36"/>
  <c r="BV84" i="36"/>
  <c r="BW84" i="36" s="1"/>
  <c r="BX84" i="36" s="1"/>
  <c r="BY84" i="36" s="1"/>
  <c r="BV88" i="36"/>
  <c r="BV92" i="36"/>
  <c r="BW92" i="36" s="1"/>
  <c r="BX92" i="36" s="1"/>
  <c r="BV96" i="36"/>
  <c r="BW100" i="36"/>
  <c r="BX100" i="36" s="1"/>
  <c r="BZ100" i="36" s="1"/>
  <c r="BV100" i="36"/>
  <c r="BV104" i="36"/>
  <c r="BV131" i="36"/>
  <c r="BW112" i="36"/>
  <c r="BX112" i="36" s="1"/>
  <c r="BZ112" i="36" s="1"/>
  <c r="BW128" i="36"/>
  <c r="BX128" i="36" s="1"/>
  <c r="BU77" i="40"/>
  <c r="BV64" i="40"/>
  <c r="BV30" i="40"/>
  <c r="BV77" i="40"/>
  <c r="BV125" i="40"/>
  <c r="BW125" i="40" s="1"/>
  <c r="BX125" i="40" s="1"/>
  <c r="BV141" i="40"/>
  <c r="BV157" i="40"/>
  <c r="BV187" i="40"/>
  <c r="BW187" i="40" s="1"/>
  <c r="BX187" i="40" s="1"/>
  <c r="BV66" i="40"/>
  <c r="BV82" i="40"/>
  <c r="BV98" i="40"/>
  <c r="BV114" i="40"/>
  <c r="BW114" i="40" s="1"/>
  <c r="BX114" i="40" s="1"/>
  <c r="BV128" i="40"/>
  <c r="BV160" i="40"/>
  <c r="BW160" i="40" s="1"/>
  <c r="BX160" i="40" s="1"/>
  <c r="BV177" i="40"/>
  <c r="BU184" i="34"/>
  <c r="BV184" i="34" s="1"/>
  <c r="BV128" i="36"/>
  <c r="BU156" i="36"/>
  <c r="BU138" i="36"/>
  <c r="BV138" i="36" s="1"/>
  <c r="BU122" i="36"/>
  <c r="BU106" i="36"/>
  <c r="BV106" i="36" s="1"/>
  <c r="BV111" i="40"/>
  <c r="BV95" i="40"/>
  <c r="BV14" i="40"/>
  <c r="BU9" i="40"/>
  <c r="BV9" i="40" s="1"/>
  <c r="BW9" i="40" s="1"/>
  <c r="BX9" i="40" s="1"/>
  <c r="BV75" i="40"/>
  <c r="BW75" i="40" s="1"/>
  <c r="BX75" i="40" s="1"/>
  <c r="BU37" i="40"/>
  <c r="BV37" i="40" s="1"/>
  <c r="BW37" i="40" s="1"/>
  <c r="BX37" i="40" s="1"/>
  <c r="BV32" i="40"/>
  <c r="BU16" i="40"/>
  <c r="BV81" i="40"/>
  <c r="BV171" i="40"/>
  <c r="BV54" i="40"/>
  <c r="BV70" i="40"/>
  <c r="BV102" i="40"/>
  <c r="BW102" i="40" s="1"/>
  <c r="BX102" i="40" s="1"/>
  <c r="BV118" i="40"/>
  <c r="BV132" i="40"/>
  <c r="BW132" i="40" s="1"/>
  <c r="BX132" i="40" s="1"/>
  <c r="BV148" i="40"/>
  <c r="BW148" i="40" s="1"/>
  <c r="BX148" i="40" s="1"/>
  <c r="BU120" i="40"/>
  <c r="BV120" i="40" s="1"/>
  <c r="BW120" i="40" s="1"/>
  <c r="BX120" i="40" s="1"/>
  <c r="BU101" i="40"/>
  <c r="BU56" i="40"/>
  <c r="BV56" i="40" s="1"/>
  <c r="BW56" i="40" s="1"/>
  <c r="BX56" i="40" s="1"/>
  <c r="BU106" i="40"/>
  <c r="BU62" i="40"/>
  <c r="BV62" i="40" s="1"/>
  <c r="BW62" i="40" s="1"/>
  <c r="BX62" i="40" s="1"/>
  <c r="BU10" i="40"/>
  <c r="BV10" i="40" s="1"/>
  <c r="BW10" i="40" s="1"/>
  <c r="BX10" i="40" s="1"/>
  <c r="BU170" i="40"/>
  <c r="BV170" i="40" s="1"/>
  <c r="BU136" i="40"/>
  <c r="BU94" i="40"/>
  <c r="BV94" i="40" s="1"/>
  <c r="BW94" i="40" s="1"/>
  <c r="BX94" i="40" s="1"/>
  <c r="BU67" i="40"/>
  <c r="BV119" i="40"/>
  <c r="BV21" i="40"/>
  <c r="BV29" i="40"/>
  <c r="BW29" i="40" s="1"/>
  <c r="BX29" i="40" s="1"/>
  <c r="BV108" i="40"/>
  <c r="BW108" i="40" s="1"/>
  <c r="BX108" i="40" s="1"/>
  <c r="BV139" i="40"/>
  <c r="BV115" i="40"/>
  <c r="BU120" i="36"/>
  <c r="BV120" i="36" s="1"/>
  <c r="BW120" i="36" s="1"/>
  <c r="BX120" i="36" s="1"/>
  <c r="BV136" i="36"/>
  <c r="BW136" i="36" s="1"/>
  <c r="BX136" i="36" s="1"/>
  <c r="BV165" i="36"/>
  <c r="BU144" i="40"/>
  <c r="BV144" i="40" s="1"/>
  <c r="BW144" i="40" s="1"/>
  <c r="BX144" i="40" s="1"/>
  <c r="BU166" i="40"/>
  <c r="BV166" i="40" s="1"/>
  <c r="BW166" i="40" s="1"/>
  <c r="BX166" i="40" s="1"/>
  <c r="BU123" i="35"/>
  <c r="BV123" i="35" s="1"/>
  <c r="BU176" i="34"/>
  <c r="BV176" i="34" s="1"/>
  <c r="BU172" i="34"/>
  <c r="BV172" i="34" s="1"/>
  <c r="BU181" i="34"/>
  <c r="BV181" i="34" s="1"/>
  <c r="BW181" i="34" s="1"/>
  <c r="BX181" i="34" s="1"/>
  <c r="BU188" i="34"/>
  <c r="BV188" i="34" s="1"/>
  <c r="BU173" i="34"/>
  <c r="BV173" i="34" s="1"/>
  <c r="BU126" i="34"/>
  <c r="BV126" i="34" s="1"/>
  <c r="BW126" i="34" s="1"/>
  <c r="BX126" i="34" s="1"/>
  <c r="BU96" i="40"/>
  <c r="BU93" i="40"/>
  <c r="BV93" i="40" s="1"/>
  <c r="BW93" i="40" s="1"/>
  <c r="BX93" i="40" s="1"/>
  <c r="BV79" i="40"/>
  <c r="BW79" i="40" s="1"/>
  <c r="BX79" i="40" s="1"/>
  <c r="BU52" i="40"/>
  <c r="BV52" i="40" s="1"/>
  <c r="BU36" i="40"/>
  <c r="BU20" i="40"/>
  <c r="BV20" i="40" s="1"/>
  <c r="BW20" i="40" s="1"/>
  <c r="BX20" i="40" s="1"/>
  <c r="BV179" i="40"/>
  <c r="BV96" i="40"/>
  <c r="BV91" i="40"/>
  <c r="BU73" i="40"/>
  <c r="BV50" i="40"/>
  <c r="BU47" i="40"/>
  <c r="BV47" i="40" s="1"/>
  <c r="BW47" i="40" s="1"/>
  <c r="BX47" i="40" s="1"/>
  <c r="BU39" i="40"/>
  <c r="BV34" i="40"/>
  <c r="BW34" i="40" s="1"/>
  <c r="BX34" i="40" s="1"/>
  <c r="BU31" i="40"/>
  <c r="BV26" i="40"/>
  <c r="BU23" i="40"/>
  <c r="BV18" i="40"/>
  <c r="BV13" i="40"/>
  <c r="BW13" i="40" s="1"/>
  <c r="BX13" i="40" s="1"/>
  <c r="BV85" i="40"/>
  <c r="BV101" i="40"/>
  <c r="BV129" i="40"/>
  <c r="BV145" i="40"/>
  <c r="BV161" i="40"/>
  <c r="BV174" i="40"/>
  <c r="BV74" i="40"/>
  <c r="BW74" i="40" s="1"/>
  <c r="BX74" i="40" s="1"/>
  <c r="BV106" i="40"/>
  <c r="BV122" i="40"/>
  <c r="BV183" i="40"/>
  <c r="BW183" i="40" s="1"/>
  <c r="BX183" i="40" s="1"/>
  <c r="BV136" i="40"/>
  <c r="BW136" i="40" s="1"/>
  <c r="BX136" i="40" s="1"/>
  <c r="BV152" i="40"/>
  <c r="BV185" i="40"/>
  <c r="BU116" i="40"/>
  <c r="BV116" i="40" s="1"/>
  <c r="BU110" i="40"/>
  <c r="BU115" i="40"/>
  <c r="BU86" i="40"/>
  <c r="BV86" i="40" s="1"/>
  <c r="BW86" i="40" s="1"/>
  <c r="BX86" i="40" s="1"/>
  <c r="BU153" i="36"/>
  <c r="BV153" i="36" s="1"/>
  <c r="BW153" i="36" s="1"/>
  <c r="BX153" i="36" s="1"/>
  <c r="BU11" i="40"/>
  <c r="BV11" i="40" s="1"/>
  <c r="BW11" i="40" s="1"/>
  <c r="BX11" i="40" s="1"/>
  <c r="BU160" i="40"/>
  <c r="BU133" i="40"/>
  <c r="BV133" i="40" s="1"/>
  <c r="BW133" i="40" s="1"/>
  <c r="BX133" i="40" s="1"/>
  <c r="BU7" i="40"/>
  <c r="BV7" i="40" s="1"/>
  <c r="BW7" i="40" s="1"/>
  <c r="BX7" i="40" s="1"/>
  <c r="BV23" i="40"/>
  <c r="BW23" i="40" s="1"/>
  <c r="BX23" i="40" s="1"/>
  <c r="BV31" i="40"/>
  <c r="BV39" i="40"/>
  <c r="BV60" i="40"/>
  <c r="BW60" i="40" s="1"/>
  <c r="BX60" i="40" s="1"/>
  <c r="BV155" i="40"/>
  <c r="BV16" i="40"/>
  <c r="BV131" i="40"/>
  <c r="BV109" i="36"/>
  <c r="BV141" i="36"/>
  <c r="BW141" i="36" s="1"/>
  <c r="BX141" i="36" s="1"/>
  <c r="BV163" i="36"/>
  <c r="BW163" i="36" s="1"/>
  <c r="BX163" i="36" s="1"/>
  <c r="BV132" i="36"/>
  <c r="BV169" i="36"/>
  <c r="BU36" i="34"/>
  <c r="BV36" i="34" s="1"/>
  <c r="BU75" i="35"/>
  <c r="BV75" i="35" s="1"/>
  <c r="BU15" i="34"/>
  <c r="BV15" i="34" s="1"/>
  <c r="BU120" i="35"/>
  <c r="BV120" i="35" s="1"/>
  <c r="BU177" i="34"/>
  <c r="BV177" i="34" s="1"/>
  <c r="BW177" i="34" s="1"/>
  <c r="BX177" i="34" s="1"/>
  <c r="BU140" i="36"/>
  <c r="BV140" i="36" s="1"/>
  <c r="BW140" i="36" s="1"/>
  <c r="BX140" i="36" s="1"/>
  <c r="BZ140" i="36" s="1"/>
  <c r="BU74" i="40"/>
  <c r="BU22" i="34"/>
  <c r="BV22" i="34" s="1"/>
  <c r="BU110" i="34"/>
  <c r="BV110" i="34" s="1"/>
  <c r="H4" i="22"/>
  <c r="I4" i="22" s="1"/>
  <c r="BW116" i="36"/>
  <c r="BX116" i="36" s="1"/>
  <c r="BW149" i="36"/>
  <c r="BX149" i="36" s="1"/>
  <c r="BW165" i="36"/>
  <c r="BX165" i="36" s="1"/>
  <c r="BY165" i="36" s="1"/>
  <c r="BW11" i="36"/>
  <c r="BX11" i="36" s="1"/>
  <c r="BW19" i="36"/>
  <c r="BX19" i="36" s="1"/>
  <c r="BW27" i="36"/>
  <c r="BX27" i="36" s="1"/>
  <c r="BZ27" i="36" s="1"/>
  <c r="BW35" i="36"/>
  <c r="BX35" i="36" s="1"/>
  <c r="BZ35" i="36" s="1"/>
  <c r="BW43" i="36"/>
  <c r="BX43" i="36" s="1"/>
  <c r="BW51" i="36"/>
  <c r="BX51" i="36" s="1"/>
  <c r="BW59" i="36"/>
  <c r="BX59" i="36" s="1"/>
  <c r="BW67" i="36"/>
  <c r="BX67" i="36" s="1"/>
  <c r="BZ67" i="36" s="1"/>
  <c r="BW75" i="36"/>
  <c r="BX75" i="36" s="1"/>
  <c r="BW83" i="36"/>
  <c r="BX83" i="36" s="1"/>
  <c r="BW91" i="36"/>
  <c r="BX91" i="36" s="1"/>
  <c r="BW99" i="36"/>
  <c r="BX99" i="36" s="1"/>
  <c r="BZ99" i="36" s="1"/>
  <c r="BW108" i="36"/>
  <c r="BX108" i="36" s="1"/>
  <c r="BW82" i="35"/>
  <c r="BX82" i="35" s="1"/>
  <c r="BW72" i="35"/>
  <c r="BX72" i="35" s="1"/>
  <c r="BY72" i="35" s="1"/>
  <c r="BW90" i="35"/>
  <c r="BX90" i="35" s="1"/>
  <c r="BZ90" i="35" s="1"/>
  <c r="BW80" i="35"/>
  <c r="BX80" i="35" s="1"/>
  <c r="BZ80" i="35" s="1"/>
  <c r="BW74" i="35"/>
  <c r="BX74" i="35" s="1"/>
  <c r="BV43" i="35"/>
  <c r="BW43" i="35" s="1"/>
  <c r="BX43" i="35" s="1"/>
  <c r="BV11" i="35"/>
  <c r="BW11" i="35" s="1"/>
  <c r="BX11" i="35" s="1"/>
  <c r="BW71" i="35"/>
  <c r="BX71" i="35" s="1"/>
  <c r="BZ71" i="35" s="1"/>
  <c r="BV76" i="35"/>
  <c r="BW76" i="35" s="1"/>
  <c r="BX76" i="35" s="1"/>
  <c r="BW123" i="35"/>
  <c r="BX123" i="35" s="1"/>
  <c r="BW134" i="35"/>
  <c r="BX134" i="35" s="1"/>
  <c r="BZ134" i="35" s="1"/>
  <c r="BV63" i="35"/>
  <c r="BW63" i="35" s="1"/>
  <c r="BX63" i="35" s="1"/>
  <c r="BW79" i="35"/>
  <c r="BX79" i="35" s="1"/>
  <c r="BV68" i="35"/>
  <c r="BW68" i="35" s="1"/>
  <c r="BX68" i="35" s="1"/>
  <c r="BV31" i="35"/>
  <c r="BW31" i="35" s="1"/>
  <c r="BX31" i="35" s="1"/>
  <c r="BU49" i="34"/>
  <c r="BV49" i="34" s="1"/>
  <c r="BU33" i="34"/>
  <c r="BV33" i="34" s="1"/>
  <c r="BW33" i="34" s="1"/>
  <c r="BX33" i="34" s="1"/>
  <c r="BU61" i="34"/>
  <c r="BV61" i="34" s="1"/>
  <c r="BW61" i="34" s="1"/>
  <c r="BX61" i="34" s="1"/>
  <c r="BU145" i="35"/>
  <c r="BV145" i="35" s="1"/>
  <c r="BU131" i="35"/>
  <c r="BV131" i="35" s="1"/>
  <c r="BV132" i="35"/>
  <c r="BW132" i="35" s="1"/>
  <c r="BX132" i="35" s="1"/>
  <c r="BU114" i="35"/>
  <c r="BV114" i="35" s="1"/>
  <c r="BW114" i="35" s="1"/>
  <c r="BX114" i="35" s="1"/>
  <c r="BU106" i="35"/>
  <c r="BV106" i="35" s="1"/>
  <c r="BU146" i="35"/>
  <c r="BV146" i="35" s="1"/>
  <c r="BW120" i="35"/>
  <c r="BX120" i="35" s="1"/>
  <c r="BW128" i="35"/>
  <c r="BX128" i="35" s="1"/>
  <c r="BZ128" i="35" s="1"/>
  <c r="BW138" i="35"/>
  <c r="BX138" i="35" s="1"/>
  <c r="BU56" i="35"/>
  <c r="BU48" i="35"/>
  <c r="BU40" i="35"/>
  <c r="BU32" i="35"/>
  <c r="BU24" i="35"/>
  <c r="BU16" i="35"/>
  <c r="BU8" i="35"/>
  <c r="BV57" i="35"/>
  <c r="BW57" i="35" s="1"/>
  <c r="BX57" i="35" s="1"/>
  <c r="BV49" i="35"/>
  <c r="BW49" i="35" s="1"/>
  <c r="BX49" i="35" s="1"/>
  <c r="BV41" i="35"/>
  <c r="BW41" i="35" s="1"/>
  <c r="BX41" i="35" s="1"/>
  <c r="BV33" i="35"/>
  <c r="BW33" i="35" s="1"/>
  <c r="BX33" i="35" s="1"/>
  <c r="BV25" i="35"/>
  <c r="BW25" i="35" s="1"/>
  <c r="BX25" i="35" s="1"/>
  <c r="BV9" i="35"/>
  <c r="BW9" i="35" s="1"/>
  <c r="BX9" i="35" s="1"/>
  <c r="BW26" i="35"/>
  <c r="BX26" i="35" s="1"/>
  <c r="BZ26" i="35" s="1"/>
  <c r="BW34" i="35"/>
  <c r="BX34" i="35" s="1"/>
  <c r="BY34" i="35" s="1"/>
  <c r="BW50" i="35"/>
  <c r="BX50" i="35" s="1"/>
  <c r="BW58" i="35"/>
  <c r="BX58" i="35" s="1"/>
  <c r="BW105" i="35"/>
  <c r="BX105" i="35" s="1"/>
  <c r="BY105" i="35" s="1"/>
  <c r="BW162" i="36"/>
  <c r="BX162" i="36" s="1"/>
  <c r="BY162" i="36" s="1"/>
  <c r="BW133" i="36"/>
  <c r="BX133" i="36" s="1"/>
  <c r="BZ133" i="36" s="1"/>
  <c r="BU137" i="36"/>
  <c r="BU42" i="40"/>
  <c r="BV42" i="40" s="1"/>
  <c r="BU135" i="34"/>
  <c r="BV135" i="34" s="1"/>
  <c r="BU131" i="34"/>
  <c r="BV131" i="34" s="1"/>
  <c r="BU112" i="34"/>
  <c r="BV112" i="34" s="1"/>
  <c r="BW112" i="34" s="1"/>
  <c r="BX112" i="34" s="1"/>
  <c r="BU159" i="35"/>
  <c r="BV159" i="35" s="1"/>
  <c r="BW159" i="35" s="1"/>
  <c r="BX159" i="35" s="1"/>
  <c r="BU158" i="35"/>
  <c r="BU150" i="35"/>
  <c r="BV150" i="35" s="1"/>
  <c r="BU149" i="35"/>
  <c r="BV149" i="35" s="1"/>
  <c r="BU170" i="35"/>
  <c r="BV170" i="35" s="1"/>
  <c r="BU161" i="35"/>
  <c r="BV161" i="35" s="1"/>
  <c r="BW91" i="35"/>
  <c r="BX91" i="35" s="1"/>
  <c r="BY91" i="35" s="1"/>
  <c r="BW83" i="35"/>
  <c r="BX83" i="35" s="1"/>
  <c r="BZ83" i="35" s="1"/>
  <c r="BW75" i="35"/>
  <c r="BX75" i="35" s="1"/>
  <c r="BY75" i="35" s="1"/>
  <c r="BV88" i="35"/>
  <c r="BW88" i="35" s="1"/>
  <c r="BX88" i="35" s="1"/>
  <c r="BW112" i="35"/>
  <c r="BX112" i="35" s="1"/>
  <c r="BZ112" i="35" s="1"/>
  <c r="BU61" i="35"/>
  <c r="BV61" i="35" s="1"/>
  <c r="BW61" i="35" s="1"/>
  <c r="BX61" i="35" s="1"/>
  <c r="BU45" i="35"/>
  <c r="BV45" i="35" s="1"/>
  <c r="BW45" i="35" s="1"/>
  <c r="BX45" i="35" s="1"/>
  <c r="BU29" i="35"/>
  <c r="BV29" i="35" s="1"/>
  <c r="BW29" i="35" s="1"/>
  <c r="BX29" i="35" s="1"/>
  <c r="BU13" i="35"/>
  <c r="BV13" i="35" s="1"/>
  <c r="BW13" i="35" s="1"/>
  <c r="BX13" i="35" s="1"/>
  <c r="BU107" i="35"/>
  <c r="BV107" i="35" s="1"/>
  <c r="BW107" i="35" s="1"/>
  <c r="BX107" i="35" s="1"/>
  <c r="BU64" i="35"/>
  <c r="BU142" i="36"/>
  <c r="BU126" i="36"/>
  <c r="BU110" i="36"/>
  <c r="BV110" i="36" s="1"/>
  <c r="BW110" i="36" s="1"/>
  <c r="BX110" i="36" s="1"/>
  <c r="BU115" i="36"/>
  <c r="BV115" i="36" s="1"/>
  <c r="BW115" i="36" s="1"/>
  <c r="BX115" i="36" s="1"/>
  <c r="BZ115" i="36" s="1"/>
  <c r="BU108" i="40"/>
  <c r="BU105" i="40"/>
  <c r="BV105" i="40" s="1"/>
  <c r="BW105" i="40" s="1"/>
  <c r="BX105" i="40" s="1"/>
  <c r="BU51" i="40"/>
  <c r="BU43" i="40"/>
  <c r="BV43" i="40" s="1"/>
  <c r="BW43" i="40" s="1"/>
  <c r="BX43" i="40" s="1"/>
  <c r="BU35" i="40"/>
  <c r="BV35" i="40" s="1"/>
  <c r="BU27" i="40"/>
  <c r="BV27" i="40" s="1"/>
  <c r="BU19" i="40"/>
  <c r="BV19" i="40" s="1"/>
  <c r="BW19" i="40" s="1"/>
  <c r="BX19" i="40" s="1"/>
  <c r="BU162" i="40"/>
  <c r="BV162" i="40" s="1"/>
  <c r="BW162" i="40" s="1"/>
  <c r="BX162" i="40" s="1"/>
  <c r="BU154" i="40"/>
  <c r="BV154" i="40" s="1"/>
  <c r="BW154" i="40" s="1"/>
  <c r="BX154" i="40" s="1"/>
  <c r="BU146" i="40"/>
  <c r="BV146" i="40" s="1"/>
  <c r="BW146" i="40" s="1"/>
  <c r="BX146" i="40" s="1"/>
  <c r="BU138" i="40"/>
  <c r="BV138" i="40" s="1"/>
  <c r="BW138" i="40" s="1"/>
  <c r="BX138" i="40" s="1"/>
  <c r="BU130" i="40"/>
  <c r="BV130" i="40" s="1"/>
  <c r="BU88" i="40"/>
  <c r="BV88" i="40" s="1"/>
  <c r="BW88" i="40" s="1"/>
  <c r="BX88" i="40" s="1"/>
  <c r="BU69" i="40"/>
  <c r="BU15" i="40"/>
  <c r="BV15" i="40" s="1"/>
  <c r="BW15" i="40" s="1"/>
  <c r="BX15" i="40" s="1"/>
  <c r="BU58" i="40"/>
  <c r="BU6" i="40"/>
  <c r="BV6" i="40" s="1"/>
  <c r="BU124" i="36"/>
  <c r="BU118" i="35"/>
  <c r="BV118" i="35" s="1"/>
  <c r="BW118" i="35" s="1"/>
  <c r="BX118" i="35" s="1"/>
  <c r="BU6" i="34"/>
  <c r="BV6" i="34" s="1"/>
  <c r="BW6" i="34" s="1"/>
  <c r="BU26" i="34"/>
  <c r="BV26" i="34" s="1"/>
  <c r="BU87" i="34"/>
  <c r="BV87" i="34" s="1"/>
  <c r="BU95" i="34"/>
  <c r="BV95" i="34" s="1"/>
  <c r="BU166" i="35"/>
  <c r="BV166" i="35" s="1"/>
  <c r="BU110" i="35"/>
  <c r="BV110" i="35" s="1"/>
  <c r="BW94" i="35"/>
  <c r="BX94" i="35" s="1"/>
  <c r="BZ94" i="35" s="1"/>
  <c r="BW108" i="35"/>
  <c r="BX108" i="35" s="1"/>
  <c r="BN171" i="35"/>
  <c r="BU113" i="36"/>
  <c r="BU129" i="34"/>
  <c r="BV129" i="34" s="1"/>
  <c r="BU121" i="34"/>
  <c r="BV121" i="34" s="1"/>
  <c r="BU113" i="34"/>
  <c r="BV113" i="34" s="1"/>
  <c r="BU105" i="34"/>
  <c r="BV105" i="34" s="1"/>
  <c r="BW105" i="34" s="1"/>
  <c r="BX105" i="34" s="1"/>
  <c r="BU116" i="34"/>
  <c r="BV116" i="34" s="1"/>
  <c r="BU120" i="34"/>
  <c r="BV120" i="34" s="1"/>
  <c r="BU93" i="35"/>
  <c r="BU89" i="35"/>
  <c r="BU59" i="35"/>
  <c r="BU55" i="35"/>
  <c r="BU51" i="35"/>
  <c r="BU47" i="35"/>
  <c r="BU39" i="35"/>
  <c r="BU35" i="35"/>
  <c r="BU27" i="35"/>
  <c r="BU23" i="35"/>
  <c r="BU19" i="35"/>
  <c r="BU15" i="35"/>
  <c r="BU7" i="35"/>
  <c r="BU166" i="36"/>
  <c r="BV166" i="36" s="1"/>
  <c r="BW166" i="36" s="1"/>
  <c r="BX166" i="36" s="1"/>
  <c r="BU158" i="36"/>
  <c r="BV158" i="36" s="1"/>
  <c r="BU150" i="36"/>
  <c r="BV150" i="36" s="1"/>
  <c r="BU167" i="36"/>
  <c r="BU159" i="36"/>
  <c r="BV159" i="36" s="1"/>
  <c r="BW159" i="36" s="1"/>
  <c r="BX159" i="36" s="1"/>
  <c r="BU151" i="36"/>
  <c r="BW122" i="36"/>
  <c r="BX122" i="36" s="1"/>
  <c r="BZ122" i="36" s="1"/>
  <c r="BW106" i="36"/>
  <c r="BX106" i="36" s="1"/>
  <c r="BY106" i="36" s="1"/>
  <c r="BU168" i="36"/>
  <c r="BV168" i="36" s="1"/>
  <c r="BW168" i="36" s="1"/>
  <c r="BX168" i="36" s="1"/>
  <c r="BW154" i="36"/>
  <c r="BX154" i="36" s="1"/>
  <c r="BW7" i="36"/>
  <c r="BX7" i="36" s="1"/>
  <c r="BZ7" i="36" s="1"/>
  <c r="BW15" i="36"/>
  <c r="BX15" i="36" s="1"/>
  <c r="BW23" i="36"/>
  <c r="BX23" i="36" s="1"/>
  <c r="BW39" i="36"/>
  <c r="BX39" i="36" s="1"/>
  <c r="BZ39" i="36" s="1"/>
  <c r="BW47" i="36"/>
  <c r="BX47" i="36" s="1"/>
  <c r="BZ47" i="36" s="1"/>
  <c r="BW55" i="36"/>
  <c r="BX55" i="36" s="1"/>
  <c r="BW71" i="36"/>
  <c r="BX71" i="36" s="1"/>
  <c r="BZ71" i="36" s="1"/>
  <c r="BW79" i="36"/>
  <c r="BX79" i="36" s="1"/>
  <c r="BZ79" i="36" s="1"/>
  <c r="BW87" i="36"/>
  <c r="BX87" i="36" s="1"/>
  <c r="BW103" i="36"/>
  <c r="BX103" i="36" s="1"/>
  <c r="BZ103" i="36" s="1"/>
  <c r="BU144" i="36"/>
  <c r="BU130" i="36"/>
  <c r="BU114" i="36"/>
  <c r="BV114" i="36" s="1"/>
  <c r="BW132" i="36"/>
  <c r="BX132" i="36" s="1"/>
  <c r="BU127" i="36"/>
  <c r="BV127" i="36" s="1"/>
  <c r="BW127" i="36" s="1"/>
  <c r="BX127" i="36" s="1"/>
  <c r="BZ127" i="36" s="1"/>
  <c r="BU107" i="36"/>
  <c r="BV107" i="36" s="1"/>
  <c r="BU158" i="40"/>
  <c r="BV158" i="40" s="1"/>
  <c r="BU150" i="40"/>
  <c r="BV150" i="40" s="1"/>
  <c r="BU142" i="40"/>
  <c r="BV142" i="40" s="1"/>
  <c r="BW142" i="40" s="1"/>
  <c r="BX142" i="40" s="1"/>
  <c r="BU134" i="40"/>
  <c r="BV134" i="40" s="1"/>
  <c r="BW134" i="40" s="1"/>
  <c r="BX134" i="40" s="1"/>
  <c r="BU126" i="40"/>
  <c r="BU112" i="40"/>
  <c r="BU109" i="40"/>
  <c r="BV109" i="40" s="1"/>
  <c r="BW109" i="40" s="1"/>
  <c r="BX109" i="40" s="1"/>
  <c r="BU46" i="40"/>
  <c r="BV46" i="40" s="1"/>
  <c r="BU38" i="40"/>
  <c r="BU30" i="40"/>
  <c r="BU22" i="40"/>
  <c r="BV22" i="40" s="1"/>
  <c r="BW22" i="40" s="1"/>
  <c r="BX22" i="40" s="1"/>
  <c r="BU169" i="40"/>
  <c r="BV169" i="40" s="1"/>
  <c r="BU124" i="40"/>
  <c r="BV124" i="40" s="1"/>
  <c r="BU121" i="40"/>
  <c r="BV121" i="40" s="1"/>
  <c r="BU60" i="40"/>
  <c r="BU57" i="40"/>
  <c r="BV57" i="40" s="1"/>
  <c r="BW57" i="40" s="1"/>
  <c r="BX57" i="40" s="1"/>
  <c r="BU45" i="40"/>
  <c r="BV45" i="40" s="1"/>
  <c r="BW45" i="40" s="1"/>
  <c r="BX45" i="40" s="1"/>
  <c r="BU29" i="40"/>
  <c r="BU185" i="40"/>
  <c r="BU84" i="40"/>
  <c r="BV84" i="40" s="1"/>
  <c r="BW84" i="40" s="1"/>
  <c r="BX84" i="40" s="1"/>
  <c r="BU99" i="40"/>
  <c r="BU178" i="40"/>
  <c r="BU87" i="40"/>
  <c r="BU123" i="40"/>
  <c r="BU90" i="40"/>
  <c r="BU59" i="40"/>
  <c r="BU55" i="40"/>
  <c r="BV55" i="40" s="1"/>
  <c r="BW55" i="40" s="1"/>
  <c r="BX55" i="40" s="1"/>
  <c r="BU78" i="40"/>
  <c r="BV78" i="40" s="1"/>
  <c r="BW78" i="40" s="1"/>
  <c r="BX78" i="40" s="1"/>
  <c r="BU67" i="35"/>
  <c r="BV67" i="35" s="1"/>
  <c r="BW67" i="35" s="1"/>
  <c r="BX67" i="35" s="1"/>
  <c r="BU25" i="34"/>
  <c r="BV25" i="34" s="1"/>
  <c r="BU107" i="40"/>
  <c r="BU14" i="40"/>
  <c r="BU119" i="35"/>
  <c r="BV119" i="35" s="1"/>
  <c r="BW119" i="35" s="1"/>
  <c r="BX119" i="35" s="1"/>
  <c r="BW16" i="40"/>
  <c r="BX16" i="40" s="1"/>
  <c r="BW83" i="40"/>
  <c r="BX83" i="40" s="1"/>
  <c r="BW87" i="40"/>
  <c r="BX87" i="40" s="1"/>
  <c r="BW95" i="40"/>
  <c r="BX95" i="40" s="1"/>
  <c r="BW103" i="40"/>
  <c r="BX103" i="40" s="1"/>
  <c r="BW115" i="40"/>
  <c r="BX115" i="40" s="1"/>
  <c r="BW119" i="40"/>
  <c r="BX119" i="40" s="1"/>
  <c r="BW155" i="40"/>
  <c r="BX155" i="40" s="1"/>
  <c r="BW147" i="40"/>
  <c r="BX147" i="40" s="1"/>
  <c r="BW116" i="40"/>
  <c r="BX116" i="40" s="1"/>
  <c r="BU44" i="40"/>
  <c r="BV44" i="40" s="1"/>
  <c r="BU28" i="40"/>
  <c r="BV28" i="40" s="1"/>
  <c r="BW28" i="40" s="1"/>
  <c r="BX28" i="40" s="1"/>
  <c r="BW179" i="40"/>
  <c r="BX179" i="40" s="1"/>
  <c r="BU8" i="40"/>
  <c r="BW150" i="40"/>
  <c r="BX150" i="40" s="1"/>
  <c r="BW124" i="40"/>
  <c r="BX124" i="40" s="1"/>
  <c r="BW21" i="40"/>
  <c r="BX21" i="40" s="1"/>
  <c r="BU187" i="40"/>
  <c r="BU171" i="40"/>
  <c r="BU163" i="40"/>
  <c r="BU159" i="40"/>
  <c r="BV159" i="40" s="1"/>
  <c r="BW159" i="40" s="1"/>
  <c r="BX159" i="40" s="1"/>
  <c r="BU151" i="40"/>
  <c r="BU143" i="40"/>
  <c r="BV143" i="40" s="1"/>
  <c r="BW143" i="40" s="1"/>
  <c r="BX143" i="40" s="1"/>
  <c r="BU135" i="40"/>
  <c r="BU127" i="40"/>
  <c r="BU80" i="40"/>
  <c r="BW63" i="40"/>
  <c r="BX63" i="40" s="1"/>
  <c r="BU50" i="40"/>
  <c r="BU34" i="40"/>
  <c r="BU18" i="40"/>
  <c r="BO190" i="40"/>
  <c r="BW96" i="40"/>
  <c r="BX96" i="40" s="1"/>
  <c r="BW91" i="40"/>
  <c r="BX91" i="40" s="1"/>
  <c r="BU76" i="40"/>
  <c r="BV76" i="40" s="1"/>
  <c r="BW42" i="40"/>
  <c r="BX42" i="40" s="1"/>
  <c r="BW26" i="40"/>
  <c r="BX26" i="40" s="1"/>
  <c r="BW137" i="40"/>
  <c r="BX137" i="40" s="1"/>
  <c r="BW153" i="40"/>
  <c r="BX153" i="40" s="1"/>
  <c r="BW174" i="40"/>
  <c r="BX174" i="40" s="1"/>
  <c r="BW185" i="40"/>
  <c r="BX185" i="40" s="1"/>
  <c r="BW76" i="40"/>
  <c r="BX76" i="40" s="1"/>
  <c r="BU81" i="40"/>
  <c r="BW71" i="40"/>
  <c r="BX71" i="40" s="1"/>
  <c r="BW139" i="40"/>
  <c r="BX139" i="40" s="1"/>
  <c r="BU49" i="40"/>
  <c r="BU41" i="40"/>
  <c r="BU33" i="40"/>
  <c r="BV33" i="40" s="1"/>
  <c r="BW33" i="40" s="1"/>
  <c r="BX33" i="40" s="1"/>
  <c r="BU25" i="40"/>
  <c r="BU17" i="40"/>
  <c r="BU164" i="40"/>
  <c r="BV164" i="40" s="1"/>
  <c r="BW164" i="40" s="1"/>
  <c r="BX164" i="40" s="1"/>
  <c r="BU113" i="40"/>
  <c r="BV113" i="40" s="1"/>
  <c r="BW131" i="40"/>
  <c r="BX131" i="40" s="1"/>
  <c r="BU184" i="40"/>
  <c r="BU168" i="40"/>
  <c r="BU188" i="40"/>
  <c r="BV188" i="40" s="1"/>
  <c r="BW188" i="40" s="1"/>
  <c r="BX188" i="40" s="1"/>
  <c r="BU172" i="40"/>
  <c r="BV172" i="40" s="1"/>
  <c r="BU180" i="40"/>
  <c r="BU165" i="40"/>
  <c r="BW111" i="40"/>
  <c r="BX111" i="40" s="1"/>
  <c r="BU64" i="40"/>
  <c r="BU61" i="40"/>
  <c r="BV61" i="40" s="1"/>
  <c r="BW61" i="40" s="1"/>
  <c r="BX61" i="40" s="1"/>
  <c r="BU48" i="40"/>
  <c r="BU40" i="40"/>
  <c r="BV40" i="40" s="1"/>
  <c r="BU32" i="40"/>
  <c r="BU24" i="40"/>
  <c r="BU181" i="40"/>
  <c r="BW112" i="40"/>
  <c r="BX112" i="40" s="1"/>
  <c r="BW107" i="40"/>
  <c r="BX107" i="40" s="1"/>
  <c r="BU92" i="40"/>
  <c r="BU89" i="40"/>
  <c r="BW52" i="40"/>
  <c r="BX52" i="40" s="1"/>
  <c r="BW44" i="40"/>
  <c r="BX44" i="40" s="1"/>
  <c r="BU12" i="40"/>
  <c r="BW121" i="40"/>
  <c r="BX121" i="40" s="1"/>
  <c r="BW130" i="40"/>
  <c r="BX130" i="40" s="1"/>
  <c r="BW110" i="40"/>
  <c r="BX110" i="40" s="1"/>
  <c r="BW186" i="40"/>
  <c r="BX186" i="40" s="1"/>
  <c r="BW140" i="40"/>
  <c r="BX140" i="40" s="1"/>
  <c r="BW156" i="40"/>
  <c r="BX156" i="40" s="1"/>
  <c r="BW173" i="40"/>
  <c r="BX173" i="40" s="1"/>
  <c r="BW189" i="40"/>
  <c r="BX189" i="40" s="1"/>
  <c r="BU104" i="40"/>
  <c r="BU72" i="40"/>
  <c r="BW167" i="40"/>
  <c r="BX167" i="40" s="1"/>
  <c r="BN190" i="40"/>
  <c r="BW30" i="40"/>
  <c r="BX30" i="40" s="1"/>
  <c r="BW46" i="40"/>
  <c r="BX46" i="40" s="1"/>
  <c r="BW101" i="40"/>
  <c r="BX101" i="40" s="1"/>
  <c r="BW172" i="40"/>
  <c r="BX172" i="40" s="1"/>
  <c r="BU176" i="40"/>
  <c r="BV176" i="40" s="1"/>
  <c r="BU97" i="40"/>
  <c r="BU65" i="40"/>
  <c r="BW77" i="40"/>
  <c r="BX77" i="40" s="1"/>
  <c r="BW141" i="40"/>
  <c r="BX141" i="40" s="1"/>
  <c r="BW149" i="40"/>
  <c r="BX149" i="40" s="1"/>
  <c r="BW157" i="40"/>
  <c r="BX157" i="40" s="1"/>
  <c r="BW66" i="40"/>
  <c r="BX66" i="40" s="1"/>
  <c r="BW82" i="40"/>
  <c r="BX82" i="40" s="1"/>
  <c r="BW170" i="40"/>
  <c r="BX170" i="40" s="1"/>
  <c r="BW128" i="40"/>
  <c r="BX128" i="40" s="1"/>
  <c r="BW177" i="40"/>
  <c r="BX177" i="40" s="1"/>
  <c r="BU117" i="40"/>
  <c r="BU85" i="40"/>
  <c r="BU53" i="40"/>
  <c r="BW169" i="40"/>
  <c r="BX169" i="40" s="1"/>
  <c r="BW31" i="40"/>
  <c r="BX31" i="40" s="1"/>
  <c r="BW39" i="40"/>
  <c r="BX39" i="40" s="1"/>
  <c r="BW152" i="40"/>
  <c r="BX152" i="40" s="1"/>
  <c r="BW54" i="40"/>
  <c r="BX54" i="40" s="1"/>
  <c r="BW70" i="40"/>
  <c r="BX70" i="40" s="1"/>
  <c r="BW98" i="40"/>
  <c r="BX98" i="40" s="1"/>
  <c r="BW106" i="40"/>
  <c r="BX106" i="40" s="1"/>
  <c r="BW118" i="40"/>
  <c r="BX118" i="40" s="1"/>
  <c r="BW122" i="40"/>
  <c r="BX122" i="40" s="1"/>
  <c r="BW129" i="40"/>
  <c r="BX129" i="40" s="1"/>
  <c r="BW145" i="40"/>
  <c r="BX145" i="40" s="1"/>
  <c r="BW161" i="40"/>
  <c r="BX161" i="40" s="1"/>
  <c r="BW182" i="40"/>
  <c r="BX182" i="40" s="1"/>
  <c r="BU100" i="40"/>
  <c r="BU68" i="40"/>
  <c r="BW35" i="40"/>
  <c r="BX35" i="40" s="1"/>
  <c r="BW27" i="40"/>
  <c r="BX27" i="40" s="1"/>
  <c r="BZ141" i="36"/>
  <c r="BY141" i="36"/>
  <c r="BZ132" i="36"/>
  <c r="BY132" i="36"/>
  <c r="BW121" i="36"/>
  <c r="BX121" i="36" s="1"/>
  <c r="BZ129" i="36"/>
  <c r="BZ162" i="36"/>
  <c r="BY133" i="36"/>
  <c r="BY117" i="36"/>
  <c r="BZ108" i="36"/>
  <c r="BY108" i="36"/>
  <c r="BW125" i="36"/>
  <c r="BX125" i="36" s="1"/>
  <c r="BW150" i="36"/>
  <c r="BX150" i="36" s="1"/>
  <c r="BZ106" i="36"/>
  <c r="BZ154" i="36"/>
  <c r="BY154" i="36"/>
  <c r="BZ11" i="36"/>
  <c r="BY11" i="36"/>
  <c r="BZ19" i="36"/>
  <c r="BY19" i="36"/>
  <c r="BZ23" i="36"/>
  <c r="BY23" i="36"/>
  <c r="BY27" i="36"/>
  <c r="BZ31" i="36"/>
  <c r="BZ43" i="36"/>
  <c r="BY43" i="36"/>
  <c r="BY47" i="36"/>
  <c r="BZ51" i="36"/>
  <c r="BY51" i="36"/>
  <c r="BZ55" i="36"/>
  <c r="BY55" i="36"/>
  <c r="BZ63" i="36"/>
  <c r="BY63" i="36"/>
  <c r="BZ75" i="36"/>
  <c r="BY75" i="36"/>
  <c r="BY79" i="36"/>
  <c r="BZ83" i="36"/>
  <c r="BY83" i="36"/>
  <c r="BZ87" i="36"/>
  <c r="BY87" i="36"/>
  <c r="BZ95" i="36"/>
  <c r="BY95" i="36"/>
  <c r="BY149" i="36"/>
  <c r="BZ149" i="36"/>
  <c r="BY145" i="36"/>
  <c r="BZ145" i="36"/>
  <c r="BW8" i="36"/>
  <c r="BX8" i="36" s="1"/>
  <c r="BY12" i="36"/>
  <c r="BZ12" i="36"/>
  <c r="BW16" i="36"/>
  <c r="BX16" i="36" s="1"/>
  <c r="BW24" i="36"/>
  <c r="BX24" i="36" s="1"/>
  <c r="BW32" i="36"/>
  <c r="BX32" i="36" s="1"/>
  <c r="BY36" i="36"/>
  <c r="BW40" i="36"/>
  <c r="BX40" i="36" s="1"/>
  <c r="BY44" i="36"/>
  <c r="BZ44" i="36"/>
  <c r="BW48" i="36"/>
  <c r="BX48" i="36" s="1"/>
  <c r="BZ52" i="36"/>
  <c r="BW56" i="36"/>
  <c r="BX56" i="36" s="1"/>
  <c r="BW64" i="36"/>
  <c r="BX64" i="36" s="1"/>
  <c r="BY68" i="36"/>
  <c r="BW72" i="36"/>
  <c r="BX72" i="36" s="1"/>
  <c r="BW80" i="36"/>
  <c r="BX80" i="36" s="1"/>
  <c r="BZ84" i="36"/>
  <c r="BW88" i="36"/>
  <c r="BX88" i="36" s="1"/>
  <c r="BW96" i="36"/>
  <c r="BX96" i="36" s="1"/>
  <c r="BY100" i="36"/>
  <c r="BW104" i="36"/>
  <c r="BX104" i="36" s="1"/>
  <c r="BZ116" i="36"/>
  <c r="BY116" i="36"/>
  <c r="BZ157" i="36"/>
  <c r="BW138" i="36"/>
  <c r="BX138" i="36" s="1"/>
  <c r="BN171" i="36"/>
  <c r="BY161" i="36"/>
  <c r="BY9" i="36"/>
  <c r="BW13" i="36"/>
  <c r="BX13" i="36" s="1"/>
  <c r="BW21" i="36"/>
  <c r="BX21" i="36" s="1"/>
  <c r="BZ25" i="36"/>
  <c r="BW29" i="36"/>
  <c r="BX29" i="36" s="1"/>
  <c r="BZ33" i="36"/>
  <c r="BY33" i="36"/>
  <c r="BW37" i="36"/>
  <c r="BX37" i="36" s="1"/>
  <c r="BW45" i="36"/>
  <c r="BX45" i="36" s="1"/>
  <c r="BW53" i="36"/>
  <c r="BX53" i="36" s="1"/>
  <c r="BZ57" i="36"/>
  <c r="BW61" i="36"/>
  <c r="BX61" i="36" s="1"/>
  <c r="BZ65" i="36"/>
  <c r="BY65" i="36"/>
  <c r="BW69" i="36"/>
  <c r="BX69" i="36" s="1"/>
  <c r="BW77" i="36"/>
  <c r="BX77" i="36" s="1"/>
  <c r="BW85" i="36"/>
  <c r="BX85" i="36" s="1"/>
  <c r="BZ89" i="36"/>
  <c r="BW93" i="36"/>
  <c r="BX93" i="36" s="1"/>
  <c r="BY97" i="36"/>
  <c r="BW101" i="36"/>
  <c r="BX101" i="36" s="1"/>
  <c r="BY105" i="36"/>
  <c r="BU160" i="36"/>
  <c r="BV160" i="36" s="1"/>
  <c r="BU123" i="36"/>
  <c r="BU119" i="36"/>
  <c r="BU164" i="36"/>
  <c r="BW155" i="36"/>
  <c r="BX155" i="36" s="1"/>
  <c r="BU147" i="36"/>
  <c r="BW142" i="36"/>
  <c r="BX142" i="36" s="1"/>
  <c r="BW170" i="36"/>
  <c r="BX170" i="36" s="1"/>
  <c r="BU143" i="36"/>
  <c r="BU139" i="36"/>
  <c r="BU135" i="36"/>
  <c r="BU131" i="36"/>
  <c r="BO171" i="36"/>
  <c r="BW10" i="36"/>
  <c r="BX10" i="36" s="1"/>
  <c r="BW14" i="36"/>
  <c r="BX14" i="36" s="1"/>
  <c r="BW18" i="36"/>
  <c r="BX18" i="36" s="1"/>
  <c r="BW22" i="36"/>
  <c r="BX22" i="36" s="1"/>
  <c r="BW26" i="36"/>
  <c r="BX26" i="36" s="1"/>
  <c r="BW30" i="36"/>
  <c r="BX30" i="36" s="1"/>
  <c r="BW34" i="36"/>
  <c r="BX34" i="36" s="1"/>
  <c r="BW38" i="36"/>
  <c r="BX38" i="36" s="1"/>
  <c r="BW42" i="36"/>
  <c r="BX42" i="36" s="1"/>
  <c r="BW46" i="36"/>
  <c r="BX46" i="36" s="1"/>
  <c r="BW50" i="36"/>
  <c r="BX50" i="36" s="1"/>
  <c r="BW58" i="36"/>
  <c r="BX58" i="36" s="1"/>
  <c r="BW62" i="36"/>
  <c r="BX62" i="36" s="1"/>
  <c r="BW66" i="36"/>
  <c r="BX66" i="36" s="1"/>
  <c r="BW74" i="36"/>
  <c r="BX74" i="36" s="1"/>
  <c r="BW78" i="36"/>
  <c r="BX78" i="36" s="1"/>
  <c r="BW82" i="36"/>
  <c r="BX82" i="36" s="1"/>
  <c r="BW86" i="36"/>
  <c r="BX86" i="36" s="1"/>
  <c r="BW90" i="36"/>
  <c r="BX90" i="36" s="1"/>
  <c r="BW94" i="36"/>
  <c r="BX94" i="36" s="1"/>
  <c r="BW98" i="36"/>
  <c r="BX98" i="36" s="1"/>
  <c r="BW102" i="36"/>
  <c r="BX102" i="36" s="1"/>
  <c r="BW107" i="36"/>
  <c r="BX107" i="36" s="1"/>
  <c r="BW123" i="36"/>
  <c r="BX123" i="36" s="1"/>
  <c r="BU134" i="36"/>
  <c r="BU118" i="36"/>
  <c r="BU111" i="36"/>
  <c r="BY21" i="35"/>
  <c r="BY53" i="35"/>
  <c r="BY96" i="35"/>
  <c r="BZ96" i="35"/>
  <c r="BZ100" i="35"/>
  <c r="BY104" i="35"/>
  <c r="BZ104" i="35"/>
  <c r="BZ18" i="35"/>
  <c r="BY26" i="35"/>
  <c r="BZ58" i="35"/>
  <c r="BY58" i="35"/>
  <c r="BZ144" i="35"/>
  <c r="BY144" i="35"/>
  <c r="BZ82" i="35"/>
  <c r="BY82" i="35"/>
  <c r="BY108" i="35"/>
  <c r="BZ108" i="35"/>
  <c r="BW135" i="35"/>
  <c r="BX135" i="35" s="1"/>
  <c r="BW150" i="35"/>
  <c r="BX150" i="35" s="1"/>
  <c r="BW145" i="35"/>
  <c r="BX145" i="35" s="1"/>
  <c r="BY128" i="35"/>
  <c r="BZ138" i="35"/>
  <c r="BY138" i="35"/>
  <c r="BW170" i="35"/>
  <c r="BX170" i="35" s="1"/>
  <c r="BY80" i="35"/>
  <c r="BY84" i="35"/>
  <c r="BZ84" i="35"/>
  <c r="BW97" i="35"/>
  <c r="BX97" i="35" s="1"/>
  <c r="BZ105" i="35"/>
  <c r="BW109" i="35"/>
  <c r="BX109" i="35" s="1"/>
  <c r="BW113" i="35"/>
  <c r="BX113" i="35" s="1"/>
  <c r="BU151" i="35"/>
  <c r="BU168" i="35"/>
  <c r="BU152" i="35"/>
  <c r="BU163" i="35"/>
  <c r="BV163" i="35" s="1"/>
  <c r="BW163" i="35" s="1"/>
  <c r="BX163" i="35" s="1"/>
  <c r="BW164" i="35"/>
  <c r="BX164" i="35" s="1"/>
  <c r="BU153" i="35"/>
  <c r="BV153" i="35" s="1"/>
  <c r="BW153" i="35" s="1"/>
  <c r="BX153" i="35" s="1"/>
  <c r="BZ91" i="35"/>
  <c r="BZ75" i="35"/>
  <c r="BU169" i="35"/>
  <c r="BV169" i="35" s="1"/>
  <c r="BW106" i="35"/>
  <c r="BX106" i="35" s="1"/>
  <c r="BY112" i="35"/>
  <c r="BW139" i="35"/>
  <c r="BX139" i="35" s="1"/>
  <c r="BW166" i="35"/>
  <c r="BX166" i="35" s="1"/>
  <c r="BW156" i="35"/>
  <c r="BX156" i="35" s="1"/>
  <c r="BW137" i="35"/>
  <c r="BX137" i="35" s="1"/>
  <c r="BW117" i="35"/>
  <c r="BX117" i="35" s="1"/>
  <c r="BW121" i="35"/>
  <c r="BX121" i="35" s="1"/>
  <c r="BW125" i="35"/>
  <c r="BX125" i="35" s="1"/>
  <c r="BW129" i="35"/>
  <c r="BX129" i="35" s="1"/>
  <c r="BW142" i="35"/>
  <c r="BX142" i="35" s="1"/>
  <c r="BW161" i="35"/>
  <c r="BX161" i="35" s="1"/>
  <c r="BY92" i="35"/>
  <c r="BZ92" i="35"/>
  <c r="BU73" i="35"/>
  <c r="BU66" i="35"/>
  <c r="BV66" i="35" s="1"/>
  <c r="BW66" i="35" s="1"/>
  <c r="BX66" i="35" s="1"/>
  <c r="BU115" i="35"/>
  <c r="BV115" i="35" s="1"/>
  <c r="BW115" i="35" s="1"/>
  <c r="BX115" i="35" s="1"/>
  <c r="BU77" i="35"/>
  <c r="BU165" i="35"/>
  <c r="BV165" i="35" s="1"/>
  <c r="BW165" i="35" s="1"/>
  <c r="BX165" i="35" s="1"/>
  <c r="BU140" i="35"/>
  <c r="BU155" i="35"/>
  <c r="BW148" i="35"/>
  <c r="BX148" i="35" s="1"/>
  <c r="BW86" i="35"/>
  <c r="BX86" i="35" s="1"/>
  <c r="BW78" i="35"/>
  <c r="BX78" i="35" s="1"/>
  <c r="BW70" i="35"/>
  <c r="BX70" i="35" s="1"/>
  <c r="BW116" i="35"/>
  <c r="BX116" i="35" s="1"/>
  <c r="BW143" i="35"/>
  <c r="BX143" i="35" s="1"/>
  <c r="BW160" i="35"/>
  <c r="BX160" i="35" s="1"/>
  <c r="BW122" i="35"/>
  <c r="BX122" i="35" s="1"/>
  <c r="BW126" i="35"/>
  <c r="BX126" i="35" s="1"/>
  <c r="BW130" i="35"/>
  <c r="BX130" i="35" s="1"/>
  <c r="BW146" i="35"/>
  <c r="BX146" i="35" s="1"/>
  <c r="BW162" i="35"/>
  <c r="BX162" i="35" s="1"/>
  <c r="BU98" i="35"/>
  <c r="BV98" i="35" s="1"/>
  <c r="BW98" i="35" s="1"/>
  <c r="BX98" i="35" s="1"/>
  <c r="BU95" i="35"/>
  <c r="BU85" i="35"/>
  <c r="BU65" i="35"/>
  <c r="BU62" i="35"/>
  <c r="BU54" i="35"/>
  <c r="BU46" i="35"/>
  <c r="BU38" i="35"/>
  <c r="BU30" i="35"/>
  <c r="BV30" i="35" s="1"/>
  <c r="BW30" i="35" s="1"/>
  <c r="BX30" i="35" s="1"/>
  <c r="BU22" i="35"/>
  <c r="BU14" i="35"/>
  <c r="BV14" i="35" s="1"/>
  <c r="BW14" i="35" s="1"/>
  <c r="BX14" i="35" s="1"/>
  <c r="BU6" i="35"/>
  <c r="BV6" i="35" s="1"/>
  <c r="BO171" i="35"/>
  <c r="BU103" i="35"/>
  <c r="BU99" i="35"/>
  <c r="BV99" i="35" s="1"/>
  <c r="BW99" i="35" s="1"/>
  <c r="BX99" i="35" s="1"/>
  <c r="BW110" i="35"/>
  <c r="BX110" i="35" s="1"/>
  <c r="BY74" i="35"/>
  <c r="BZ74" i="35"/>
  <c r="BW124" i="35"/>
  <c r="BX124" i="35" s="1"/>
  <c r="BU167" i="35"/>
  <c r="BV167" i="35" s="1"/>
  <c r="BW167" i="35" s="1"/>
  <c r="BX167" i="35" s="1"/>
  <c r="BU157" i="35"/>
  <c r="BV157" i="35" s="1"/>
  <c r="BW157" i="35" s="1"/>
  <c r="BX157" i="35" s="1"/>
  <c r="BU136" i="35"/>
  <c r="BU147" i="35"/>
  <c r="BU141" i="35"/>
  <c r="BU133" i="35"/>
  <c r="BZ79" i="35"/>
  <c r="BY79" i="35"/>
  <c r="BW131" i="35"/>
  <c r="BX131" i="35" s="1"/>
  <c r="BW149" i="35"/>
  <c r="BX149" i="35" s="1"/>
  <c r="BY123" i="35"/>
  <c r="BZ123" i="35"/>
  <c r="BY127" i="35"/>
  <c r="BZ127" i="35"/>
  <c r="BW169" i="35"/>
  <c r="BX169" i="35" s="1"/>
  <c r="BU111" i="35"/>
  <c r="BU69" i="35"/>
  <c r="BU60" i="35"/>
  <c r="BU52" i="35"/>
  <c r="BU44" i="35"/>
  <c r="BU36" i="35"/>
  <c r="BU28" i="35"/>
  <c r="BU20" i="35"/>
  <c r="BU12" i="35"/>
  <c r="BU81" i="35"/>
  <c r="BZ72" i="35"/>
  <c r="BW32" i="34"/>
  <c r="BX32" i="34" s="1"/>
  <c r="BW27" i="34"/>
  <c r="BX27" i="34" s="1"/>
  <c r="BW144" i="34"/>
  <c r="BX144" i="34" s="1"/>
  <c r="BW76" i="34"/>
  <c r="BX76" i="34" s="1"/>
  <c r="BW92" i="34"/>
  <c r="BX92" i="34" s="1"/>
  <c r="BW118" i="34"/>
  <c r="BX118" i="34" s="1"/>
  <c r="BW115" i="34"/>
  <c r="BX115" i="34" s="1"/>
  <c r="BW131" i="34"/>
  <c r="BX131" i="34" s="1"/>
  <c r="BW173" i="34"/>
  <c r="BX173" i="34" s="1"/>
  <c r="BW163" i="34"/>
  <c r="BX163" i="34" s="1"/>
  <c r="BW136" i="34"/>
  <c r="BX136" i="34" s="1"/>
  <c r="BU165" i="34"/>
  <c r="BV165" i="34" s="1"/>
  <c r="BW148" i="34"/>
  <c r="BX148" i="34" s="1"/>
  <c r="BU83" i="34"/>
  <c r="BV83" i="34" s="1"/>
  <c r="BW83" i="34" s="1"/>
  <c r="BX83" i="34" s="1"/>
  <c r="BU65" i="34"/>
  <c r="BV65" i="34" s="1"/>
  <c r="BW65" i="34" s="1"/>
  <c r="BX65" i="34" s="1"/>
  <c r="BW12" i="34"/>
  <c r="BX12" i="34" s="1"/>
  <c r="BW16" i="34"/>
  <c r="BX16" i="34" s="1"/>
  <c r="BW24" i="34"/>
  <c r="BX24" i="34" s="1"/>
  <c r="BW28" i="34"/>
  <c r="BX28" i="34" s="1"/>
  <c r="BW51" i="34"/>
  <c r="BX51" i="34" s="1"/>
  <c r="BW67" i="34"/>
  <c r="BX67" i="34" s="1"/>
  <c r="BW120" i="34"/>
  <c r="BX120" i="34" s="1"/>
  <c r="BW152" i="34"/>
  <c r="BX152" i="34" s="1"/>
  <c r="BW48" i="34"/>
  <c r="BX48" i="34" s="1"/>
  <c r="BW121" i="34"/>
  <c r="BX121" i="34" s="1"/>
  <c r="BW166" i="34"/>
  <c r="BX166" i="34" s="1"/>
  <c r="BW170" i="34"/>
  <c r="BX170" i="34" s="1"/>
  <c r="BW178" i="34"/>
  <c r="BX178" i="34" s="1"/>
  <c r="BW182" i="34"/>
  <c r="BX182" i="34" s="1"/>
  <c r="BW186" i="34"/>
  <c r="BX186" i="34" s="1"/>
  <c r="BW156" i="34"/>
  <c r="BX156" i="34" s="1"/>
  <c r="BW84" i="34"/>
  <c r="BX84" i="34" s="1"/>
  <c r="BU53" i="34"/>
  <c r="BV53" i="34" s="1"/>
  <c r="BW53" i="34" s="1"/>
  <c r="BX53" i="34" s="1"/>
  <c r="BU37" i="34"/>
  <c r="BV37" i="34" s="1"/>
  <c r="BW37" i="34" s="1"/>
  <c r="BX37" i="34" s="1"/>
  <c r="BW135" i="34"/>
  <c r="BX135" i="34" s="1"/>
  <c r="BW62" i="34"/>
  <c r="BX62" i="34" s="1"/>
  <c r="BW55" i="34"/>
  <c r="BX55" i="34" s="1"/>
  <c r="BW71" i="34"/>
  <c r="BX71" i="34" s="1"/>
  <c r="BW149" i="34"/>
  <c r="BX149" i="34" s="1"/>
  <c r="BW157" i="34"/>
  <c r="BX157" i="34" s="1"/>
  <c r="BW167" i="34"/>
  <c r="BX167" i="34" s="1"/>
  <c r="BU164" i="34"/>
  <c r="BV164" i="34" s="1"/>
  <c r="BW164" i="34" s="1"/>
  <c r="BX164" i="34" s="1"/>
  <c r="BU73" i="34"/>
  <c r="BV73" i="34" s="1"/>
  <c r="BW73" i="34" s="1"/>
  <c r="BX73" i="34" s="1"/>
  <c r="BW66" i="34"/>
  <c r="BX66" i="34" s="1"/>
  <c r="BW9" i="34"/>
  <c r="BX9" i="34" s="1"/>
  <c r="BW13" i="34"/>
  <c r="BX13" i="34" s="1"/>
  <c r="BW17" i="34"/>
  <c r="BX17" i="34" s="1"/>
  <c r="BW21" i="34"/>
  <c r="BX21" i="34" s="1"/>
  <c r="BW25" i="34"/>
  <c r="BX25" i="34" s="1"/>
  <c r="BW29" i="34"/>
  <c r="BX29" i="34" s="1"/>
  <c r="BW160" i="34"/>
  <c r="BX160" i="34" s="1"/>
  <c r="BW36" i="34"/>
  <c r="BX36" i="34" s="1"/>
  <c r="BW52" i="34"/>
  <c r="BX52" i="34" s="1"/>
  <c r="BW80" i="34"/>
  <c r="BX80" i="34" s="1"/>
  <c r="BW88" i="34"/>
  <c r="BX88" i="34" s="1"/>
  <c r="BW96" i="34"/>
  <c r="BX96" i="34" s="1"/>
  <c r="BW110" i="34"/>
  <c r="BX110" i="34" s="1"/>
  <c r="BW146" i="34"/>
  <c r="BX146" i="34" s="1"/>
  <c r="BW162" i="34"/>
  <c r="BX162" i="34" s="1"/>
  <c r="BW159" i="34"/>
  <c r="BX159" i="34" s="1"/>
  <c r="BW171" i="34"/>
  <c r="BX171" i="34" s="1"/>
  <c r="BW175" i="34"/>
  <c r="BX175" i="34" s="1"/>
  <c r="BW179" i="34"/>
  <c r="BX179" i="34" s="1"/>
  <c r="BW183" i="34"/>
  <c r="BX183" i="34" s="1"/>
  <c r="BW187" i="34"/>
  <c r="BX187" i="34" s="1"/>
  <c r="BU132" i="34"/>
  <c r="BU100" i="34"/>
  <c r="BV100" i="34" s="1"/>
  <c r="BW100" i="34" s="1"/>
  <c r="BX100" i="34" s="1"/>
  <c r="BU97" i="34"/>
  <c r="BV97" i="34" s="1"/>
  <c r="BU89" i="34"/>
  <c r="BU81" i="34"/>
  <c r="BU128" i="34"/>
  <c r="BV128" i="34" s="1"/>
  <c r="BU41" i="34"/>
  <c r="BW103" i="34"/>
  <c r="BX103" i="34" s="1"/>
  <c r="BW87" i="34"/>
  <c r="BX87" i="34" s="1"/>
  <c r="BW95" i="34"/>
  <c r="BX95" i="34" s="1"/>
  <c r="BO190" i="34"/>
  <c r="BW14" i="34"/>
  <c r="BX14" i="34" s="1"/>
  <c r="BW18" i="34"/>
  <c r="BX18" i="34" s="1"/>
  <c r="BW30" i="34"/>
  <c r="BX30" i="34" s="1"/>
  <c r="BW43" i="34"/>
  <c r="BX43" i="34" s="1"/>
  <c r="BW128" i="34"/>
  <c r="BX128" i="34" s="1"/>
  <c r="BW102" i="34"/>
  <c r="BX102" i="34" s="1"/>
  <c r="BW138" i="34"/>
  <c r="BX138" i="34" s="1"/>
  <c r="BW142" i="34"/>
  <c r="BX142" i="34" s="1"/>
  <c r="BW158" i="34"/>
  <c r="BX158" i="34" s="1"/>
  <c r="BW172" i="34"/>
  <c r="BX172" i="34" s="1"/>
  <c r="BW176" i="34"/>
  <c r="BX176" i="34" s="1"/>
  <c r="BW188" i="34"/>
  <c r="BX188" i="34" s="1"/>
  <c r="BU42" i="34"/>
  <c r="BW140" i="34"/>
  <c r="BX140" i="34" s="1"/>
  <c r="BW11" i="34"/>
  <c r="BX11" i="34" s="1"/>
  <c r="BW116" i="34"/>
  <c r="BX116" i="34" s="1"/>
  <c r="BW44" i="34"/>
  <c r="BX44" i="34" s="1"/>
  <c r="BW154" i="34"/>
  <c r="BX154" i="34" s="1"/>
  <c r="BU91" i="34"/>
  <c r="BV91" i="34" s="1"/>
  <c r="BW91" i="34" s="1"/>
  <c r="BX91" i="34" s="1"/>
  <c r="BW8" i="34"/>
  <c r="BX8" i="34" s="1"/>
  <c r="BW20" i="34"/>
  <c r="BX20" i="34" s="1"/>
  <c r="BW35" i="34"/>
  <c r="BX35" i="34" s="1"/>
  <c r="BW64" i="34"/>
  <c r="BX64" i="34" s="1"/>
  <c r="BW106" i="34"/>
  <c r="BX106" i="34" s="1"/>
  <c r="BW119" i="34"/>
  <c r="BX119" i="34" s="1"/>
  <c r="BW141" i="34"/>
  <c r="BX141" i="34" s="1"/>
  <c r="BW174" i="34"/>
  <c r="BX174" i="34" s="1"/>
  <c r="BW60" i="34"/>
  <c r="BX60" i="34" s="1"/>
  <c r="BW99" i="34"/>
  <c r="BX99" i="34" s="1"/>
  <c r="BW46" i="34"/>
  <c r="BX46" i="34" s="1"/>
  <c r="BW39" i="34"/>
  <c r="BX39" i="34" s="1"/>
  <c r="BW124" i="34"/>
  <c r="BX124" i="34" s="1"/>
  <c r="BU133" i="34"/>
  <c r="BV133" i="34" s="1"/>
  <c r="BW133" i="34" s="1"/>
  <c r="BX133" i="34" s="1"/>
  <c r="BU98" i="34"/>
  <c r="BU94" i="34"/>
  <c r="BU90" i="34"/>
  <c r="BU86" i="34"/>
  <c r="BU82" i="34"/>
  <c r="BV82" i="34" s="1"/>
  <c r="BW82" i="34" s="1"/>
  <c r="BX82" i="34" s="1"/>
  <c r="BU78" i="34"/>
  <c r="BV78" i="34" s="1"/>
  <c r="BW78" i="34" s="1"/>
  <c r="BX78" i="34" s="1"/>
  <c r="BU125" i="34"/>
  <c r="BV125" i="34" s="1"/>
  <c r="BW125" i="34" s="1"/>
  <c r="BX125" i="34" s="1"/>
  <c r="BU117" i="34"/>
  <c r="BU109" i="34"/>
  <c r="BU101" i="34"/>
  <c r="BW49" i="34"/>
  <c r="BX49" i="34" s="1"/>
  <c r="BW74" i="34"/>
  <c r="BX74" i="34" s="1"/>
  <c r="BN190" i="34"/>
  <c r="BW10" i="34"/>
  <c r="BX10" i="34" s="1"/>
  <c r="BW22" i="34"/>
  <c r="BX22" i="34" s="1"/>
  <c r="BW26" i="34"/>
  <c r="BX26" i="34" s="1"/>
  <c r="BW59" i="34"/>
  <c r="BX59" i="34" s="1"/>
  <c r="BW75" i="34"/>
  <c r="BX75" i="34" s="1"/>
  <c r="BW58" i="34"/>
  <c r="BX58" i="34" s="1"/>
  <c r="BW40" i="34"/>
  <c r="BX40" i="34" s="1"/>
  <c r="BW56" i="34"/>
  <c r="BX56" i="34" s="1"/>
  <c r="BW72" i="34"/>
  <c r="BX72" i="34" s="1"/>
  <c r="BW114" i="34"/>
  <c r="BX114" i="34" s="1"/>
  <c r="BW130" i="34"/>
  <c r="BX130" i="34" s="1"/>
  <c r="BW111" i="34"/>
  <c r="BX111" i="34" s="1"/>
  <c r="BW127" i="34"/>
  <c r="BX127" i="34" s="1"/>
  <c r="BW150" i="34"/>
  <c r="BX150" i="34" s="1"/>
  <c r="BW137" i="34"/>
  <c r="BX137" i="34" s="1"/>
  <c r="BW145" i="34"/>
  <c r="BX145" i="34" s="1"/>
  <c r="BW153" i="34"/>
  <c r="BX153" i="34" s="1"/>
  <c r="BW161" i="34"/>
  <c r="BX161" i="34" s="1"/>
  <c r="BW168" i="34"/>
  <c r="BX168" i="34" s="1"/>
  <c r="BW180" i="34"/>
  <c r="BX180" i="34" s="1"/>
  <c r="BW184" i="34"/>
  <c r="BX184" i="34" s="1"/>
  <c r="BU108" i="34"/>
  <c r="BW57" i="34"/>
  <c r="BX57" i="34" s="1"/>
  <c r="BU104" i="34"/>
  <c r="BU93" i="34"/>
  <c r="BU85" i="34"/>
  <c r="BU77" i="34"/>
  <c r="BW68" i="34"/>
  <c r="BX68" i="34" s="1"/>
  <c r="BU45" i="34"/>
  <c r="BV45" i="34" s="1"/>
  <c r="BW45" i="34" s="1"/>
  <c r="BX45" i="34" s="1"/>
  <c r="BW107" i="34"/>
  <c r="BX107" i="34" s="1"/>
  <c r="BW123" i="34"/>
  <c r="BX123" i="34" s="1"/>
  <c r="BW38" i="34"/>
  <c r="BX38" i="34" s="1"/>
  <c r="BW54" i="34"/>
  <c r="BX54" i="34" s="1"/>
  <c r="BW70" i="34"/>
  <c r="BX70" i="34" s="1"/>
  <c r="BW97" i="34"/>
  <c r="BX97" i="34" s="1"/>
  <c r="BW7" i="34"/>
  <c r="BX7" i="34" s="1"/>
  <c r="BW15" i="34"/>
  <c r="BX15" i="34" s="1"/>
  <c r="BW19" i="34"/>
  <c r="BX19" i="34" s="1"/>
  <c r="BW23" i="34"/>
  <c r="BX23" i="34" s="1"/>
  <c r="BW31" i="34"/>
  <c r="BX31" i="34" s="1"/>
  <c r="BW47" i="34"/>
  <c r="BX47" i="34" s="1"/>
  <c r="BW63" i="34"/>
  <c r="BX63" i="34" s="1"/>
  <c r="BW113" i="34"/>
  <c r="BX113" i="34" s="1"/>
  <c r="BW129" i="34"/>
  <c r="BX129" i="34" s="1"/>
  <c r="BW122" i="34"/>
  <c r="BX122" i="34" s="1"/>
  <c r="BW134" i="34"/>
  <c r="BX134" i="34" s="1"/>
  <c r="BW139" i="34"/>
  <c r="BX139" i="34" s="1"/>
  <c r="BW143" i="34"/>
  <c r="BX143" i="34" s="1"/>
  <c r="BW147" i="34"/>
  <c r="BX147" i="34" s="1"/>
  <c r="BW151" i="34"/>
  <c r="BX151" i="34" s="1"/>
  <c r="BW155" i="34"/>
  <c r="BX155" i="34" s="1"/>
  <c r="BW165" i="34"/>
  <c r="BX165" i="34" s="1"/>
  <c r="BW169" i="34"/>
  <c r="BX169" i="34" s="1"/>
  <c r="BW185" i="34"/>
  <c r="BX185" i="34" s="1"/>
  <c r="BW189" i="34"/>
  <c r="BX189" i="34" s="1"/>
  <c r="BU69" i="34"/>
  <c r="BU50" i="34"/>
  <c r="BU34" i="34"/>
  <c r="BV34" i="34" s="1"/>
  <c r="BW34" i="34" s="1"/>
  <c r="BX34" i="34" s="1"/>
  <c r="BU79" i="34"/>
  <c r="BY153" i="36" l="1"/>
  <c r="BZ153" i="36"/>
  <c r="BZ163" i="36"/>
  <c r="BY163" i="36"/>
  <c r="BZ120" i="36"/>
  <c r="BY120" i="36"/>
  <c r="BZ10" i="35"/>
  <c r="BY10" i="35"/>
  <c r="BZ42" i="35"/>
  <c r="BY42" i="35"/>
  <c r="BZ136" i="36"/>
  <c r="BY136" i="36"/>
  <c r="BZ34" i="35"/>
  <c r="BV164" i="36"/>
  <c r="BW164" i="36" s="1"/>
  <c r="BX164" i="36" s="1"/>
  <c r="BZ76" i="36"/>
  <c r="BV113" i="36"/>
  <c r="BW113" i="36" s="1"/>
  <c r="BX113" i="36" s="1"/>
  <c r="BZ91" i="36"/>
  <c r="BY91" i="36"/>
  <c r="BZ59" i="36"/>
  <c r="BY59" i="36"/>
  <c r="BV65" i="40"/>
  <c r="BW65" i="40" s="1"/>
  <c r="BX65" i="40" s="1"/>
  <c r="BZ128" i="36"/>
  <c r="BY128" i="36"/>
  <c r="BY60" i="36"/>
  <c r="BZ60" i="36"/>
  <c r="BY169" i="36"/>
  <c r="BZ169" i="36"/>
  <c r="BV58" i="40"/>
  <c r="BW58" i="40" s="1"/>
  <c r="BX58" i="40" s="1"/>
  <c r="BV118" i="36"/>
  <c r="BW118" i="36" s="1"/>
  <c r="BX118" i="36" s="1"/>
  <c r="BV135" i="36"/>
  <c r="BW135" i="36" s="1"/>
  <c r="BX135" i="36" s="1"/>
  <c r="BV119" i="36"/>
  <c r="BW119" i="36" s="1"/>
  <c r="BX119" i="36" s="1"/>
  <c r="BY73" i="36"/>
  <c r="BY41" i="36"/>
  <c r="BV68" i="40"/>
  <c r="BW68" i="40" s="1"/>
  <c r="BX68" i="40" s="1"/>
  <c r="BV97" i="40"/>
  <c r="BW97" i="40" s="1"/>
  <c r="BX97" i="40" s="1"/>
  <c r="BV12" i="40"/>
  <c r="BW12" i="40" s="1"/>
  <c r="BX12" i="40" s="1"/>
  <c r="BV181" i="40"/>
  <c r="BW181" i="40" s="1"/>
  <c r="BX181" i="40" s="1"/>
  <c r="BV48" i="40"/>
  <c r="BW48" i="40" s="1"/>
  <c r="BX48" i="40" s="1"/>
  <c r="BV165" i="40"/>
  <c r="BW165" i="40" s="1"/>
  <c r="BX165" i="40" s="1"/>
  <c r="BV25" i="40"/>
  <c r="BW25" i="40" s="1"/>
  <c r="BX25" i="40" s="1"/>
  <c r="BW18" i="40"/>
  <c r="BX18" i="40" s="1"/>
  <c r="BW80" i="40"/>
  <c r="BX80" i="40" s="1"/>
  <c r="BZ80" i="40" s="1"/>
  <c r="BV151" i="40"/>
  <c r="BW151" i="40" s="1"/>
  <c r="BX151" i="40" s="1"/>
  <c r="BW99" i="40"/>
  <c r="BX99" i="40" s="1"/>
  <c r="BY99" i="40" s="1"/>
  <c r="BV99" i="40"/>
  <c r="BV38" i="40"/>
  <c r="BW38" i="40" s="1"/>
  <c r="BX38" i="40" s="1"/>
  <c r="BW158" i="40"/>
  <c r="BX158" i="40" s="1"/>
  <c r="BW114" i="36"/>
  <c r="BX114" i="36" s="1"/>
  <c r="BZ15" i="36"/>
  <c r="BY15" i="36"/>
  <c r="BV167" i="36"/>
  <c r="BW167" i="36" s="1"/>
  <c r="BX167" i="36" s="1"/>
  <c r="BY120" i="35"/>
  <c r="BZ120" i="35"/>
  <c r="BV80" i="40"/>
  <c r="BY28" i="36"/>
  <c r="BZ28" i="36"/>
  <c r="BZ17" i="36"/>
  <c r="BY17" i="36"/>
  <c r="BY92" i="36"/>
  <c r="BZ92" i="36"/>
  <c r="BZ156" i="36"/>
  <c r="BY156" i="36"/>
  <c r="BY90" i="35"/>
  <c r="BZ37" i="35"/>
  <c r="BW134" i="36"/>
  <c r="BX134" i="36" s="1"/>
  <c r="BZ134" i="36" s="1"/>
  <c r="BV139" i="36"/>
  <c r="BW139" i="36" s="1"/>
  <c r="BX139" i="36" s="1"/>
  <c r="BZ20" i="36"/>
  <c r="BW100" i="40"/>
  <c r="BX100" i="40" s="1"/>
  <c r="BZ100" i="40" s="1"/>
  <c r="BV100" i="40"/>
  <c r="BW117" i="40"/>
  <c r="BX117" i="40" s="1"/>
  <c r="BV117" i="40"/>
  <c r="BW24" i="40"/>
  <c r="BX24" i="40" s="1"/>
  <c r="BZ24" i="40" s="1"/>
  <c r="BV24" i="40"/>
  <c r="BW127" i="40"/>
  <c r="BX127" i="40" s="1"/>
  <c r="BV127" i="40"/>
  <c r="BW14" i="40"/>
  <c r="BX14" i="40" s="1"/>
  <c r="BZ14" i="40" s="1"/>
  <c r="BV123" i="40"/>
  <c r="BW123" i="40" s="1"/>
  <c r="BX123" i="40" s="1"/>
  <c r="BV130" i="36"/>
  <c r="BV171" i="36" s="1"/>
  <c r="BZ50" i="35"/>
  <c r="BY50" i="35"/>
  <c r="BV90" i="40"/>
  <c r="BW90" i="40" s="1"/>
  <c r="BX90" i="40" s="1"/>
  <c r="BV126" i="40"/>
  <c r="BW126" i="40" s="1"/>
  <c r="BX126" i="40" s="1"/>
  <c r="BZ81" i="36"/>
  <c r="BY81" i="36"/>
  <c r="BZ49" i="36"/>
  <c r="BY49" i="36"/>
  <c r="BY87" i="35"/>
  <c r="BW143" i="36"/>
  <c r="BX143" i="36" s="1"/>
  <c r="BW147" i="36"/>
  <c r="BX147" i="36" s="1"/>
  <c r="BY112" i="36"/>
  <c r="BW72" i="40"/>
  <c r="BX72" i="40" s="1"/>
  <c r="BW89" i="40"/>
  <c r="BX89" i="40" s="1"/>
  <c r="BW32" i="40"/>
  <c r="BX32" i="40" s="1"/>
  <c r="BZ32" i="40" s="1"/>
  <c r="BW64" i="40"/>
  <c r="BX64" i="40" s="1"/>
  <c r="BW180" i="40"/>
  <c r="BX180" i="40" s="1"/>
  <c r="BW41" i="40"/>
  <c r="BX41" i="40" s="1"/>
  <c r="BZ41" i="40" s="1"/>
  <c r="BW81" i="40"/>
  <c r="BX81" i="40" s="1"/>
  <c r="BW50" i="40"/>
  <c r="BX50" i="40" s="1"/>
  <c r="BW163" i="40"/>
  <c r="BX163" i="40" s="1"/>
  <c r="BY163" i="40" s="1"/>
  <c r="BW69" i="40"/>
  <c r="BX69" i="40" s="1"/>
  <c r="BZ69" i="40" s="1"/>
  <c r="BV69" i="40"/>
  <c r="BV135" i="40"/>
  <c r="BW135" i="40" s="1"/>
  <c r="BX135" i="40" s="1"/>
  <c r="BV8" i="40"/>
  <c r="BW8" i="40" s="1"/>
  <c r="BX8" i="40" s="1"/>
  <c r="BV168" i="40"/>
  <c r="BW168" i="40" s="1"/>
  <c r="BX168" i="40" s="1"/>
  <c r="BW131" i="36"/>
  <c r="BX131" i="36" s="1"/>
  <c r="BW160" i="36"/>
  <c r="BX160" i="36" s="1"/>
  <c r="BW85" i="40"/>
  <c r="BX85" i="40" s="1"/>
  <c r="BZ85" i="40" s="1"/>
  <c r="BW176" i="40"/>
  <c r="BX176" i="40" s="1"/>
  <c r="BV92" i="40"/>
  <c r="BW92" i="40" s="1"/>
  <c r="BX92" i="40" s="1"/>
  <c r="BW40" i="40"/>
  <c r="BX40" i="40" s="1"/>
  <c r="BW184" i="40"/>
  <c r="BX184" i="40" s="1"/>
  <c r="BW113" i="40"/>
  <c r="BX113" i="40" s="1"/>
  <c r="BW17" i="40"/>
  <c r="BX17" i="40" s="1"/>
  <c r="BZ17" i="40" s="1"/>
  <c r="BW49" i="40"/>
  <c r="BX49" i="40" s="1"/>
  <c r="BW171" i="40"/>
  <c r="BX171" i="40" s="1"/>
  <c r="BW178" i="40"/>
  <c r="BX178" i="40" s="1"/>
  <c r="BZ178" i="40" s="1"/>
  <c r="BW151" i="36"/>
  <c r="BX151" i="36" s="1"/>
  <c r="BW158" i="36"/>
  <c r="BX158" i="36" s="1"/>
  <c r="BZ158" i="36" s="1"/>
  <c r="BV53" i="40"/>
  <c r="BW53" i="40" s="1"/>
  <c r="BX53" i="40" s="1"/>
  <c r="BV59" i="40"/>
  <c r="BW59" i="40" s="1"/>
  <c r="BX59" i="40" s="1"/>
  <c r="BV144" i="36"/>
  <c r="BW144" i="36" s="1"/>
  <c r="BX144" i="36" s="1"/>
  <c r="BW109" i="36"/>
  <c r="BX109" i="36" s="1"/>
  <c r="BV137" i="36"/>
  <c r="BW137" i="36" s="1"/>
  <c r="BX137" i="36" s="1"/>
  <c r="BV17" i="40"/>
  <c r="BV124" i="36"/>
  <c r="BW124" i="36" s="1"/>
  <c r="BX124" i="36" s="1"/>
  <c r="BV111" i="36"/>
  <c r="BW111" i="36" s="1"/>
  <c r="BX111" i="36" s="1"/>
  <c r="BV104" i="40"/>
  <c r="BW104" i="40" s="1"/>
  <c r="BX104" i="40" s="1"/>
  <c r="BV163" i="40"/>
  <c r="K4" i="22"/>
  <c r="BY127" i="36"/>
  <c r="BY67" i="36"/>
  <c r="BY35" i="36"/>
  <c r="BY140" i="36"/>
  <c r="BZ165" i="36"/>
  <c r="BY122" i="36"/>
  <c r="BY99" i="36"/>
  <c r="BY115" i="36"/>
  <c r="BY103" i="36"/>
  <c r="BY71" i="36"/>
  <c r="BY39" i="36"/>
  <c r="BY7" i="36"/>
  <c r="BY83" i="35"/>
  <c r="BY134" i="35"/>
  <c r="BY71" i="35"/>
  <c r="BY94" i="35"/>
  <c r="BZ151" i="36"/>
  <c r="BY151" i="36"/>
  <c r="BY158" i="36"/>
  <c r="BZ45" i="35"/>
  <c r="BY45" i="35"/>
  <c r="BZ33" i="35"/>
  <c r="BY33" i="35"/>
  <c r="BZ31" i="35"/>
  <c r="BY31" i="35"/>
  <c r="BY76" i="35"/>
  <c r="BZ76" i="35"/>
  <c r="BY114" i="36"/>
  <c r="BZ114" i="36"/>
  <c r="BZ61" i="35"/>
  <c r="BY61" i="35"/>
  <c r="BZ9" i="35"/>
  <c r="BY9" i="35"/>
  <c r="BZ41" i="35"/>
  <c r="BY41" i="35"/>
  <c r="BZ132" i="35"/>
  <c r="BY132" i="35"/>
  <c r="BY68" i="35"/>
  <c r="BZ68" i="35"/>
  <c r="BZ63" i="35"/>
  <c r="BY63" i="35"/>
  <c r="BY119" i="35"/>
  <c r="BZ119" i="35"/>
  <c r="BY67" i="35"/>
  <c r="BZ67" i="35"/>
  <c r="BZ13" i="35"/>
  <c r="BY13" i="35"/>
  <c r="BZ17" i="35"/>
  <c r="BY17" i="35"/>
  <c r="BZ49" i="35"/>
  <c r="BY49" i="35"/>
  <c r="BY11" i="35"/>
  <c r="BZ11" i="35"/>
  <c r="BZ29" i="35"/>
  <c r="BY29" i="35"/>
  <c r="BZ88" i="35"/>
  <c r="BY88" i="35"/>
  <c r="BZ25" i="35"/>
  <c r="BY25" i="35"/>
  <c r="BZ57" i="35"/>
  <c r="BY57" i="35"/>
  <c r="BY43" i="35"/>
  <c r="BZ43" i="35"/>
  <c r="BV85" i="34"/>
  <c r="BW85" i="34" s="1"/>
  <c r="BX85" i="34" s="1"/>
  <c r="BV79" i="34"/>
  <c r="BW79" i="34" s="1"/>
  <c r="BX79" i="34" s="1"/>
  <c r="BV101" i="34"/>
  <c r="BW101" i="34" s="1"/>
  <c r="BX101" i="34" s="1"/>
  <c r="BV94" i="34"/>
  <c r="BW94" i="34" s="1"/>
  <c r="BX94" i="34" s="1"/>
  <c r="BV42" i="34"/>
  <c r="BW42" i="34" s="1"/>
  <c r="BX42" i="34" s="1"/>
  <c r="BV89" i="34"/>
  <c r="BW89" i="34" s="1"/>
  <c r="BX89" i="34" s="1"/>
  <c r="BV81" i="35"/>
  <c r="BW81" i="35" s="1"/>
  <c r="BX81" i="35" s="1"/>
  <c r="BV36" i="35"/>
  <c r="BW36" i="35" s="1"/>
  <c r="BX36" i="35" s="1"/>
  <c r="BV69" i="35"/>
  <c r="BW69" i="35" s="1"/>
  <c r="BX69" i="35" s="1"/>
  <c r="BV147" i="35"/>
  <c r="BW147" i="35" s="1"/>
  <c r="BX147" i="35" s="1"/>
  <c r="BV62" i="35"/>
  <c r="BW62" i="35" s="1"/>
  <c r="BX62" i="35" s="1"/>
  <c r="BV155" i="35"/>
  <c r="BW155" i="35" s="1"/>
  <c r="BX155" i="35" s="1"/>
  <c r="BV73" i="35"/>
  <c r="BW73" i="35" s="1"/>
  <c r="BX73" i="35" s="1"/>
  <c r="BV152" i="35"/>
  <c r="BW152" i="35" s="1"/>
  <c r="BX152" i="35" s="1"/>
  <c r="BV7" i="35"/>
  <c r="BW7" i="35" s="1"/>
  <c r="BX7" i="35" s="1"/>
  <c r="BV27" i="35"/>
  <c r="BW27" i="35" s="1"/>
  <c r="BX27" i="35" s="1"/>
  <c r="BV51" i="35"/>
  <c r="BW51" i="35" s="1"/>
  <c r="BX51" i="35" s="1"/>
  <c r="BV93" i="35"/>
  <c r="BW93" i="35" s="1"/>
  <c r="BX93" i="35" s="1"/>
  <c r="BV8" i="35"/>
  <c r="BW8" i="35" s="1"/>
  <c r="BX8" i="35" s="1"/>
  <c r="BV40" i="35"/>
  <c r="BW40" i="35" s="1"/>
  <c r="BX40" i="35" s="1"/>
  <c r="BV69" i="34"/>
  <c r="BW69" i="34" s="1"/>
  <c r="BX69" i="34" s="1"/>
  <c r="BV108" i="34"/>
  <c r="BW108" i="34" s="1"/>
  <c r="BX108" i="34" s="1"/>
  <c r="BV93" i="34"/>
  <c r="BW93" i="34" s="1"/>
  <c r="BX93" i="34" s="1"/>
  <c r="BV104" i="34"/>
  <c r="BW104" i="34" s="1"/>
  <c r="BX104" i="34" s="1"/>
  <c r="BV109" i="34"/>
  <c r="BW109" i="34" s="1"/>
  <c r="BX109" i="34" s="1"/>
  <c r="BV98" i="34"/>
  <c r="BW98" i="34" s="1"/>
  <c r="BX98" i="34" s="1"/>
  <c r="BV41" i="34"/>
  <c r="BW41" i="34" s="1"/>
  <c r="BV12" i="35"/>
  <c r="BW12" i="35" s="1"/>
  <c r="BX12" i="35" s="1"/>
  <c r="BV44" i="35"/>
  <c r="BW44" i="35" s="1"/>
  <c r="BX44" i="35" s="1"/>
  <c r="BV111" i="35"/>
  <c r="BW111" i="35" s="1"/>
  <c r="BX111" i="35" s="1"/>
  <c r="BV136" i="35"/>
  <c r="BW136" i="35" s="1"/>
  <c r="BX136" i="35" s="1"/>
  <c r="BV38" i="35"/>
  <c r="BW38" i="35" s="1"/>
  <c r="BX38" i="35" s="1"/>
  <c r="BV65" i="35"/>
  <c r="BW65" i="35" s="1"/>
  <c r="BX65" i="35" s="1"/>
  <c r="BV140" i="35"/>
  <c r="BW140" i="35" s="1"/>
  <c r="BX140" i="35" s="1"/>
  <c r="BV77" i="35"/>
  <c r="BW77" i="35" s="1"/>
  <c r="BX77" i="35" s="1"/>
  <c r="BV168" i="35"/>
  <c r="BW168" i="35" s="1"/>
  <c r="BX168" i="35" s="1"/>
  <c r="BV15" i="35"/>
  <c r="BW15" i="35" s="1"/>
  <c r="BX15" i="35" s="1"/>
  <c r="BV35" i="35"/>
  <c r="BW35" i="35" s="1"/>
  <c r="BX35" i="35" s="1"/>
  <c r="BV55" i="35"/>
  <c r="BW55" i="35" s="1"/>
  <c r="BX55" i="35" s="1"/>
  <c r="BV64" i="35"/>
  <c r="BW64" i="35" s="1"/>
  <c r="BX64" i="35" s="1"/>
  <c r="BV158" i="35"/>
  <c r="BW158" i="35" s="1"/>
  <c r="BX158" i="35" s="1"/>
  <c r="BV16" i="35"/>
  <c r="BW16" i="35" s="1"/>
  <c r="BX16" i="35" s="1"/>
  <c r="BV48" i="35"/>
  <c r="BW48" i="35" s="1"/>
  <c r="BX48" i="35" s="1"/>
  <c r="BV50" i="34"/>
  <c r="BW50" i="34" s="1"/>
  <c r="BX50" i="34" s="1"/>
  <c r="BV77" i="34"/>
  <c r="BW77" i="34" s="1"/>
  <c r="BX77" i="34" s="1"/>
  <c r="BV117" i="34"/>
  <c r="BW117" i="34" s="1"/>
  <c r="BX117" i="34" s="1"/>
  <c r="BV86" i="34"/>
  <c r="BW86" i="34" s="1"/>
  <c r="BX86" i="34" s="1"/>
  <c r="BV20" i="35"/>
  <c r="BW20" i="35" s="1"/>
  <c r="BX20" i="35" s="1"/>
  <c r="BV52" i="35"/>
  <c r="BW52" i="35" s="1"/>
  <c r="BX52" i="35" s="1"/>
  <c r="BV133" i="35"/>
  <c r="BW133" i="35" s="1"/>
  <c r="BX133" i="35" s="1"/>
  <c r="BV46" i="35"/>
  <c r="BW46" i="35" s="1"/>
  <c r="BX46" i="35" s="1"/>
  <c r="BV85" i="35"/>
  <c r="BW85" i="35" s="1"/>
  <c r="BX85" i="35" s="1"/>
  <c r="BV151" i="35"/>
  <c r="BW151" i="35" s="1"/>
  <c r="BX151" i="35" s="1"/>
  <c r="BV19" i="35"/>
  <c r="BW19" i="35" s="1"/>
  <c r="BX19" i="35" s="1"/>
  <c r="BV39" i="35"/>
  <c r="BW39" i="35" s="1"/>
  <c r="BX39" i="35" s="1"/>
  <c r="BV59" i="35"/>
  <c r="BW59" i="35" s="1"/>
  <c r="BX59" i="35" s="1"/>
  <c r="BV24" i="35"/>
  <c r="BW24" i="35" s="1"/>
  <c r="BX24" i="35" s="1"/>
  <c r="BV56" i="35"/>
  <c r="BW56" i="35" s="1"/>
  <c r="BX56" i="35" s="1"/>
  <c r="BV90" i="34"/>
  <c r="BW90" i="34" s="1"/>
  <c r="BX90" i="34" s="1"/>
  <c r="BV81" i="34"/>
  <c r="BW81" i="34" s="1"/>
  <c r="BX81" i="34" s="1"/>
  <c r="BV132" i="34"/>
  <c r="BW132" i="34" s="1"/>
  <c r="BX132" i="34" s="1"/>
  <c r="BV28" i="35"/>
  <c r="BW28" i="35" s="1"/>
  <c r="BX28" i="35" s="1"/>
  <c r="BV60" i="35"/>
  <c r="BW60" i="35" s="1"/>
  <c r="BX60" i="35" s="1"/>
  <c r="BV141" i="35"/>
  <c r="BW141" i="35" s="1"/>
  <c r="BX141" i="35" s="1"/>
  <c r="BV103" i="35"/>
  <c r="BW103" i="35" s="1"/>
  <c r="BX103" i="35" s="1"/>
  <c r="BV22" i="35"/>
  <c r="BW22" i="35" s="1"/>
  <c r="BX22" i="35" s="1"/>
  <c r="BV54" i="35"/>
  <c r="BW54" i="35" s="1"/>
  <c r="BX54" i="35" s="1"/>
  <c r="BV95" i="35"/>
  <c r="BW95" i="35" s="1"/>
  <c r="BX95" i="35" s="1"/>
  <c r="BV23" i="35"/>
  <c r="BW23" i="35" s="1"/>
  <c r="BX23" i="35" s="1"/>
  <c r="BV47" i="35"/>
  <c r="BW47" i="35" s="1"/>
  <c r="BX47" i="35" s="1"/>
  <c r="BV89" i="35"/>
  <c r="BW89" i="35" s="1"/>
  <c r="BX89" i="35" s="1"/>
  <c r="BV32" i="35"/>
  <c r="BW32" i="35" s="1"/>
  <c r="BX32" i="35" s="1"/>
  <c r="BZ170" i="40"/>
  <c r="BY170" i="40"/>
  <c r="BY141" i="40"/>
  <c r="BZ141" i="40"/>
  <c r="BZ93" i="40"/>
  <c r="BY93" i="40"/>
  <c r="BZ189" i="40"/>
  <c r="BY189" i="40"/>
  <c r="BZ186" i="40"/>
  <c r="BY186" i="40"/>
  <c r="BY71" i="40"/>
  <c r="BZ71" i="40"/>
  <c r="BY153" i="40"/>
  <c r="BZ153" i="40"/>
  <c r="BZ18" i="40"/>
  <c r="BY18" i="40"/>
  <c r="BZ21" i="40"/>
  <c r="BY21" i="40"/>
  <c r="BZ179" i="40"/>
  <c r="BY179" i="40"/>
  <c r="BY87" i="40"/>
  <c r="BZ87" i="40"/>
  <c r="BZ43" i="40"/>
  <c r="BY43" i="40"/>
  <c r="BZ164" i="40"/>
  <c r="BY164" i="40"/>
  <c r="BZ62" i="40"/>
  <c r="BY62" i="40"/>
  <c r="BZ89" i="40"/>
  <c r="BY89" i="40"/>
  <c r="BY143" i="40"/>
  <c r="BZ143" i="40"/>
  <c r="BZ64" i="40"/>
  <c r="BY64" i="40"/>
  <c r="BZ180" i="40"/>
  <c r="BY180" i="40"/>
  <c r="BZ45" i="40"/>
  <c r="BY45" i="40"/>
  <c r="BZ108" i="40"/>
  <c r="BY108" i="40"/>
  <c r="BY41" i="40"/>
  <c r="BZ81" i="40"/>
  <c r="BY81" i="40"/>
  <c r="BY137" i="40"/>
  <c r="BZ137" i="40"/>
  <c r="BZ50" i="40"/>
  <c r="BY50" i="40"/>
  <c r="BZ176" i="40"/>
  <c r="BY176" i="40"/>
  <c r="BY24" i="40"/>
  <c r="BY147" i="40"/>
  <c r="BZ147" i="40"/>
  <c r="BZ99" i="40"/>
  <c r="BY156" i="40"/>
  <c r="BZ156" i="40"/>
  <c r="BZ57" i="40"/>
  <c r="BY57" i="40"/>
  <c r="BZ36" i="40"/>
  <c r="BY36" i="40"/>
  <c r="BY159" i="40"/>
  <c r="BZ159" i="40"/>
  <c r="BZ40" i="40"/>
  <c r="BY40" i="40"/>
  <c r="BZ84" i="40"/>
  <c r="BY84" i="40"/>
  <c r="BZ184" i="40"/>
  <c r="BY184" i="40"/>
  <c r="BY17" i="40"/>
  <c r="BZ49" i="40"/>
  <c r="BY49" i="40"/>
  <c r="BZ183" i="40"/>
  <c r="BY183" i="40"/>
  <c r="BZ117" i="40"/>
  <c r="BY117" i="40"/>
  <c r="BZ96" i="40"/>
  <c r="BY96" i="40"/>
  <c r="BY63" i="40"/>
  <c r="BZ63" i="40"/>
  <c r="BZ171" i="40"/>
  <c r="BY171" i="40"/>
  <c r="BY56" i="40"/>
  <c r="BZ56" i="40"/>
  <c r="BY72" i="40"/>
  <c r="BZ72" i="40"/>
  <c r="BZ35" i="40"/>
  <c r="BY35" i="40"/>
  <c r="BZ177" i="40"/>
  <c r="BY177" i="40"/>
  <c r="BZ187" i="40"/>
  <c r="BY187" i="40"/>
  <c r="BZ78" i="40"/>
  <c r="BY78" i="40"/>
  <c r="BZ105" i="40"/>
  <c r="BY105" i="40"/>
  <c r="BZ29" i="40"/>
  <c r="BY29" i="40"/>
  <c r="BZ185" i="40"/>
  <c r="BY185" i="40"/>
  <c r="BY127" i="40"/>
  <c r="BZ127" i="40"/>
  <c r="BY132" i="40"/>
  <c r="BZ132" i="40"/>
  <c r="BZ116" i="40"/>
  <c r="BY116" i="40"/>
  <c r="BY15" i="40"/>
  <c r="BZ15" i="40"/>
  <c r="BY133" i="40"/>
  <c r="BZ133" i="40"/>
  <c r="BZ77" i="40"/>
  <c r="BY77" i="40"/>
  <c r="BZ28" i="40"/>
  <c r="BY28" i="40"/>
  <c r="BY32" i="40"/>
  <c r="BZ27" i="40"/>
  <c r="BY27" i="40"/>
  <c r="BY128" i="40"/>
  <c r="BZ128" i="40"/>
  <c r="BY149" i="40"/>
  <c r="BZ149" i="40"/>
  <c r="BZ9" i="40"/>
  <c r="BY9" i="40"/>
  <c r="BY140" i="40"/>
  <c r="BZ140" i="40"/>
  <c r="BZ121" i="40"/>
  <c r="BY121" i="40"/>
  <c r="BZ44" i="40"/>
  <c r="BY44" i="40"/>
  <c r="BY107" i="40"/>
  <c r="BZ107" i="40"/>
  <c r="BY131" i="40"/>
  <c r="BZ131" i="40"/>
  <c r="BY120" i="40"/>
  <c r="BZ120" i="40"/>
  <c r="BY139" i="40"/>
  <c r="BZ139" i="40"/>
  <c r="BZ76" i="40"/>
  <c r="BY76" i="40"/>
  <c r="BZ174" i="40"/>
  <c r="BY174" i="40"/>
  <c r="BZ13" i="40"/>
  <c r="BY13" i="40"/>
  <c r="BZ42" i="40"/>
  <c r="BY42" i="40"/>
  <c r="BZ124" i="40"/>
  <c r="BY124" i="40"/>
  <c r="BZ60" i="40"/>
  <c r="BY60" i="40"/>
  <c r="BZ33" i="40"/>
  <c r="BY33" i="40"/>
  <c r="BY150" i="40"/>
  <c r="BZ150" i="40"/>
  <c r="BY75" i="40"/>
  <c r="BZ75" i="40"/>
  <c r="BY79" i="40"/>
  <c r="BZ79" i="40"/>
  <c r="BY119" i="40"/>
  <c r="BZ119" i="40"/>
  <c r="BY67" i="40"/>
  <c r="BZ67" i="40"/>
  <c r="BZ16" i="40"/>
  <c r="BY16" i="40"/>
  <c r="BZ118" i="40"/>
  <c r="BY118" i="40"/>
  <c r="BZ86" i="40"/>
  <c r="BY86" i="40"/>
  <c r="BZ54" i="40"/>
  <c r="BY54" i="40"/>
  <c r="BZ19" i="40"/>
  <c r="BY19" i="40"/>
  <c r="BZ113" i="40"/>
  <c r="BY113" i="40"/>
  <c r="BZ30" i="40"/>
  <c r="BY30" i="40"/>
  <c r="BY14" i="40"/>
  <c r="BY154" i="40"/>
  <c r="BZ154" i="40"/>
  <c r="BZ112" i="40"/>
  <c r="BY112" i="40"/>
  <c r="BY88" i="40"/>
  <c r="BZ88" i="40"/>
  <c r="BZ175" i="40"/>
  <c r="BY175" i="40"/>
  <c r="BY103" i="40"/>
  <c r="BZ103" i="40"/>
  <c r="BY91" i="40"/>
  <c r="BZ91" i="40"/>
  <c r="BZ52" i="40"/>
  <c r="BY52" i="40"/>
  <c r="BZ20" i="40"/>
  <c r="BY20" i="40"/>
  <c r="BY145" i="40"/>
  <c r="BZ145" i="40"/>
  <c r="BZ98" i="40"/>
  <c r="BY98" i="40"/>
  <c r="BZ66" i="40"/>
  <c r="BY66" i="40"/>
  <c r="BZ47" i="40"/>
  <c r="BY47" i="40"/>
  <c r="BY125" i="40"/>
  <c r="BZ125" i="40"/>
  <c r="BY144" i="40"/>
  <c r="BZ144" i="40"/>
  <c r="BY111" i="40"/>
  <c r="BZ111" i="40"/>
  <c r="BY158" i="40"/>
  <c r="BZ158" i="40"/>
  <c r="BZ122" i="40"/>
  <c r="BY122" i="40"/>
  <c r="BZ106" i="40"/>
  <c r="BY106" i="40"/>
  <c r="BZ74" i="40"/>
  <c r="BY74" i="40"/>
  <c r="BY136" i="40"/>
  <c r="BZ136" i="40"/>
  <c r="BZ39" i="40"/>
  <c r="BY39" i="40"/>
  <c r="BZ23" i="40"/>
  <c r="BY23" i="40"/>
  <c r="BY7" i="40"/>
  <c r="BZ7" i="40"/>
  <c r="BY157" i="40"/>
  <c r="BZ157" i="40"/>
  <c r="BZ101" i="40"/>
  <c r="BY101" i="40"/>
  <c r="BZ34" i="40"/>
  <c r="BY34" i="40"/>
  <c r="BZ162" i="40"/>
  <c r="BY162" i="40"/>
  <c r="BY130" i="40"/>
  <c r="BZ130" i="40"/>
  <c r="BY155" i="40"/>
  <c r="BZ155" i="40"/>
  <c r="BY95" i="40"/>
  <c r="BZ95" i="40"/>
  <c r="BY161" i="40"/>
  <c r="BZ161" i="40"/>
  <c r="BZ102" i="40"/>
  <c r="BY102" i="40"/>
  <c r="BZ70" i="40"/>
  <c r="BY70" i="40"/>
  <c r="BZ51" i="40"/>
  <c r="BY51" i="40"/>
  <c r="BZ169" i="40"/>
  <c r="BY169" i="40"/>
  <c r="BZ163" i="40"/>
  <c r="BZ46" i="40"/>
  <c r="BY46" i="40"/>
  <c r="BZ167" i="40"/>
  <c r="BY167" i="40"/>
  <c r="BY160" i="40"/>
  <c r="BZ160" i="40"/>
  <c r="BZ37" i="40"/>
  <c r="BY37" i="40"/>
  <c r="BY115" i="40"/>
  <c r="BZ115" i="40"/>
  <c r="BY83" i="40"/>
  <c r="BZ83" i="40"/>
  <c r="BY55" i="40"/>
  <c r="BZ55" i="40"/>
  <c r="BY142" i="40"/>
  <c r="BZ142" i="40"/>
  <c r="BZ182" i="40"/>
  <c r="BY182" i="40"/>
  <c r="BZ114" i="40"/>
  <c r="BY114" i="40"/>
  <c r="BZ82" i="40"/>
  <c r="BY82" i="40"/>
  <c r="BZ31" i="40"/>
  <c r="BY31" i="40"/>
  <c r="BZ188" i="40"/>
  <c r="BY188" i="40"/>
  <c r="BZ109" i="40"/>
  <c r="BY109" i="40"/>
  <c r="BZ61" i="40"/>
  <c r="BY61" i="40"/>
  <c r="BY148" i="40"/>
  <c r="BZ148" i="40"/>
  <c r="BZ26" i="40"/>
  <c r="BY26" i="40"/>
  <c r="BZ10" i="40"/>
  <c r="BY10" i="40"/>
  <c r="BZ173" i="40"/>
  <c r="BY173" i="40"/>
  <c r="BY146" i="40"/>
  <c r="BZ146" i="40"/>
  <c r="BY134" i="40"/>
  <c r="BZ134" i="40"/>
  <c r="BZ166" i="40"/>
  <c r="BY166" i="40"/>
  <c r="BY129" i="40"/>
  <c r="BZ129" i="40"/>
  <c r="BZ110" i="40"/>
  <c r="BY110" i="40"/>
  <c r="BZ94" i="40"/>
  <c r="BY94" i="40"/>
  <c r="BY152" i="40"/>
  <c r="BZ152" i="40"/>
  <c r="BY11" i="40"/>
  <c r="BZ11" i="40"/>
  <c r="BY138" i="40"/>
  <c r="BZ138" i="40"/>
  <c r="BZ172" i="40"/>
  <c r="BY172" i="40"/>
  <c r="BZ73" i="40"/>
  <c r="BY73" i="40"/>
  <c r="BZ22" i="40"/>
  <c r="BY22" i="40"/>
  <c r="BW6" i="40"/>
  <c r="BZ131" i="36"/>
  <c r="BY131" i="36"/>
  <c r="BZ160" i="36"/>
  <c r="BY160" i="36"/>
  <c r="BZ123" i="36"/>
  <c r="BY123" i="36"/>
  <c r="BY94" i="36"/>
  <c r="BZ94" i="36"/>
  <c r="BY78" i="36"/>
  <c r="BZ78" i="36"/>
  <c r="BY62" i="36"/>
  <c r="BZ62" i="36"/>
  <c r="BY46" i="36"/>
  <c r="BZ46" i="36"/>
  <c r="BY30" i="36"/>
  <c r="BZ30" i="36"/>
  <c r="BY14" i="36"/>
  <c r="BZ14" i="36"/>
  <c r="BZ159" i="36"/>
  <c r="BY159" i="36"/>
  <c r="BZ155" i="36"/>
  <c r="BY155" i="36"/>
  <c r="BZ77" i="36"/>
  <c r="BY77" i="36"/>
  <c r="BZ45" i="36"/>
  <c r="BY45" i="36"/>
  <c r="BZ13" i="36"/>
  <c r="BY13" i="36"/>
  <c r="BZ126" i="36"/>
  <c r="BY126" i="36"/>
  <c r="BZ166" i="36"/>
  <c r="BY166" i="36"/>
  <c r="BY96" i="36"/>
  <c r="BZ96" i="36"/>
  <c r="BY64" i="36"/>
  <c r="BZ64" i="36"/>
  <c r="BY32" i="36"/>
  <c r="BZ32" i="36"/>
  <c r="BZ147" i="36"/>
  <c r="BY147" i="36"/>
  <c r="BZ168" i="36"/>
  <c r="BY168" i="36"/>
  <c r="BZ107" i="36"/>
  <c r="BY107" i="36"/>
  <c r="BY90" i="36"/>
  <c r="BZ90" i="36"/>
  <c r="BY74" i="36"/>
  <c r="BZ74" i="36"/>
  <c r="BY58" i="36"/>
  <c r="BZ58" i="36"/>
  <c r="BY42" i="36"/>
  <c r="BZ42" i="36"/>
  <c r="BY26" i="36"/>
  <c r="BZ26" i="36"/>
  <c r="BY10" i="36"/>
  <c r="BZ10" i="36"/>
  <c r="BZ170" i="36"/>
  <c r="BY170" i="36"/>
  <c r="BZ85" i="36"/>
  <c r="BY85" i="36"/>
  <c r="BZ53" i="36"/>
  <c r="BY53" i="36"/>
  <c r="BZ21" i="36"/>
  <c r="BY21" i="36"/>
  <c r="BZ138" i="36"/>
  <c r="BY138" i="36"/>
  <c r="BY104" i="36"/>
  <c r="BZ104" i="36"/>
  <c r="BY72" i="36"/>
  <c r="BZ72" i="36"/>
  <c r="BY40" i="36"/>
  <c r="BZ40" i="36"/>
  <c r="BY8" i="36"/>
  <c r="BZ8" i="36"/>
  <c r="BZ125" i="36"/>
  <c r="BY125" i="36"/>
  <c r="BZ152" i="36"/>
  <c r="BY152" i="36"/>
  <c r="BY102" i="36"/>
  <c r="BZ102" i="36"/>
  <c r="BY86" i="36"/>
  <c r="BZ86" i="36"/>
  <c r="BY70" i="36"/>
  <c r="BZ70" i="36"/>
  <c r="BY54" i="36"/>
  <c r="BZ54" i="36"/>
  <c r="BY38" i="36"/>
  <c r="BZ38" i="36"/>
  <c r="BY22" i="36"/>
  <c r="BZ22" i="36"/>
  <c r="BW6" i="36"/>
  <c r="BZ142" i="36"/>
  <c r="BY142" i="36"/>
  <c r="BZ148" i="36"/>
  <c r="BY148" i="36"/>
  <c r="BZ93" i="36"/>
  <c r="BY93" i="36"/>
  <c r="BZ61" i="36"/>
  <c r="BY61" i="36"/>
  <c r="BZ29" i="36"/>
  <c r="BY29" i="36"/>
  <c r="BZ110" i="36"/>
  <c r="BY110" i="36"/>
  <c r="BY80" i="36"/>
  <c r="BZ80" i="36"/>
  <c r="BY48" i="36"/>
  <c r="BZ48" i="36"/>
  <c r="BY16" i="36"/>
  <c r="BZ16" i="36"/>
  <c r="BZ143" i="36"/>
  <c r="BY143" i="36"/>
  <c r="BZ150" i="36"/>
  <c r="BY150" i="36"/>
  <c r="BY98" i="36"/>
  <c r="BZ98" i="36"/>
  <c r="BY82" i="36"/>
  <c r="BZ82" i="36"/>
  <c r="BY66" i="36"/>
  <c r="BZ66" i="36"/>
  <c r="BY50" i="36"/>
  <c r="BZ50" i="36"/>
  <c r="BY34" i="36"/>
  <c r="BZ34" i="36"/>
  <c r="BY18" i="36"/>
  <c r="BZ18" i="36"/>
  <c r="BZ101" i="36"/>
  <c r="BY101" i="36"/>
  <c r="BZ69" i="36"/>
  <c r="BY69" i="36"/>
  <c r="BZ37" i="36"/>
  <c r="BY37" i="36"/>
  <c r="BY88" i="36"/>
  <c r="BZ88" i="36"/>
  <c r="BY56" i="36"/>
  <c r="BZ56" i="36"/>
  <c r="BY24" i="36"/>
  <c r="BZ24" i="36"/>
  <c r="BZ146" i="36"/>
  <c r="BY146" i="36"/>
  <c r="BZ121" i="36"/>
  <c r="BY121" i="36"/>
  <c r="BW6" i="35"/>
  <c r="BZ169" i="35"/>
  <c r="BY169" i="35"/>
  <c r="BZ163" i="35"/>
  <c r="BY163" i="35"/>
  <c r="BZ131" i="35"/>
  <c r="BY131" i="35"/>
  <c r="BZ98" i="35"/>
  <c r="BY98" i="35"/>
  <c r="BZ162" i="35"/>
  <c r="BY162" i="35"/>
  <c r="BY122" i="35"/>
  <c r="BZ122" i="35"/>
  <c r="BZ157" i="35"/>
  <c r="BY157" i="35"/>
  <c r="BZ116" i="35"/>
  <c r="BY116" i="35"/>
  <c r="BZ161" i="35"/>
  <c r="BY161" i="35"/>
  <c r="BY121" i="35"/>
  <c r="BZ121" i="35"/>
  <c r="BZ156" i="35"/>
  <c r="BY156" i="35"/>
  <c r="BZ164" i="35"/>
  <c r="BY164" i="35"/>
  <c r="BZ154" i="35"/>
  <c r="BY154" i="35"/>
  <c r="BZ150" i="35"/>
  <c r="BY150" i="35"/>
  <c r="BZ165" i="35"/>
  <c r="BY165" i="35"/>
  <c r="BZ66" i="35"/>
  <c r="BY66" i="35"/>
  <c r="BZ30" i="35"/>
  <c r="BY30" i="35"/>
  <c r="BZ153" i="35"/>
  <c r="BY153" i="35"/>
  <c r="BZ115" i="35"/>
  <c r="BY115" i="35"/>
  <c r="BZ114" i="35"/>
  <c r="BY114" i="35"/>
  <c r="BZ146" i="35"/>
  <c r="BY146" i="35"/>
  <c r="BY118" i="35"/>
  <c r="BZ118" i="35"/>
  <c r="BY70" i="35"/>
  <c r="BZ70" i="35"/>
  <c r="BZ148" i="35"/>
  <c r="BY148" i="35"/>
  <c r="BZ142" i="35"/>
  <c r="BY142" i="35"/>
  <c r="BY117" i="35"/>
  <c r="BZ117" i="35"/>
  <c r="BZ107" i="35"/>
  <c r="BY107" i="35"/>
  <c r="BY113" i="35"/>
  <c r="BZ113" i="35"/>
  <c r="BZ101" i="35"/>
  <c r="BY101" i="35"/>
  <c r="BZ135" i="35"/>
  <c r="BY135" i="35"/>
  <c r="BZ167" i="35"/>
  <c r="BY167" i="35"/>
  <c r="BZ99" i="35"/>
  <c r="BY99" i="35"/>
  <c r="BZ110" i="35"/>
  <c r="BY110" i="35"/>
  <c r="BZ130" i="35"/>
  <c r="BY130" i="35"/>
  <c r="BZ160" i="35"/>
  <c r="BY160" i="35"/>
  <c r="BZ78" i="35"/>
  <c r="BY78" i="35"/>
  <c r="BZ102" i="35"/>
  <c r="BY102" i="35"/>
  <c r="BY129" i="35"/>
  <c r="BZ129" i="35"/>
  <c r="BZ159" i="35"/>
  <c r="BY159" i="35"/>
  <c r="BZ166" i="35"/>
  <c r="BY166" i="35"/>
  <c r="BZ106" i="35"/>
  <c r="BY106" i="35"/>
  <c r="BY109" i="35"/>
  <c r="BZ109" i="35"/>
  <c r="BZ97" i="35"/>
  <c r="BY97" i="35"/>
  <c r="BZ145" i="35"/>
  <c r="BY145" i="35"/>
  <c r="BZ14" i="35"/>
  <c r="BY14" i="35"/>
  <c r="BZ149" i="35"/>
  <c r="BY149" i="35"/>
  <c r="BZ124" i="35"/>
  <c r="BY124" i="35"/>
  <c r="BY126" i="35"/>
  <c r="BZ126" i="35"/>
  <c r="BZ143" i="35"/>
  <c r="BY143" i="35"/>
  <c r="BY86" i="35"/>
  <c r="BZ86" i="35"/>
  <c r="BY125" i="35"/>
  <c r="BZ125" i="35"/>
  <c r="BZ137" i="35"/>
  <c r="BY137" i="35"/>
  <c r="BZ139" i="35"/>
  <c r="BY139" i="35"/>
  <c r="BZ170" i="35"/>
  <c r="BY170" i="35"/>
  <c r="BZ181" i="34"/>
  <c r="BY181" i="34"/>
  <c r="BZ165" i="34"/>
  <c r="BY165" i="34"/>
  <c r="BZ122" i="34"/>
  <c r="BY122" i="34"/>
  <c r="BY47" i="34"/>
  <c r="BZ47" i="34"/>
  <c r="BZ19" i="34"/>
  <c r="BY19" i="34"/>
  <c r="BZ123" i="34"/>
  <c r="BY123" i="34"/>
  <c r="BZ133" i="34"/>
  <c r="BY133" i="34"/>
  <c r="BZ189" i="34"/>
  <c r="BY189" i="34"/>
  <c r="BZ155" i="34"/>
  <c r="BY155" i="34"/>
  <c r="BZ139" i="34"/>
  <c r="BY139" i="34"/>
  <c r="BZ129" i="34"/>
  <c r="BY129" i="34"/>
  <c r="BY54" i="34"/>
  <c r="BZ54" i="34"/>
  <c r="BY46" i="34"/>
  <c r="BZ46" i="34"/>
  <c r="BY64" i="34"/>
  <c r="BZ64" i="34"/>
  <c r="BY45" i="34"/>
  <c r="BZ45" i="34"/>
  <c r="BY176" i="34"/>
  <c r="BZ176" i="34"/>
  <c r="BZ158" i="34"/>
  <c r="BY158" i="34"/>
  <c r="BZ142" i="34"/>
  <c r="BY142" i="34"/>
  <c r="BZ125" i="34"/>
  <c r="BY125" i="34"/>
  <c r="BY62" i="34"/>
  <c r="BZ62" i="34"/>
  <c r="BZ147" i="34"/>
  <c r="BY147" i="34"/>
  <c r="BZ97" i="34"/>
  <c r="BY97" i="34"/>
  <c r="BZ124" i="34"/>
  <c r="BY124" i="34"/>
  <c r="BY60" i="34"/>
  <c r="BZ60" i="34"/>
  <c r="BZ112" i="34"/>
  <c r="BY112" i="34"/>
  <c r="BZ30" i="34"/>
  <c r="BY30" i="34"/>
  <c r="BZ14" i="34"/>
  <c r="BY14" i="34"/>
  <c r="BZ95" i="34"/>
  <c r="BY95" i="34"/>
  <c r="BZ157" i="34"/>
  <c r="BY157" i="34"/>
  <c r="BY55" i="34"/>
  <c r="BZ55" i="34"/>
  <c r="BZ163" i="34"/>
  <c r="BY163" i="34"/>
  <c r="BY73" i="34"/>
  <c r="BZ73" i="34"/>
  <c r="BZ143" i="34"/>
  <c r="BY143" i="34"/>
  <c r="BY31" i="34"/>
  <c r="BZ31" i="34"/>
  <c r="BZ15" i="34"/>
  <c r="BY15" i="34"/>
  <c r="BY70" i="34"/>
  <c r="BZ70" i="34"/>
  <c r="BZ107" i="34"/>
  <c r="BY107" i="34"/>
  <c r="BY39" i="34"/>
  <c r="BZ39" i="34"/>
  <c r="BZ102" i="34"/>
  <c r="BY102" i="34"/>
  <c r="BZ87" i="34"/>
  <c r="BY87" i="34"/>
  <c r="BZ103" i="34"/>
  <c r="BY103" i="34"/>
  <c r="BZ149" i="34"/>
  <c r="BY149" i="34"/>
  <c r="BY61" i="34"/>
  <c r="BZ61" i="34"/>
  <c r="BZ84" i="34"/>
  <c r="BY84" i="34"/>
  <c r="BZ91" i="34"/>
  <c r="BY91" i="34"/>
  <c r="BZ78" i="34"/>
  <c r="BY78" i="34"/>
  <c r="BZ185" i="34"/>
  <c r="BY185" i="34"/>
  <c r="BZ169" i="34"/>
  <c r="BY169" i="34"/>
  <c r="BZ151" i="34"/>
  <c r="BY151" i="34"/>
  <c r="BZ134" i="34"/>
  <c r="BY134" i="34"/>
  <c r="BZ113" i="34"/>
  <c r="BY113" i="34"/>
  <c r="BY63" i="34"/>
  <c r="BZ63" i="34"/>
  <c r="BZ23" i="34"/>
  <c r="BY23" i="34"/>
  <c r="BZ7" i="34"/>
  <c r="BY7" i="34"/>
  <c r="BY38" i="34"/>
  <c r="BZ38" i="34"/>
  <c r="BY68" i="34"/>
  <c r="BZ68" i="34"/>
  <c r="BY72" i="34"/>
  <c r="BZ72" i="34"/>
  <c r="BZ82" i="34"/>
  <c r="BY82" i="34"/>
  <c r="BZ99" i="34"/>
  <c r="BY99" i="34"/>
  <c r="BY188" i="34"/>
  <c r="BZ188" i="34"/>
  <c r="BY172" i="34"/>
  <c r="BZ172" i="34"/>
  <c r="BZ138" i="34"/>
  <c r="BY138" i="34"/>
  <c r="BZ128" i="34"/>
  <c r="BY128" i="34"/>
  <c r="BY43" i="34"/>
  <c r="BZ43" i="34"/>
  <c r="BZ18" i="34"/>
  <c r="BY18" i="34"/>
  <c r="BY34" i="34"/>
  <c r="BZ34" i="34"/>
  <c r="BY167" i="34"/>
  <c r="BZ167" i="34"/>
  <c r="BY71" i="34"/>
  <c r="BZ71" i="34"/>
  <c r="BZ135" i="34"/>
  <c r="BY135" i="34"/>
  <c r="BY37" i="34"/>
  <c r="BZ37" i="34"/>
  <c r="BY136" i="34"/>
  <c r="BZ136" i="34"/>
  <c r="BY32" i="34"/>
  <c r="BZ32" i="34"/>
  <c r="BY57" i="34"/>
  <c r="BZ57" i="34"/>
  <c r="BY180" i="34"/>
  <c r="BZ180" i="34"/>
  <c r="BZ164" i="34"/>
  <c r="BY164" i="34"/>
  <c r="BZ111" i="34"/>
  <c r="BY111" i="34"/>
  <c r="BY75" i="34"/>
  <c r="BZ75" i="34"/>
  <c r="BZ26" i="34"/>
  <c r="BY26" i="34"/>
  <c r="BZ10" i="34"/>
  <c r="BY10" i="34"/>
  <c r="BZ83" i="34"/>
  <c r="BY83" i="34"/>
  <c r="BZ154" i="34"/>
  <c r="BY154" i="34"/>
  <c r="BZ11" i="34"/>
  <c r="BY11" i="34"/>
  <c r="BY65" i="34"/>
  <c r="BZ65" i="34"/>
  <c r="BY175" i="34"/>
  <c r="BZ175" i="34"/>
  <c r="BZ126" i="34"/>
  <c r="BY126" i="34"/>
  <c r="BZ96" i="34"/>
  <c r="BY96" i="34"/>
  <c r="BY52" i="34"/>
  <c r="BZ52" i="34"/>
  <c r="BY29" i="34"/>
  <c r="BZ29" i="34"/>
  <c r="BY13" i="34"/>
  <c r="BZ13" i="34"/>
  <c r="BZ186" i="34"/>
  <c r="BY186" i="34"/>
  <c r="BZ166" i="34"/>
  <c r="BY166" i="34"/>
  <c r="BZ121" i="34"/>
  <c r="BY121" i="34"/>
  <c r="BY48" i="34"/>
  <c r="BZ48" i="34"/>
  <c r="BY51" i="34"/>
  <c r="BZ51" i="34"/>
  <c r="BY12" i="34"/>
  <c r="BZ12" i="34"/>
  <c r="BY148" i="34"/>
  <c r="BZ148" i="34"/>
  <c r="BZ177" i="34"/>
  <c r="BY177" i="34"/>
  <c r="BZ131" i="34"/>
  <c r="BY131" i="34"/>
  <c r="BZ115" i="34"/>
  <c r="BY115" i="34"/>
  <c r="BZ92" i="34"/>
  <c r="BY92" i="34"/>
  <c r="BY144" i="34"/>
  <c r="BZ144" i="34"/>
  <c r="BZ27" i="34"/>
  <c r="BY27" i="34"/>
  <c r="BZ137" i="34"/>
  <c r="BY137" i="34"/>
  <c r="BY58" i="34"/>
  <c r="BZ58" i="34"/>
  <c r="BZ22" i="34"/>
  <c r="BY22" i="34"/>
  <c r="BX6" i="34"/>
  <c r="BZ141" i="34"/>
  <c r="BY141" i="34"/>
  <c r="BY187" i="34"/>
  <c r="BZ187" i="34"/>
  <c r="BY171" i="34"/>
  <c r="BZ171" i="34"/>
  <c r="BZ146" i="34"/>
  <c r="BY146" i="34"/>
  <c r="BZ110" i="34"/>
  <c r="BY110" i="34"/>
  <c r="BZ88" i="34"/>
  <c r="BY88" i="34"/>
  <c r="BY36" i="34"/>
  <c r="BZ36" i="34"/>
  <c r="BY25" i="34"/>
  <c r="BZ25" i="34"/>
  <c r="BY9" i="34"/>
  <c r="BZ9" i="34"/>
  <c r="BY66" i="34"/>
  <c r="BZ66" i="34"/>
  <c r="BZ182" i="34"/>
  <c r="BY182" i="34"/>
  <c r="BZ105" i="34"/>
  <c r="BY105" i="34"/>
  <c r="BY152" i="34"/>
  <c r="BZ152" i="34"/>
  <c r="BY28" i="34"/>
  <c r="BZ28" i="34"/>
  <c r="BY53" i="34"/>
  <c r="BZ53" i="34"/>
  <c r="BZ173" i="34"/>
  <c r="BY173" i="34"/>
  <c r="BZ118" i="34"/>
  <c r="BY118" i="34"/>
  <c r="BZ76" i="34"/>
  <c r="BY76" i="34"/>
  <c r="BZ100" i="34"/>
  <c r="BY100" i="34"/>
  <c r="BY33" i="34"/>
  <c r="BZ33" i="34"/>
  <c r="BZ161" i="34"/>
  <c r="BY161" i="34"/>
  <c r="BZ150" i="34"/>
  <c r="BY150" i="34"/>
  <c r="BZ114" i="34"/>
  <c r="BY114" i="34"/>
  <c r="BZ119" i="34"/>
  <c r="BY119" i="34"/>
  <c r="BY20" i="34"/>
  <c r="BZ20" i="34"/>
  <c r="BV190" i="34"/>
  <c r="BY183" i="34"/>
  <c r="BZ183" i="34"/>
  <c r="BZ80" i="34"/>
  <c r="BY80" i="34"/>
  <c r="BY160" i="34"/>
  <c r="BZ160" i="34"/>
  <c r="BY21" i="34"/>
  <c r="BZ21" i="34"/>
  <c r="BZ178" i="34"/>
  <c r="BY178" i="34"/>
  <c r="BZ120" i="34"/>
  <c r="BY120" i="34"/>
  <c r="BY24" i="34"/>
  <c r="BZ24" i="34"/>
  <c r="BZ145" i="34"/>
  <c r="BY145" i="34"/>
  <c r="BY40" i="34"/>
  <c r="BZ40" i="34"/>
  <c r="BY49" i="34"/>
  <c r="BZ49" i="34"/>
  <c r="BY44" i="34"/>
  <c r="BZ44" i="34"/>
  <c r="BY162" i="34"/>
  <c r="BZ162" i="34"/>
  <c r="BZ130" i="34"/>
  <c r="BY130" i="34"/>
  <c r="BY59" i="34"/>
  <c r="BZ59" i="34"/>
  <c r="BY74" i="34"/>
  <c r="BZ74" i="34"/>
  <c r="BY35" i="34"/>
  <c r="BZ35" i="34"/>
  <c r="BZ116" i="34"/>
  <c r="BY116" i="34"/>
  <c r="BZ159" i="34"/>
  <c r="BY159" i="34"/>
  <c r="BY184" i="34"/>
  <c r="BZ184" i="34"/>
  <c r="BY168" i="34"/>
  <c r="BZ168" i="34"/>
  <c r="BZ153" i="34"/>
  <c r="BY153" i="34"/>
  <c r="BZ127" i="34"/>
  <c r="BY127" i="34"/>
  <c r="BY56" i="34"/>
  <c r="BZ56" i="34"/>
  <c r="BZ174" i="34"/>
  <c r="BY174" i="34"/>
  <c r="BZ106" i="34"/>
  <c r="BY106" i="34"/>
  <c r="BY8" i="34"/>
  <c r="BZ8" i="34"/>
  <c r="BY140" i="34"/>
  <c r="BZ140" i="34"/>
  <c r="BY179" i="34"/>
  <c r="BZ179" i="34"/>
  <c r="BY17" i="34"/>
  <c r="BZ17" i="34"/>
  <c r="BY156" i="34"/>
  <c r="BZ156" i="34"/>
  <c r="BZ170" i="34"/>
  <c r="BY170" i="34"/>
  <c r="BY67" i="34"/>
  <c r="BZ67" i="34"/>
  <c r="BY16" i="34"/>
  <c r="BZ16" i="34"/>
  <c r="BY137" i="36" l="1"/>
  <c r="BZ137" i="36"/>
  <c r="BZ135" i="40"/>
  <c r="BY135" i="40"/>
  <c r="BY126" i="40"/>
  <c r="BZ126" i="40"/>
  <c r="BZ48" i="40"/>
  <c r="BY48" i="40"/>
  <c r="BY68" i="40"/>
  <c r="BZ68" i="40"/>
  <c r="BZ135" i="36"/>
  <c r="BY135" i="36"/>
  <c r="BZ164" i="36"/>
  <c r="BY164" i="36"/>
  <c r="BY59" i="40"/>
  <c r="BZ59" i="40"/>
  <c r="BZ168" i="40"/>
  <c r="BY168" i="40"/>
  <c r="BZ25" i="40"/>
  <c r="BY25" i="40"/>
  <c r="BZ12" i="40"/>
  <c r="BY12" i="40"/>
  <c r="BY58" i="40"/>
  <c r="BZ58" i="40"/>
  <c r="BZ113" i="36"/>
  <c r="BY113" i="36"/>
  <c r="BZ104" i="40"/>
  <c r="BY104" i="40"/>
  <c r="BZ53" i="40"/>
  <c r="BY53" i="40"/>
  <c r="BY8" i="40"/>
  <c r="BZ8" i="40"/>
  <c r="BZ167" i="36"/>
  <c r="BY167" i="36"/>
  <c r="BY151" i="40"/>
  <c r="BZ151" i="40"/>
  <c r="BZ165" i="40"/>
  <c r="BY165" i="40"/>
  <c r="BZ97" i="40"/>
  <c r="BY97" i="40"/>
  <c r="BZ119" i="36"/>
  <c r="BY119" i="36"/>
  <c r="BY111" i="36"/>
  <c r="BZ111" i="36"/>
  <c r="BV173" i="36"/>
  <c r="BV172" i="36"/>
  <c r="BW172" i="36"/>
  <c r="BZ139" i="36"/>
  <c r="BY139" i="36"/>
  <c r="BZ38" i="40"/>
  <c r="BY38" i="40"/>
  <c r="BZ124" i="36"/>
  <c r="BY124" i="36"/>
  <c r="BZ144" i="36"/>
  <c r="BY144" i="36"/>
  <c r="BZ92" i="40"/>
  <c r="BY92" i="40"/>
  <c r="BY90" i="40"/>
  <c r="BZ90" i="40"/>
  <c r="BY123" i="40"/>
  <c r="BZ123" i="40"/>
  <c r="BZ181" i="40"/>
  <c r="BY181" i="40"/>
  <c r="BZ118" i="36"/>
  <c r="BY118" i="36"/>
  <c r="BZ65" i="40"/>
  <c r="BY65" i="40"/>
  <c r="BY178" i="40"/>
  <c r="BY69" i="40"/>
  <c r="BV190" i="40"/>
  <c r="BZ109" i="36"/>
  <c r="BY109" i="36"/>
  <c r="BW130" i="36"/>
  <c r="BX130" i="36" s="1"/>
  <c r="BV193" i="34"/>
  <c r="BV192" i="34"/>
  <c r="BY134" i="36"/>
  <c r="BY80" i="40"/>
  <c r="BY85" i="40"/>
  <c r="BY100" i="40"/>
  <c r="BV171" i="35"/>
  <c r="BY47" i="35"/>
  <c r="BZ47" i="35"/>
  <c r="BZ22" i="35"/>
  <c r="BY22" i="35"/>
  <c r="BZ28" i="35"/>
  <c r="BY28" i="35"/>
  <c r="BZ56" i="35"/>
  <c r="BY56" i="35"/>
  <c r="BZ19" i="35"/>
  <c r="BY19" i="35"/>
  <c r="BZ133" i="35"/>
  <c r="BY133" i="35"/>
  <c r="BZ117" i="34"/>
  <c r="BY117" i="34"/>
  <c r="BZ16" i="35"/>
  <c r="BY16" i="35"/>
  <c r="BY35" i="35"/>
  <c r="BZ35" i="35"/>
  <c r="BZ140" i="35"/>
  <c r="BY140" i="35"/>
  <c r="BZ111" i="35"/>
  <c r="BY111" i="35"/>
  <c r="BZ98" i="34"/>
  <c r="BY98" i="34"/>
  <c r="BZ108" i="34"/>
  <c r="BY108" i="34"/>
  <c r="BZ93" i="35"/>
  <c r="BY93" i="35"/>
  <c r="BZ152" i="35"/>
  <c r="BY152" i="35"/>
  <c r="BZ147" i="35"/>
  <c r="BY147" i="35"/>
  <c r="BZ89" i="34"/>
  <c r="BY89" i="34"/>
  <c r="BZ79" i="34"/>
  <c r="BY79" i="34"/>
  <c r="BY23" i="35"/>
  <c r="BZ23" i="35"/>
  <c r="BZ103" i="35"/>
  <c r="BY103" i="35"/>
  <c r="BZ132" i="34"/>
  <c r="BY132" i="34"/>
  <c r="BZ24" i="35"/>
  <c r="BY24" i="35"/>
  <c r="BZ151" i="35"/>
  <c r="BY151" i="35"/>
  <c r="BZ52" i="35"/>
  <c r="BY52" i="35"/>
  <c r="BZ77" i="34"/>
  <c r="BY77" i="34"/>
  <c r="BZ158" i="35"/>
  <c r="BY158" i="35"/>
  <c r="BY15" i="35"/>
  <c r="BZ15" i="35"/>
  <c r="BZ65" i="35"/>
  <c r="BY65" i="35"/>
  <c r="BZ44" i="35"/>
  <c r="BY44" i="35"/>
  <c r="BZ109" i="34"/>
  <c r="BY109" i="34"/>
  <c r="BY69" i="34"/>
  <c r="BZ69" i="34"/>
  <c r="BZ51" i="35"/>
  <c r="BY51" i="35"/>
  <c r="BZ73" i="35"/>
  <c r="BY73" i="35"/>
  <c r="BZ69" i="35"/>
  <c r="BY69" i="35"/>
  <c r="BY42" i="34"/>
  <c r="BZ42" i="34"/>
  <c r="BZ85" i="34"/>
  <c r="BY85" i="34"/>
  <c r="BZ32" i="35"/>
  <c r="BY32" i="35"/>
  <c r="BZ95" i="35"/>
  <c r="BY95" i="35"/>
  <c r="BZ141" i="35"/>
  <c r="BY141" i="35"/>
  <c r="BZ81" i="34"/>
  <c r="BY81" i="34"/>
  <c r="BZ59" i="35"/>
  <c r="BY59" i="35"/>
  <c r="BZ85" i="35"/>
  <c r="BY85" i="35"/>
  <c r="BZ20" i="35"/>
  <c r="BY20" i="35"/>
  <c r="BY50" i="34"/>
  <c r="BZ50" i="34"/>
  <c r="BZ64" i="35"/>
  <c r="BY64" i="35"/>
  <c r="BZ168" i="35"/>
  <c r="BY168" i="35"/>
  <c r="BZ38" i="35"/>
  <c r="BY38" i="35"/>
  <c r="BZ12" i="35"/>
  <c r="BY12" i="35"/>
  <c r="BZ104" i="34"/>
  <c r="BY104" i="34"/>
  <c r="BZ40" i="35"/>
  <c r="BY40" i="35"/>
  <c r="BZ27" i="35"/>
  <c r="BY27" i="35"/>
  <c r="BZ155" i="35"/>
  <c r="BY155" i="35"/>
  <c r="BZ36" i="35"/>
  <c r="BY36" i="35"/>
  <c r="BZ94" i="34"/>
  <c r="BY94" i="34"/>
  <c r="BY89" i="35"/>
  <c r="BZ89" i="35"/>
  <c r="BZ54" i="35"/>
  <c r="BY54" i="35"/>
  <c r="BZ60" i="35"/>
  <c r="BY60" i="35"/>
  <c r="BY90" i="34"/>
  <c r="BZ90" i="34"/>
  <c r="BZ39" i="35"/>
  <c r="BY39" i="35"/>
  <c r="BZ46" i="35"/>
  <c r="BY46" i="35"/>
  <c r="BZ86" i="34"/>
  <c r="BY86" i="34"/>
  <c r="BZ48" i="35"/>
  <c r="BY48" i="35"/>
  <c r="BY55" i="35"/>
  <c r="BZ55" i="35"/>
  <c r="BZ77" i="35"/>
  <c r="BY77" i="35"/>
  <c r="BZ136" i="35"/>
  <c r="BY136" i="35"/>
  <c r="BX41" i="34"/>
  <c r="BW190" i="34"/>
  <c r="BZ93" i="34"/>
  <c r="BY93" i="34"/>
  <c r="BZ8" i="35"/>
  <c r="BY8" i="35"/>
  <c r="BZ7" i="35"/>
  <c r="BY7" i="35"/>
  <c r="BZ62" i="35"/>
  <c r="BY62" i="35"/>
  <c r="BZ81" i="35"/>
  <c r="BY81" i="35"/>
  <c r="BZ101" i="34"/>
  <c r="BY101" i="34"/>
  <c r="BW190" i="40"/>
  <c r="BX6" i="40"/>
  <c r="BW171" i="36"/>
  <c r="BX6" i="36"/>
  <c r="BW171" i="35"/>
  <c r="BX6" i="35"/>
  <c r="BX190" i="34"/>
  <c r="BZ6" i="34"/>
  <c r="BY6" i="34"/>
  <c r="BV174" i="35" l="1"/>
  <c r="BV175" i="35" s="1"/>
  <c r="BV173" i="35"/>
  <c r="BV194" i="34"/>
  <c r="BV192" i="40"/>
  <c r="BV193" i="40" s="1"/>
  <c r="BV191" i="40"/>
  <c r="BW191" i="40"/>
  <c r="BX191" i="40" s="1"/>
  <c r="BY130" i="36"/>
  <c r="BZ130" i="36"/>
  <c r="BW175" i="36"/>
  <c r="BY190" i="34"/>
  <c r="BY41" i="34"/>
  <c r="BZ41" i="34"/>
  <c r="BZ190" i="34"/>
  <c r="BW194" i="40"/>
  <c r="BX190" i="40"/>
  <c r="BZ6" i="40"/>
  <c r="BZ190" i="40" s="1"/>
  <c r="BY6" i="40"/>
  <c r="BY190" i="40" s="1"/>
  <c r="BX171" i="36"/>
  <c r="BY6" i="36"/>
  <c r="BY171" i="36" s="1"/>
  <c r="BZ6" i="36"/>
  <c r="BX171" i="35"/>
  <c r="BZ6" i="35"/>
  <c r="BZ171" i="35" s="1"/>
  <c r="BY6" i="35"/>
  <c r="BY171" i="35" s="1"/>
  <c r="BZ171" i="36" l="1"/>
  <c r="BV174" i="36"/>
  <c r="BK190" i="33"/>
  <c r="BJ190" i="33"/>
  <c r="BH190" i="33"/>
  <c r="O190" i="33"/>
  <c r="N190" i="33"/>
  <c r="M190" i="33"/>
  <c r="BT175" i="33"/>
  <c r="BT174" i="33"/>
  <c r="BT125" i="33"/>
  <c r="BQ125" i="33" s="1"/>
  <c r="BT124" i="33"/>
  <c r="BQ124" i="33" s="1"/>
  <c r="BT117" i="33"/>
  <c r="BP117" i="33" s="1"/>
  <c r="BT116" i="33"/>
  <c r="BP116" i="33" s="1"/>
  <c r="BT66" i="33"/>
  <c r="BT40" i="33"/>
  <c r="BT31" i="33"/>
  <c r="BT48" i="33" l="1"/>
  <c r="BQ66" i="33"/>
  <c r="BS66" i="33"/>
  <c r="BP66" i="33"/>
  <c r="BT8" i="33"/>
  <c r="BT12" i="33"/>
  <c r="BQ31" i="33"/>
  <c r="BS31" i="33"/>
  <c r="BP31" i="33"/>
  <c r="BT68" i="33"/>
  <c r="BT89" i="33"/>
  <c r="BQ40" i="33"/>
  <c r="BS40" i="33"/>
  <c r="BP40" i="33"/>
  <c r="BT56" i="33"/>
  <c r="BT60" i="33"/>
  <c r="BT87" i="33"/>
  <c r="BQ175" i="33"/>
  <c r="BS175" i="33"/>
  <c r="BP175" i="33"/>
  <c r="BT52" i="33"/>
  <c r="BQ174" i="33"/>
  <c r="BS174" i="33"/>
  <c r="BP174" i="33"/>
  <c r="BT114" i="33"/>
  <c r="BT149" i="33"/>
  <c r="BT186" i="33"/>
  <c r="BT182" i="33"/>
  <c r="BT180" i="33"/>
  <c r="BT168" i="33"/>
  <c r="BT167" i="33"/>
  <c r="BT165" i="33"/>
  <c r="BT160" i="33"/>
  <c r="BT157" i="33"/>
  <c r="BT156" i="33"/>
  <c r="BT155" i="33"/>
  <c r="BT148" i="33"/>
  <c r="BT147" i="33"/>
  <c r="BT141" i="33"/>
  <c r="BT140" i="33"/>
  <c r="BT187" i="33"/>
  <c r="BT181" i="33"/>
  <c r="BT176" i="33"/>
  <c r="BT153" i="33"/>
  <c r="BT145" i="33"/>
  <c r="BT122" i="33"/>
  <c r="BT102" i="33"/>
  <c r="BT94" i="33"/>
  <c r="BT169" i="33"/>
  <c r="BT154" i="33"/>
  <c r="BT136" i="33"/>
  <c r="BT134" i="33"/>
  <c r="BT118" i="33"/>
  <c r="BT108" i="33"/>
  <c r="BT107" i="33"/>
  <c r="BT106" i="33"/>
  <c r="BT105" i="33"/>
  <c r="BT104" i="33"/>
  <c r="BT103" i="33"/>
  <c r="BT101" i="33"/>
  <c r="BT99" i="33"/>
  <c r="BT98" i="33"/>
  <c r="BT92" i="33"/>
  <c r="BT91" i="33"/>
  <c r="BT90" i="33"/>
  <c r="BT88" i="33"/>
  <c r="BT86" i="33"/>
  <c r="BT33" i="33"/>
  <c r="BT21" i="33"/>
  <c r="BT20" i="33"/>
  <c r="BT17" i="33"/>
  <c r="BT16" i="33"/>
  <c r="BT14" i="33"/>
  <c r="BT164" i="33"/>
  <c r="BT151" i="33"/>
  <c r="BT150" i="33"/>
  <c r="BT143" i="33"/>
  <c r="BT7" i="33"/>
  <c r="BT18" i="33"/>
  <c r="BT42" i="33"/>
  <c r="BT43" i="33"/>
  <c r="BT44" i="33"/>
  <c r="BT45" i="33"/>
  <c r="BT63" i="33"/>
  <c r="BT69" i="33"/>
  <c r="BT70" i="33"/>
  <c r="BT71" i="33"/>
  <c r="BT72" i="33"/>
  <c r="BT73" i="33"/>
  <c r="BT74" i="33"/>
  <c r="BT75" i="33"/>
  <c r="BT76" i="33"/>
  <c r="BT78" i="33"/>
  <c r="BT95" i="33"/>
  <c r="BT96" i="33"/>
  <c r="BT120" i="33"/>
  <c r="BT126" i="33"/>
  <c r="BT127" i="33"/>
  <c r="BT128" i="33"/>
  <c r="BT129" i="33"/>
  <c r="BT130" i="33"/>
  <c r="BT131" i="33"/>
  <c r="BT132" i="33"/>
  <c r="BT159" i="33"/>
  <c r="BT163" i="33"/>
  <c r="BT171" i="33"/>
  <c r="BT10" i="33"/>
  <c r="BT15" i="33"/>
  <c r="BT19" i="33"/>
  <c r="BT22" i="33"/>
  <c r="BT23" i="33"/>
  <c r="BT24" i="33"/>
  <c r="BT25" i="33"/>
  <c r="BT26" i="33"/>
  <c r="BT27" i="33"/>
  <c r="BT34" i="33"/>
  <c r="BT35" i="33"/>
  <c r="BT36" i="33"/>
  <c r="BT37" i="33"/>
  <c r="BT38" i="33"/>
  <c r="BT46" i="33"/>
  <c r="BT50" i="33"/>
  <c r="BT54" i="33"/>
  <c r="BT58" i="33"/>
  <c r="BT62" i="33"/>
  <c r="BT64" i="33"/>
  <c r="BT77" i="33"/>
  <c r="BT79" i="33"/>
  <c r="BT80" i="33"/>
  <c r="BT81" i="33"/>
  <c r="BT82" i="33"/>
  <c r="BT83" i="33"/>
  <c r="BT84" i="33"/>
  <c r="BT100" i="33"/>
  <c r="BT110" i="33"/>
  <c r="BT111" i="33"/>
  <c r="BT112" i="33"/>
  <c r="BQ116" i="33"/>
  <c r="BQ117" i="33"/>
  <c r="BT119" i="33"/>
  <c r="BT121" i="33"/>
  <c r="BP124" i="33"/>
  <c r="BP125" i="33"/>
  <c r="BT135" i="33"/>
  <c r="BT138" i="33"/>
  <c r="BT142" i="33"/>
  <c r="BT152" i="33"/>
  <c r="BT158" i="33"/>
  <c r="BT162" i="33"/>
  <c r="BT173" i="33"/>
  <c r="BT189" i="33"/>
  <c r="BT6" i="33"/>
  <c r="BT9" i="33"/>
  <c r="BT11" i="33"/>
  <c r="BT13" i="33"/>
  <c r="BT28" i="33"/>
  <c r="BT29" i="33"/>
  <c r="BT30" i="33"/>
  <c r="BT32" i="33"/>
  <c r="BT39" i="33"/>
  <c r="BT41" i="33"/>
  <c r="BT47" i="33"/>
  <c r="BT49" i="33"/>
  <c r="BT51" i="33"/>
  <c r="BT53" i="33"/>
  <c r="BT55" i="33"/>
  <c r="BT57" i="33"/>
  <c r="BT59" i="33"/>
  <c r="BT61" i="33"/>
  <c r="BT65" i="33"/>
  <c r="BT67" i="33"/>
  <c r="BT85" i="33"/>
  <c r="BT97" i="33"/>
  <c r="BT113" i="33"/>
  <c r="BT115" i="33"/>
  <c r="BS116" i="33"/>
  <c r="BS117" i="33"/>
  <c r="BS124" i="33"/>
  <c r="BS125" i="33"/>
  <c r="BT133" i="33"/>
  <c r="BT137" i="33"/>
  <c r="BT139" i="33"/>
  <c r="BT144" i="33"/>
  <c r="BT172" i="33"/>
  <c r="BT177" i="33"/>
  <c r="BT178" i="33"/>
  <c r="BT185" i="33"/>
  <c r="BT184" i="33"/>
  <c r="BT93" i="33"/>
  <c r="BT109" i="33"/>
  <c r="BT123" i="33"/>
  <c r="BT146" i="33"/>
  <c r="BT188" i="33"/>
  <c r="BT161" i="33"/>
  <c r="BT166" i="33"/>
  <c r="BT170" i="33"/>
  <c r="BT179" i="33"/>
  <c r="BT183" i="33"/>
  <c r="BU117" i="33" l="1"/>
  <c r="BU116" i="33"/>
  <c r="BU40" i="33"/>
  <c r="BP166" i="33"/>
  <c r="BS166" i="33"/>
  <c r="BQ166" i="33"/>
  <c r="BQ161" i="33"/>
  <c r="BP161" i="33"/>
  <c r="BS161" i="33"/>
  <c r="BS93" i="33"/>
  <c r="BQ93" i="33"/>
  <c r="BP93" i="33"/>
  <c r="BQ177" i="33"/>
  <c r="BS177" i="33"/>
  <c r="BP177" i="33"/>
  <c r="BU177" i="33" s="1"/>
  <c r="BS172" i="33"/>
  <c r="BQ172" i="33"/>
  <c r="BP172" i="33"/>
  <c r="BQ55" i="33"/>
  <c r="BP55" i="33"/>
  <c r="BS55" i="33"/>
  <c r="BP189" i="33"/>
  <c r="BS189" i="33"/>
  <c r="BQ189" i="33"/>
  <c r="BS142" i="33"/>
  <c r="BQ142" i="33"/>
  <c r="BP142" i="33"/>
  <c r="BU142" i="33" s="1"/>
  <c r="BP19" i="33"/>
  <c r="BS19" i="33"/>
  <c r="BQ19" i="33"/>
  <c r="BS63" i="33"/>
  <c r="BP63" i="33"/>
  <c r="BQ63" i="33"/>
  <c r="BS170" i="33"/>
  <c r="BP170" i="33"/>
  <c r="BQ170" i="33"/>
  <c r="BP115" i="33"/>
  <c r="BS115" i="33"/>
  <c r="BQ115" i="33"/>
  <c r="BQ59" i="33"/>
  <c r="BP59" i="33"/>
  <c r="BS59" i="33"/>
  <c r="BS152" i="33"/>
  <c r="BP152" i="33"/>
  <c r="BQ152" i="33"/>
  <c r="BQ183" i="33"/>
  <c r="BP183" i="33"/>
  <c r="BS183" i="33"/>
  <c r="BP179" i="33"/>
  <c r="BQ179" i="33"/>
  <c r="BS179" i="33"/>
  <c r="BS109" i="33"/>
  <c r="BQ109" i="33"/>
  <c r="BP109" i="33"/>
  <c r="BQ137" i="33"/>
  <c r="BP137" i="33"/>
  <c r="BS137" i="33"/>
  <c r="BP15" i="33"/>
  <c r="BS15" i="33"/>
  <c r="BQ15" i="33"/>
  <c r="BQ163" i="33"/>
  <c r="BS163" i="33"/>
  <c r="BP163" i="33"/>
  <c r="BP87" i="33"/>
  <c r="BS87" i="33"/>
  <c r="BQ87" i="33"/>
  <c r="BS89" i="33"/>
  <c r="BQ89" i="33"/>
  <c r="BP89" i="33"/>
  <c r="BQ47" i="33"/>
  <c r="BP47" i="33"/>
  <c r="BS47" i="33"/>
  <c r="BP32" i="33"/>
  <c r="BQ32" i="33"/>
  <c r="BS32" i="33"/>
  <c r="BQ11" i="33"/>
  <c r="BP11" i="33"/>
  <c r="BS11" i="33"/>
  <c r="BS64" i="33"/>
  <c r="BQ64" i="33"/>
  <c r="BP64" i="33"/>
  <c r="BS171" i="33"/>
  <c r="BQ171" i="33"/>
  <c r="BP171" i="33"/>
  <c r="BQ120" i="33"/>
  <c r="BS120" i="33"/>
  <c r="BP120" i="33"/>
  <c r="BS78" i="33"/>
  <c r="BP78" i="33"/>
  <c r="BQ78" i="33"/>
  <c r="BP18" i="33"/>
  <c r="BS18" i="33"/>
  <c r="BQ18" i="33"/>
  <c r="BS188" i="33"/>
  <c r="BQ188" i="33"/>
  <c r="BP188" i="33"/>
  <c r="BQ123" i="33"/>
  <c r="BS123" i="33"/>
  <c r="BP123" i="33"/>
  <c r="BU123" i="33" s="1"/>
  <c r="BQ113" i="33"/>
  <c r="BS113" i="33"/>
  <c r="BP113" i="33"/>
  <c r="BS85" i="33"/>
  <c r="BQ85" i="33"/>
  <c r="BP85" i="33"/>
  <c r="BS67" i="33"/>
  <c r="BQ67" i="33"/>
  <c r="BP67" i="33"/>
  <c r="BQ61" i="33"/>
  <c r="BS61" i="33"/>
  <c r="BP61" i="33"/>
  <c r="BS39" i="33"/>
  <c r="BQ39" i="33"/>
  <c r="BP39" i="33"/>
  <c r="BS30" i="33"/>
  <c r="BQ30" i="33"/>
  <c r="BP30" i="33"/>
  <c r="BS28" i="33"/>
  <c r="BQ28" i="33"/>
  <c r="BP28" i="33"/>
  <c r="BQ13" i="33"/>
  <c r="BS13" i="33"/>
  <c r="BP13" i="33"/>
  <c r="BQ173" i="33"/>
  <c r="BP173" i="33"/>
  <c r="BS173" i="33"/>
  <c r="BQ162" i="33"/>
  <c r="BP162" i="33"/>
  <c r="BS162" i="33"/>
  <c r="BQ138" i="33"/>
  <c r="BS138" i="33"/>
  <c r="BP138" i="33"/>
  <c r="BQ119" i="33"/>
  <c r="BP119" i="33"/>
  <c r="BS119" i="33"/>
  <c r="BQ100" i="33"/>
  <c r="BS100" i="33"/>
  <c r="BP100" i="33"/>
  <c r="BS84" i="33"/>
  <c r="BP84" i="33"/>
  <c r="BQ84" i="33"/>
  <c r="BS80" i="33"/>
  <c r="BP80" i="33"/>
  <c r="BQ80" i="33"/>
  <c r="BQ58" i="33"/>
  <c r="BP58" i="33"/>
  <c r="BS58" i="33"/>
  <c r="BS35" i="33"/>
  <c r="BP35" i="33"/>
  <c r="BQ35" i="33"/>
  <c r="BS25" i="33"/>
  <c r="BP25" i="33"/>
  <c r="BQ25" i="33"/>
  <c r="BQ159" i="33"/>
  <c r="BS159" i="33"/>
  <c r="BP159" i="33"/>
  <c r="BS127" i="33"/>
  <c r="BP127" i="33"/>
  <c r="BQ127" i="33"/>
  <c r="BS96" i="33"/>
  <c r="BP96" i="33"/>
  <c r="BQ96" i="33"/>
  <c r="BQ75" i="33"/>
  <c r="BP75" i="33"/>
  <c r="BS75" i="33"/>
  <c r="BQ71" i="33"/>
  <c r="BP71" i="33"/>
  <c r="BS71" i="33"/>
  <c r="BQ51" i="33"/>
  <c r="BP51" i="33"/>
  <c r="BS51" i="33"/>
  <c r="BQ45" i="33"/>
  <c r="BP45" i="33"/>
  <c r="BS45" i="33"/>
  <c r="BS150" i="33"/>
  <c r="BP150" i="33"/>
  <c r="BQ150" i="33"/>
  <c r="BQ184" i="33"/>
  <c r="BS184" i="33"/>
  <c r="BP184" i="33"/>
  <c r="BP16" i="33"/>
  <c r="BQ16" i="33"/>
  <c r="BS16" i="33"/>
  <c r="BP20" i="33"/>
  <c r="BQ20" i="33"/>
  <c r="BS20" i="33"/>
  <c r="BP86" i="33"/>
  <c r="BQ86" i="33"/>
  <c r="BS86" i="33"/>
  <c r="BS91" i="33"/>
  <c r="BQ91" i="33"/>
  <c r="BP91" i="33"/>
  <c r="BP99" i="33"/>
  <c r="BS99" i="33"/>
  <c r="BQ99" i="33"/>
  <c r="BS105" i="33"/>
  <c r="BP105" i="33"/>
  <c r="BQ105" i="33"/>
  <c r="BQ118" i="33"/>
  <c r="BP118" i="33"/>
  <c r="BS118" i="33"/>
  <c r="BQ154" i="33"/>
  <c r="BS154" i="33"/>
  <c r="BP154" i="33"/>
  <c r="BP114" i="33"/>
  <c r="BS114" i="33"/>
  <c r="BQ114" i="33"/>
  <c r="BS153" i="33"/>
  <c r="BQ153" i="33"/>
  <c r="BP153" i="33"/>
  <c r="BP140" i="33"/>
  <c r="BQ140" i="33"/>
  <c r="BS140" i="33"/>
  <c r="BP148" i="33"/>
  <c r="BS148" i="33"/>
  <c r="BQ148" i="33"/>
  <c r="BP157" i="33"/>
  <c r="BQ157" i="33"/>
  <c r="BS157" i="33"/>
  <c r="BP167" i="33"/>
  <c r="BS167" i="33"/>
  <c r="BQ167" i="33"/>
  <c r="BQ182" i="33"/>
  <c r="BP182" i="33"/>
  <c r="BS182" i="33"/>
  <c r="BQ60" i="33"/>
  <c r="BS60" i="33"/>
  <c r="BP60" i="33"/>
  <c r="BS68" i="33"/>
  <c r="BQ68" i="33"/>
  <c r="BP68" i="33"/>
  <c r="BQ139" i="33"/>
  <c r="BS139" i="33"/>
  <c r="BP139" i="33"/>
  <c r="BS65" i="33"/>
  <c r="BQ65" i="33"/>
  <c r="BP65" i="33"/>
  <c r="BQ49" i="33"/>
  <c r="BS49" i="33"/>
  <c r="BP49" i="33"/>
  <c r="BS6" i="33"/>
  <c r="BQ6" i="33"/>
  <c r="BP6" i="33"/>
  <c r="BS81" i="33"/>
  <c r="BP81" i="33"/>
  <c r="BQ81" i="33"/>
  <c r="BQ54" i="33"/>
  <c r="BP54" i="33"/>
  <c r="BS54" i="33"/>
  <c r="BS36" i="33"/>
  <c r="BP36" i="33"/>
  <c r="BQ36" i="33"/>
  <c r="J190" i="33"/>
  <c r="BS26" i="33"/>
  <c r="BP26" i="33"/>
  <c r="BQ26" i="33"/>
  <c r="BS22" i="33"/>
  <c r="BP22" i="33"/>
  <c r="BQ22" i="33"/>
  <c r="BS131" i="33"/>
  <c r="BP131" i="33"/>
  <c r="BQ131" i="33"/>
  <c r="BS129" i="33"/>
  <c r="BP129" i="33"/>
  <c r="BQ129" i="33"/>
  <c r="BS95" i="33"/>
  <c r="BP95" i="33"/>
  <c r="BQ95" i="33"/>
  <c r="BQ76" i="33"/>
  <c r="BP76" i="33"/>
  <c r="BS76" i="33"/>
  <c r="BQ72" i="33"/>
  <c r="BP72" i="33"/>
  <c r="BS72" i="33"/>
  <c r="BQ42" i="33"/>
  <c r="BP42" i="33"/>
  <c r="BS42" i="33"/>
  <c r="BS151" i="33"/>
  <c r="BP151" i="33"/>
  <c r="BQ151" i="33"/>
  <c r="BS185" i="33"/>
  <c r="BQ185" i="33"/>
  <c r="BP185" i="33"/>
  <c r="BP17" i="33"/>
  <c r="BQ17" i="33"/>
  <c r="BS17" i="33"/>
  <c r="BP21" i="33"/>
  <c r="BQ21" i="33"/>
  <c r="BS21" i="33"/>
  <c r="BQ88" i="33"/>
  <c r="BS88" i="33"/>
  <c r="BP88" i="33"/>
  <c r="BS92" i="33"/>
  <c r="BQ92" i="33"/>
  <c r="BP92" i="33"/>
  <c r="BQ101" i="33"/>
  <c r="BP101" i="33"/>
  <c r="BS101" i="33"/>
  <c r="BS106" i="33"/>
  <c r="BP106" i="33"/>
  <c r="BQ106" i="33"/>
  <c r="BP133" i="33"/>
  <c r="BS133" i="33"/>
  <c r="BQ133" i="33"/>
  <c r="BP122" i="33"/>
  <c r="BS122" i="33"/>
  <c r="BQ122" i="33"/>
  <c r="BQ176" i="33"/>
  <c r="BP176" i="33"/>
  <c r="BS176" i="33"/>
  <c r="BP141" i="33"/>
  <c r="BS141" i="33"/>
  <c r="BQ141" i="33"/>
  <c r="BP149" i="33"/>
  <c r="BQ149" i="33"/>
  <c r="BS149" i="33"/>
  <c r="BP160" i="33"/>
  <c r="BS160" i="33"/>
  <c r="BQ160" i="33"/>
  <c r="BP168" i="33"/>
  <c r="BQ168" i="33"/>
  <c r="BS168" i="33"/>
  <c r="BQ186" i="33"/>
  <c r="BS186" i="33"/>
  <c r="BP186" i="33"/>
  <c r="BQ56" i="33"/>
  <c r="BS56" i="33"/>
  <c r="BP56" i="33"/>
  <c r="BQ53" i="33"/>
  <c r="BS53" i="33"/>
  <c r="BP53" i="33"/>
  <c r="BS29" i="33"/>
  <c r="BQ29" i="33"/>
  <c r="BP29" i="33"/>
  <c r="BS158" i="33"/>
  <c r="BP158" i="33"/>
  <c r="BQ158" i="33"/>
  <c r="BQ121" i="33"/>
  <c r="BS121" i="33"/>
  <c r="BP121" i="33"/>
  <c r="BS82" i="33"/>
  <c r="BP82" i="33"/>
  <c r="BQ82" i="33"/>
  <c r="BQ50" i="33"/>
  <c r="BP50" i="33"/>
  <c r="BS50" i="33"/>
  <c r="BS37" i="33"/>
  <c r="BP37" i="33"/>
  <c r="BQ37" i="33"/>
  <c r="BS27" i="33"/>
  <c r="BP27" i="33"/>
  <c r="BQ27" i="33"/>
  <c r="BS23" i="33"/>
  <c r="BP23" i="33"/>
  <c r="BQ23" i="33"/>
  <c r="BQ10" i="33"/>
  <c r="BP10" i="33"/>
  <c r="BS10" i="33"/>
  <c r="BQ73" i="33"/>
  <c r="BP73" i="33"/>
  <c r="BS73" i="33"/>
  <c r="BQ69" i="33"/>
  <c r="BP69" i="33"/>
  <c r="BS69" i="33"/>
  <c r="BQ43" i="33"/>
  <c r="BP43" i="33"/>
  <c r="BS43" i="33"/>
  <c r="BQ7" i="33"/>
  <c r="BP7" i="33"/>
  <c r="BS7" i="33"/>
  <c r="BP14" i="33"/>
  <c r="BS14" i="33"/>
  <c r="BQ14" i="33"/>
  <c r="BP97" i="33"/>
  <c r="BS97" i="33"/>
  <c r="BQ97" i="33"/>
  <c r="BS103" i="33"/>
  <c r="BP103" i="33"/>
  <c r="BQ103" i="33"/>
  <c r="BS107" i="33"/>
  <c r="BP107" i="33"/>
  <c r="BQ107" i="33"/>
  <c r="BP134" i="33"/>
  <c r="BS134" i="33"/>
  <c r="BQ134" i="33"/>
  <c r="BQ169" i="33"/>
  <c r="BS169" i="33"/>
  <c r="BP169" i="33"/>
  <c r="BP94" i="33"/>
  <c r="BQ94" i="33"/>
  <c r="BS94" i="33"/>
  <c r="BQ145" i="33"/>
  <c r="BP145" i="33"/>
  <c r="BS145" i="33"/>
  <c r="BQ181" i="33"/>
  <c r="BS181" i="33"/>
  <c r="BP181" i="33"/>
  <c r="BP146" i="33"/>
  <c r="BQ146" i="33"/>
  <c r="BS146" i="33"/>
  <c r="BP155" i="33"/>
  <c r="BS155" i="33"/>
  <c r="BQ155" i="33"/>
  <c r="BP165" i="33"/>
  <c r="BS165" i="33"/>
  <c r="BQ165" i="33"/>
  <c r="BU174" i="33"/>
  <c r="P190" i="33"/>
  <c r="BQ12" i="33"/>
  <c r="BS12" i="33"/>
  <c r="BP12" i="33"/>
  <c r="BQ8" i="33"/>
  <c r="BS8" i="33"/>
  <c r="BP8" i="33"/>
  <c r="BQ48" i="33"/>
  <c r="BS48" i="33"/>
  <c r="BP48" i="33"/>
  <c r="BQ178" i="33"/>
  <c r="BS178" i="33"/>
  <c r="BP178" i="33"/>
  <c r="BQ144" i="33"/>
  <c r="BS144" i="33"/>
  <c r="BP144" i="33"/>
  <c r="BQ57" i="33"/>
  <c r="BS57" i="33"/>
  <c r="BP57" i="33"/>
  <c r="BS41" i="33"/>
  <c r="BQ41" i="33"/>
  <c r="BP41" i="33"/>
  <c r="BQ9" i="33"/>
  <c r="BS9" i="33"/>
  <c r="BP9" i="33"/>
  <c r="BQ135" i="33"/>
  <c r="BS135" i="33"/>
  <c r="BP135" i="33"/>
  <c r="BU125" i="33"/>
  <c r="BU124" i="33"/>
  <c r="BS112" i="33"/>
  <c r="BQ112" i="33"/>
  <c r="BP112" i="33"/>
  <c r="BS111" i="33"/>
  <c r="BQ111" i="33"/>
  <c r="BP111" i="33"/>
  <c r="BS110" i="33"/>
  <c r="BQ110" i="33"/>
  <c r="BP110" i="33"/>
  <c r="BS83" i="33"/>
  <c r="BP83" i="33"/>
  <c r="BQ83" i="33"/>
  <c r="BS79" i="33"/>
  <c r="BP79" i="33"/>
  <c r="BQ79" i="33"/>
  <c r="BQ77" i="33"/>
  <c r="BP77" i="33"/>
  <c r="BS77" i="33"/>
  <c r="BQ62" i="33"/>
  <c r="BP62" i="33"/>
  <c r="BS62" i="33"/>
  <c r="BQ46" i="33"/>
  <c r="BP46" i="33"/>
  <c r="BS46" i="33"/>
  <c r="BS38" i="33"/>
  <c r="BP38" i="33"/>
  <c r="BQ38" i="33"/>
  <c r="BS34" i="33"/>
  <c r="BP34" i="33"/>
  <c r="BQ34" i="33"/>
  <c r="BS24" i="33"/>
  <c r="BP24" i="33"/>
  <c r="BQ24" i="33"/>
  <c r="BS132" i="33"/>
  <c r="BP132" i="33"/>
  <c r="BQ132" i="33"/>
  <c r="BS130" i="33"/>
  <c r="BP130" i="33"/>
  <c r="BQ130" i="33"/>
  <c r="BS128" i="33"/>
  <c r="BP128" i="33"/>
  <c r="BQ128" i="33"/>
  <c r="BQ126" i="33"/>
  <c r="BP126" i="33"/>
  <c r="BS126" i="33"/>
  <c r="BQ74" i="33"/>
  <c r="BP74" i="33"/>
  <c r="BS74" i="33"/>
  <c r="BQ70" i="33"/>
  <c r="BP70" i="33"/>
  <c r="BS70" i="33"/>
  <c r="BQ44" i="33"/>
  <c r="BP44" i="33"/>
  <c r="BS44" i="33"/>
  <c r="BQ143" i="33"/>
  <c r="BP143" i="33"/>
  <c r="BS143" i="33"/>
  <c r="BQ164" i="33"/>
  <c r="BS164" i="33"/>
  <c r="BP164" i="33"/>
  <c r="BP33" i="33"/>
  <c r="BQ33" i="33"/>
  <c r="BS33" i="33"/>
  <c r="BS90" i="33"/>
  <c r="BQ90" i="33"/>
  <c r="BP90" i="33"/>
  <c r="BP98" i="33"/>
  <c r="BS98" i="33"/>
  <c r="BQ98" i="33"/>
  <c r="BS104" i="33"/>
  <c r="BP104" i="33"/>
  <c r="BQ104" i="33"/>
  <c r="BS108" i="33"/>
  <c r="BP108" i="33"/>
  <c r="BQ108" i="33"/>
  <c r="BQ136" i="33"/>
  <c r="BP136" i="33"/>
  <c r="BS136" i="33"/>
  <c r="BP102" i="33"/>
  <c r="BQ102" i="33"/>
  <c r="BS102" i="33"/>
  <c r="BS187" i="33"/>
  <c r="BQ187" i="33"/>
  <c r="BP187" i="33"/>
  <c r="BP147" i="33"/>
  <c r="BS147" i="33"/>
  <c r="BQ147" i="33"/>
  <c r="BP156" i="33"/>
  <c r="BQ156" i="33"/>
  <c r="BS156" i="33"/>
  <c r="BP180" i="33"/>
  <c r="BQ180" i="33"/>
  <c r="BS180" i="33"/>
  <c r="BQ52" i="33"/>
  <c r="BS52" i="33"/>
  <c r="BP52" i="33"/>
  <c r="BU175" i="33"/>
  <c r="BU31" i="33"/>
  <c r="BU66" i="33"/>
  <c r="BU100" i="33" l="1"/>
  <c r="BU187" i="33"/>
  <c r="BU164" i="33"/>
  <c r="BU121" i="33"/>
  <c r="BU159" i="33"/>
  <c r="BU44" i="33"/>
  <c r="BU46" i="33"/>
  <c r="BU8" i="33"/>
  <c r="BU165" i="33"/>
  <c r="BU169" i="33"/>
  <c r="BU73" i="33"/>
  <c r="BU149" i="33"/>
  <c r="BU74" i="33"/>
  <c r="BU83" i="33"/>
  <c r="BU178" i="33"/>
  <c r="BU158" i="33"/>
  <c r="BU56" i="33"/>
  <c r="BU186" i="33"/>
  <c r="BU129" i="33"/>
  <c r="BU68" i="33"/>
  <c r="BU85" i="33"/>
  <c r="BU15" i="33"/>
  <c r="BU109" i="33"/>
  <c r="BU172" i="33"/>
  <c r="BU156" i="33"/>
  <c r="BU143" i="33"/>
  <c r="BU34" i="33"/>
  <c r="BU133" i="33"/>
  <c r="BU131" i="33"/>
  <c r="BU26" i="33"/>
  <c r="BU75" i="33"/>
  <c r="BU119" i="33"/>
  <c r="BU52" i="33"/>
  <c r="BU128" i="33"/>
  <c r="BU77" i="33"/>
  <c r="BU111" i="33"/>
  <c r="BU7" i="33"/>
  <c r="BU60" i="33"/>
  <c r="BU148" i="33"/>
  <c r="BU153" i="33"/>
  <c r="BU28" i="33"/>
  <c r="BU67" i="33"/>
  <c r="BU64" i="33"/>
  <c r="BU89" i="33"/>
  <c r="AG190" i="33"/>
  <c r="BU180" i="33"/>
  <c r="BU102" i="33"/>
  <c r="BU104" i="33"/>
  <c r="BU98" i="33"/>
  <c r="BU126" i="33"/>
  <c r="BU69" i="33"/>
  <c r="BI190" i="33"/>
  <c r="BU189" i="33"/>
  <c r="BU108" i="33"/>
  <c r="BU90" i="33"/>
  <c r="G190" i="33"/>
  <c r="BU41" i="33"/>
  <c r="BU48" i="33"/>
  <c r="BU134" i="33"/>
  <c r="BU14" i="33"/>
  <c r="BU43" i="33"/>
  <c r="BU82" i="33"/>
  <c r="BU160" i="33"/>
  <c r="BU176" i="33"/>
  <c r="BU122" i="33"/>
  <c r="BU101" i="33"/>
  <c r="BU95" i="33"/>
  <c r="BU139" i="33"/>
  <c r="BU70" i="33"/>
  <c r="BU38" i="33"/>
  <c r="BU62" i="33"/>
  <c r="BU112" i="33"/>
  <c r="BU9" i="33"/>
  <c r="BU12" i="33"/>
  <c r="BU146" i="33"/>
  <c r="BU103" i="33"/>
  <c r="BU97" i="33"/>
  <c r="BU23" i="33"/>
  <c r="BU27" i="33"/>
  <c r="BU50" i="33"/>
  <c r="BU29" i="33"/>
  <c r="BU168" i="33"/>
  <c r="BU106" i="33"/>
  <c r="BU88" i="33"/>
  <c r="BU17" i="33"/>
  <c r="BU42" i="33"/>
  <c r="BU76" i="33"/>
  <c r="BU54" i="33"/>
  <c r="BU157" i="33"/>
  <c r="BU114" i="33"/>
  <c r="BU105" i="33"/>
  <c r="BU99" i="33"/>
  <c r="BU16" i="33"/>
  <c r="BU71" i="33"/>
  <c r="BU35" i="33"/>
  <c r="BU58" i="33"/>
  <c r="BU80" i="33"/>
  <c r="BU84" i="33"/>
  <c r="BU173" i="33"/>
  <c r="BU39" i="33"/>
  <c r="BU18" i="33"/>
  <c r="BU78" i="33"/>
  <c r="BU11" i="33"/>
  <c r="BU32" i="33"/>
  <c r="BU179" i="33"/>
  <c r="BU59" i="33"/>
  <c r="BU115" i="33"/>
  <c r="BU170" i="33"/>
  <c r="H190" i="33"/>
  <c r="BU147" i="33"/>
  <c r="BU136" i="33"/>
  <c r="BU33" i="33"/>
  <c r="BU130" i="33"/>
  <c r="BU132" i="33"/>
  <c r="BU24" i="33"/>
  <c r="BU79" i="33"/>
  <c r="BU110" i="33"/>
  <c r="BU135" i="33"/>
  <c r="BU57" i="33"/>
  <c r="BU144" i="33"/>
  <c r="BU155" i="33"/>
  <c r="BU181" i="33"/>
  <c r="BU145" i="33"/>
  <c r="BU94" i="33"/>
  <c r="BU107" i="33"/>
  <c r="BU10" i="33"/>
  <c r="BU37" i="33"/>
  <c r="BU53" i="33"/>
  <c r="BU141" i="33"/>
  <c r="BU92" i="33"/>
  <c r="BU21" i="33"/>
  <c r="BU185" i="33"/>
  <c r="BU151" i="33"/>
  <c r="BU36" i="33"/>
  <c r="BU49" i="33"/>
  <c r="BU140" i="33"/>
  <c r="BU86" i="33"/>
  <c r="BU96" i="33"/>
  <c r="BU25" i="33"/>
  <c r="BU30" i="33"/>
  <c r="BU61" i="33"/>
  <c r="BU113" i="33"/>
  <c r="BU171" i="33"/>
  <c r="BU87" i="33"/>
  <c r="BU137" i="33"/>
  <c r="BU152" i="33"/>
  <c r="BU72" i="33"/>
  <c r="BU22" i="33"/>
  <c r="BU81" i="33"/>
  <c r="BU6" i="33"/>
  <c r="BU65" i="33"/>
  <c r="K190" i="33"/>
  <c r="BU182" i="33"/>
  <c r="BU167" i="33"/>
  <c r="BU154" i="33"/>
  <c r="BU118" i="33"/>
  <c r="BU91" i="33"/>
  <c r="BU20" i="33"/>
  <c r="BU184" i="33"/>
  <c r="BU150" i="33"/>
  <c r="BU45" i="33"/>
  <c r="BU51" i="33"/>
  <c r="BU127" i="33"/>
  <c r="BU138" i="33"/>
  <c r="BU162" i="33"/>
  <c r="BU13" i="33"/>
  <c r="BU188" i="33"/>
  <c r="BU120" i="33"/>
  <c r="BU47" i="33"/>
  <c r="BU163" i="33"/>
  <c r="BU183" i="33"/>
  <c r="BU63" i="33"/>
  <c r="BU19" i="33"/>
  <c r="BU55" i="33"/>
  <c r="BU93" i="33"/>
  <c r="BU161" i="33"/>
  <c r="BU166" i="33"/>
  <c r="AH190" i="33" l="1"/>
  <c r="AK190" i="33"/>
  <c r="AF190" i="33"/>
  <c r="AI190" i="33"/>
  <c r="L190" i="33"/>
  <c r="I190" i="33"/>
  <c r="AL190" i="33"/>
  <c r="BE190" i="33"/>
  <c r="BD190" i="33"/>
  <c r="AJ190" i="33"/>
  <c r="BG190" i="33"/>
  <c r="AE190" i="33" l="1"/>
  <c r="AM190" i="33"/>
  <c r="W190" i="33"/>
  <c r="AP190" i="33"/>
  <c r="S190" i="33"/>
  <c r="BB190" i="33"/>
  <c r="Y190" i="33"/>
  <c r="AC190" i="33"/>
  <c r="AB190" i="33"/>
  <c r="BL190" i="33"/>
  <c r="AX190" i="33"/>
  <c r="Q190" i="33"/>
  <c r="AR190" i="33"/>
  <c r="AQ190" i="33"/>
  <c r="V190" i="33"/>
  <c r="AU190" i="33"/>
  <c r="T190" i="33"/>
  <c r="AZ190" i="33"/>
  <c r="U190" i="33"/>
  <c r="AY190" i="33"/>
  <c r="BA190" i="33"/>
  <c r="X190" i="33"/>
  <c r="AS190" i="33"/>
  <c r="AT190" i="33"/>
  <c r="AV190" i="33" l="1"/>
  <c r="Z190" i="33"/>
  <c r="R190" i="33"/>
  <c r="AA190" i="33"/>
  <c r="AO190" i="33"/>
  <c r="AW190" i="33"/>
  <c r="BF190" i="33" l="1"/>
  <c r="BC190" i="33"/>
  <c r="AD190" i="33"/>
  <c r="AN190" i="33" l="1"/>
  <c r="BM190" i="33"/>
  <c r="BM193" i="33" l="1"/>
  <c r="BM192" i="33"/>
  <c r="BK171" i="32"/>
  <c r="BD171" i="32"/>
  <c r="O171" i="32"/>
  <c r="N171" i="32"/>
  <c r="M171" i="32"/>
  <c r="L171" i="32"/>
  <c r="K171" i="32"/>
  <c r="J171" i="32"/>
  <c r="BT32" i="32"/>
  <c r="BT24" i="32"/>
  <c r="BT20" i="32"/>
  <c r="BT12" i="32"/>
  <c r="BS24" i="32" l="1"/>
  <c r="BP24" i="32"/>
  <c r="BQ24" i="32"/>
  <c r="BS12" i="32"/>
  <c r="BP12" i="32"/>
  <c r="BQ12" i="32"/>
  <c r="BS32" i="32"/>
  <c r="BP32" i="32"/>
  <c r="BQ32" i="32"/>
  <c r="BS20" i="32"/>
  <c r="BQ20" i="32"/>
  <c r="BP20" i="32"/>
  <c r="BT22" i="32"/>
  <c r="BT75" i="32"/>
  <c r="BT35" i="32"/>
  <c r="BT67" i="32"/>
  <c r="BT62" i="32"/>
  <c r="BT54" i="32"/>
  <c r="BT43" i="32"/>
  <c r="BT41" i="32"/>
  <c r="BT6" i="32"/>
  <c r="BT8" i="32"/>
  <c r="BT11" i="32"/>
  <c r="BT16" i="32"/>
  <c r="BT19" i="32"/>
  <c r="BT36" i="32"/>
  <c r="BT27" i="32"/>
  <c r="BE171" i="32"/>
  <c r="BT7" i="32"/>
  <c r="BT15" i="32"/>
  <c r="BT23" i="32"/>
  <c r="BT26" i="32"/>
  <c r="BT28" i="32"/>
  <c r="BT31" i="32"/>
  <c r="BT39" i="32"/>
  <c r="BT42" i="32"/>
  <c r="BT64" i="32"/>
  <c r="BT70" i="32"/>
  <c r="BT87" i="32"/>
  <c r="BT65" i="32"/>
  <c r="BT168" i="32"/>
  <c r="BT163" i="32"/>
  <c r="BT167" i="32"/>
  <c r="BT162" i="32"/>
  <c r="BT169" i="32"/>
  <c r="BT148" i="32"/>
  <c r="BT144" i="32"/>
  <c r="BT158" i="32"/>
  <c r="BT153" i="32"/>
  <c r="BT139" i="32"/>
  <c r="BT156" i="32"/>
  <c r="BT155" i="32"/>
  <c r="BT127" i="32"/>
  <c r="BT119" i="32"/>
  <c r="BT147" i="32"/>
  <c r="BT161" i="32"/>
  <c r="BT149" i="32"/>
  <c r="BT118" i="32"/>
  <c r="BT116" i="32"/>
  <c r="BT126" i="32"/>
  <c r="BT138" i="32"/>
  <c r="BT151" i="32"/>
  <c r="BT128" i="32"/>
  <c r="BT114" i="32"/>
  <c r="BT111" i="32"/>
  <c r="BT103" i="32"/>
  <c r="BT99" i="32"/>
  <c r="BT110" i="32"/>
  <c r="BT106" i="32"/>
  <c r="BT102" i="32"/>
  <c r="BT134" i="32"/>
  <c r="BT98" i="32"/>
  <c r="BT96" i="32"/>
  <c r="BT93" i="32"/>
  <c r="BT81" i="32"/>
  <c r="BT69" i="32"/>
  <c r="BT140" i="32"/>
  <c r="BT109" i="32"/>
  <c r="BT101" i="32"/>
  <c r="BT92" i="32"/>
  <c r="BT88" i="32"/>
  <c r="BT84" i="32"/>
  <c r="BT80" i="32"/>
  <c r="BT76" i="32"/>
  <c r="BT130" i="32"/>
  <c r="BT91" i="32"/>
  <c r="BT79" i="32"/>
  <c r="BT71" i="32"/>
  <c r="BT60" i="32"/>
  <c r="BT56" i="32"/>
  <c r="BT52" i="32"/>
  <c r="BT48" i="32"/>
  <c r="BT44" i="32"/>
  <c r="BT40" i="32"/>
  <c r="BT112" i="32"/>
  <c r="BT105" i="32"/>
  <c r="BT68" i="32"/>
  <c r="BT63" i="32"/>
  <c r="BT59" i="32"/>
  <c r="BT55" i="32"/>
  <c r="BT51" i="32"/>
  <c r="BT9" i="32"/>
  <c r="BT13" i="32"/>
  <c r="BT17" i="32"/>
  <c r="BT21" i="32"/>
  <c r="BT25" i="32"/>
  <c r="BT29" i="32"/>
  <c r="BT33" i="32"/>
  <c r="BT37" i="32"/>
  <c r="BT50" i="32"/>
  <c r="BT53" i="32"/>
  <c r="BT58" i="32"/>
  <c r="BT61" i="32"/>
  <c r="BT66" i="32"/>
  <c r="BT95" i="32"/>
  <c r="BT97" i="32"/>
  <c r="BT46" i="32"/>
  <c r="BT49" i="32"/>
  <c r="BT90" i="32"/>
  <c r="BT122" i="32"/>
  <c r="BT10" i="32"/>
  <c r="BT14" i="32"/>
  <c r="BT18" i="32"/>
  <c r="BT30" i="32"/>
  <c r="BT34" i="32"/>
  <c r="BT38" i="32"/>
  <c r="BT45" i="32"/>
  <c r="BT47" i="32"/>
  <c r="BT57" i="32"/>
  <c r="BT72" i="32"/>
  <c r="BT73" i="32"/>
  <c r="BT78" i="32"/>
  <c r="BT83" i="32"/>
  <c r="BT85" i="32"/>
  <c r="BT86" i="32"/>
  <c r="BT100" i="32"/>
  <c r="BT142" i="32"/>
  <c r="BT107" i="32"/>
  <c r="BT108" i="32"/>
  <c r="BT74" i="32"/>
  <c r="BT77" i="32"/>
  <c r="BT82" i="32"/>
  <c r="BT89" i="32"/>
  <c r="BT94" i="32"/>
  <c r="BT104" i="32"/>
  <c r="BT137" i="32"/>
  <c r="BT115" i="32"/>
  <c r="BT117" i="32"/>
  <c r="BT131" i="32"/>
  <c r="BT132" i="32"/>
  <c r="BT125" i="32"/>
  <c r="BT135" i="32"/>
  <c r="BT113" i="32"/>
  <c r="BT120" i="32"/>
  <c r="BT123" i="32"/>
  <c r="BT124" i="32"/>
  <c r="BT129" i="32"/>
  <c r="BT133" i="32"/>
  <c r="BT121" i="32"/>
  <c r="BT136" i="32"/>
  <c r="BT145" i="32"/>
  <c r="BT141" i="32"/>
  <c r="BT143" i="32"/>
  <c r="BT146" i="32"/>
  <c r="BT154" i="32"/>
  <c r="BT160" i="32"/>
  <c r="BT152" i="32"/>
  <c r="BT150" i="32"/>
  <c r="BT157" i="32"/>
  <c r="BT159" i="32"/>
  <c r="BT164" i="32"/>
  <c r="BT165" i="32"/>
  <c r="BT166" i="32"/>
  <c r="BT170" i="32"/>
  <c r="BU32" i="32" l="1"/>
  <c r="BU24" i="32"/>
  <c r="BQ53" i="32"/>
  <c r="BP53" i="32"/>
  <c r="BS53" i="32"/>
  <c r="BS150" i="32"/>
  <c r="BQ150" i="32"/>
  <c r="BP150" i="32"/>
  <c r="BQ104" i="32"/>
  <c r="BP104" i="32"/>
  <c r="BS104" i="32"/>
  <c r="BS170" i="32"/>
  <c r="BP170" i="32"/>
  <c r="BQ170" i="32"/>
  <c r="BP123" i="32"/>
  <c r="BS123" i="32"/>
  <c r="BQ123" i="32"/>
  <c r="BQ137" i="32"/>
  <c r="BS137" i="32"/>
  <c r="BP137" i="32"/>
  <c r="BQ160" i="32"/>
  <c r="BS160" i="32"/>
  <c r="BP160" i="32"/>
  <c r="BP146" i="32"/>
  <c r="BS146" i="32"/>
  <c r="BQ146" i="32"/>
  <c r="BS141" i="32"/>
  <c r="BQ141" i="32"/>
  <c r="BP141" i="32"/>
  <c r="BQ78" i="32"/>
  <c r="BP78" i="32"/>
  <c r="BS78" i="32"/>
  <c r="BQ90" i="32"/>
  <c r="BP90" i="32"/>
  <c r="BS90" i="32"/>
  <c r="BP64" i="32"/>
  <c r="BQ64" i="32"/>
  <c r="BS64" i="32"/>
  <c r="BQ145" i="32"/>
  <c r="BS145" i="32"/>
  <c r="BP145" i="32"/>
  <c r="BP113" i="32"/>
  <c r="BQ113" i="32"/>
  <c r="BS113" i="32"/>
  <c r="BS58" i="32"/>
  <c r="BQ58" i="32"/>
  <c r="BP58" i="32"/>
  <c r="BQ74" i="32"/>
  <c r="BS74" i="32"/>
  <c r="BP74" i="32"/>
  <c r="BS134" i="32"/>
  <c r="BP134" i="32"/>
  <c r="BQ134" i="32"/>
  <c r="BP99" i="32"/>
  <c r="BQ99" i="32"/>
  <c r="BS99" i="32"/>
  <c r="BS138" i="32"/>
  <c r="BQ138" i="32"/>
  <c r="BP138" i="32"/>
  <c r="BQ161" i="32"/>
  <c r="BS161" i="32"/>
  <c r="BP161" i="32"/>
  <c r="BP148" i="32"/>
  <c r="BS148" i="32"/>
  <c r="BQ148" i="32"/>
  <c r="BQ19" i="32"/>
  <c r="BP19" i="32"/>
  <c r="BS19" i="32"/>
  <c r="BP6" i="32"/>
  <c r="BQ6" i="32"/>
  <c r="BS6" i="32"/>
  <c r="BP159" i="32"/>
  <c r="BS159" i="32"/>
  <c r="BQ159" i="32"/>
  <c r="BS133" i="32"/>
  <c r="BP133" i="32"/>
  <c r="BQ133" i="32"/>
  <c r="BQ132" i="32"/>
  <c r="BP132" i="32"/>
  <c r="BS132" i="32"/>
  <c r="BP131" i="32"/>
  <c r="BQ131" i="32"/>
  <c r="BS131" i="32"/>
  <c r="BP77" i="32"/>
  <c r="BQ77" i="32"/>
  <c r="BS77" i="32"/>
  <c r="BQ100" i="32"/>
  <c r="BP100" i="32"/>
  <c r="BS100" i="32"/>
  <c r="BP38" i="32"/>
  <c r="BS38" i="32"/>
  <c r="BQ38" i="32"/>
  <c r="BP26" i="32"/>
  <c r="BQ26" i="32"/>
  <c r="BS26" i="32"/>
  <c r="BP10" i="32"/>
  <c r="BQ10" i="32"/>
  <c r="BS10" i="32"/>
  <c r="BQ46" i="32"/>
  <c r="BP46" i="32"/>
  <c r="BS46" i="32"/>
  <c r="BS50" i="32"/>
  <c r="BQ50" i="32"/>
  <c r="BP50" i="32"/>
  <c r="BS29" i="32"/>
  <c r="BP29" i="32"/>
  <c r="BQ29" i="32"/>
  <c r="BS105" i="32"/>
  <c r="BP105" i="32"/>
  <c r="BQ105" i="32"/>
  <c r="BS88" i="32"/>
  <c r="BP88" i="32"/>
  <c r="BQ88" i="32"/>
  <c r="BS102" i="32"/>
  <c r="BP102" i="32"/>
  <c r="BQ102" i="32"/>
  <c r="BQ124" i="32"/>
  <c r="BS124" i="32"/>
  <c r="BP124" i="32"/>
  <c r="BS164" i="32"/>
  <c r="BQ164" i="32"/>
  <c r="BP164" i="32"/>
  <c r="BQ153" i="32"/>
  <c r="BS153" i="32"/>
  <c r="BP153" i="32"/>
  <c r="BQ70" i="32"/>
  <c r="BS70" i="32"/>
  <c r="BP70" i="32"/>
  <c r="BS8" i="32"/>
  <c r="BQ8" i="32"/>
  <c r="BP8" i="32"/>
  <c r="BP157" i="32"/>
  <c r="BQ157" i="32"/>
  <c r="BS157" i="32"/>
  <c r="BS129" i="32"/>
  <c r="BP129" i="32"/>
  <c r="BQ129" i="32"/>
  <c r="BP115" i="32"/>
  <c r="BS115" i="32"/>
  <c r="BQ115" i="32"/>
  <c r="BQ82" i="32"/>
  <c r="BP82" i="32"/>
  <c r="BS82" i="32"/>
  <c r="BQ65" i="32"/>
  <c r="BS65" i="32"/>
  <c r="BP65" i="32"/>
  <c r="BQ49" i="32"/>
  <c r="BS49" i="32"/>
  <c r="BP49" i="32"/>
  <c r="BQ97" i="32"/>
  <c r="BS97" i="32"/>
  <c r="BP97" i="32"/>
  <c r="BQ112" i="32"/>
  <c r="BS112" i="32"/>
  <c r="BP112" i="32"/>
  <c r="BP52" i="32"/>
  <c r="BQ52" i="32"/>
  <c r="BS52" i="32"/>
  <c r="BP71" i="32"/>
  <c r="BQ71" i="32"/>
  <c r="BS71" i="32"/>
  <c r="BS76" i="32"/>
  <c r="BP76" i="32"/>
  <c r="BQ76" i="32"/>
  <c r="BS92" i="32"/>
  <c r="BP92" i="32"/>
  <c r="BQ92" i="32"/>
  <c r="BP69" i="32"/>
  <c r="BQ69" i="32"/>
  <c r="BS69" i="32"/>
  <c r="BQ96" i="32"/>
  <c r="BP96" i="32"/>
  <c r="BS96" i="32"/>
  <c r="BP163" i="32"/>
  <c r="BQ163" i="32"/>
  <c r="BS163" i="32"/>
  <c r="BQ27" i="32"/>
  <c r="BS27" i="32"/>
  <c r="BP27" i="32"/>
  <c r="BQ41" i="32"/>
  <c r="BP41" i="32"/>
  <c r="BS41" i="32"/>
  <c r="BP67" i="32"/>
  <c r="BQ67" i="32"/>
  <c r="BS67" i="32"/>
  <c r="BP22" i="32"/>
  <c r="BQ22" i="32"/>
  <c r="BS22" i="32"/>
  <c r="BQ94" i="32"/>
  <c r="BS94" i="32"/>
  <c r="BP94" i="32"/>
  <c r="BQ108" i="32"/>
  <c r="BS108" i="32"/>
  <c r="BP108" i="32"/>
  <c r="BP34" i="32"/>
  <c r="BQ34" i="32"/>
  <c r="BS34" i="32"/>
  <c r="BS9" i="32"/>
  <c r="BP9" i="32"/>
  <c r="BQ9" i="32"/>
  <c r="BS55" i="32"/>
  <c r="BP55" i="32"/>
  <c r="BQ55" i="32"/>
  <c r="BP85" i="32"/>
  <c r="BQ85" i="32"/>
  <c r="BS85" i="32"/>
  <c r="BQ117" i="32"/>
  <c r="BP117" i="32"/>
  <c r="BS117" i="32"/>
  <c r="BS118" i="32"/>
  <c r="BP118" i="32"/>
  <c r="BQ118" i="32"/>
  <c r="BQ165" i="32"/>
  <c r="BS165" i="32"/>
  <c r="BP165" i="32"/>
  <c r="BS162" i="32"/>
  <c r="BP162" i="32"/>
  <c r="BQ162" i="32"/>
  <c r="BQ23" i="32"/>
  <c r="BS23" i="32"/>
  <c r="BP23" i="32"/>
  <c r="BQ120" i="32"/>
  <c r="BS120" i="32"/>
  <c r="BP120" i="32"/>
  <c r="BP135" i="32"/>
  <c r="BS135" i="32"/>
  <c r="BQ135" i="32"/>
  <c r="BQ125" i="32"/>
  <c r="BP125" i="32"/>
  <c r="BS125" i="32"/>
  <c r="BQ86" i="32"/>
  <c r="BS86" i="32"/>
  <c r="BP86" i="32"/>
  <c r="BP18" i="32"/>
  <c r="BQ18" i="32"/>
  <c r="BS18" i="32"/>
  <c r="BS122" i="32"/>
  <c r="BQ122" i="32"/>
  <c r="BP122" i="32"/>
  <c r="BS21" i="32"/>
  <c r="BP21" i="32"/>
  <c r="BQ21" i="32"/>
  <c r="BP48" i="32"/>
  <c r="BQ48" i="32"/>
  <c r="BS48" i="32"/>
  <c r="BS130" i="32"/>
  <c r="BP130" i="32"/>
  <c r="BQ130" i="32"/>
  <c r="BQ140" i="32"/>
  <c r="BP140" i="32"/>
  <c r="BS140" i="32"/>
  <c r="BP103" i="32"/>
  <c r="BQ103" i="32"/>
  <c r="BS103" i="32"/>
  <c r="BS143" i="32"/>
  <c r="BP143" i="32"/>
  <c r="BQ143" i="32"/>
  <c r="BS155" i="32"/>
  <c r="BQ155" i="32"/>
  <c r="BP155" i="32"/>
  <c r="BP152" i="32"/>
  <c r="BQ152" i="32"/>
  <c r="BS152" i="32"/>
  <c r="BQ39" i="32"/>
  <c r="BP39" i="32"/>
  <c r="BS39" i="32"/>
  <c r="BP166" i="32"/>
  <c r="BQ166" i="32"/>
  <c r="BS166" i="32"/>
  <c r="BQ136" i="32"/>
  <c r="BP136" i="32"/>
  <c r="BS136" i="32"/>
  <c r="BP121" i="32"/>
  <c r="BS121" i="32"/>
  <c r="BQ121" i="32"/>
  <c r="BP89" i="32"/>
  <c r="BQ89" i="32"/>
  <c r="BS89" i="32"/>
  <c r="BP107" i="32"/>
  <c r="BQ107" i="32"/>
  <c r="BS107" i="32"/>
  <c r="BS83" i="32"/>
  <c r="BP83" i="32"/>
  <c r="BQ83" i="32"/>
  <c r="BP73" i="32"/>
  <c r="BS73" i="32"/>
  <c r="BQ73" i="32"/>
  <c r="BS95" i="32"/>
  <c r="BP95" i="32"/>
  <c r="BQ95" i="32"/>
  <c r="BQ61" i="32"/>
  <c r="BP61" i="32"/>
  <c r="BS61" i="32"/>
  <c r="BS42" i="32"/>
  <c r="BQ42" i="32"/>
  <c r="BP42" i="32"/>
  <c r="BS51" i="32"/>
  <c r="BP51" i="32"/>
  <c r="BQ51" i="32"/>
  <c r="BS68" i="32"/>
  <c r="BQ68" i="32"/>
  <c r="BP68" i="32"/>
  <c r="BP81" i="32"/>
  <c r="BQ81" i="32"/>
  <c r="BS81" i="32"/>
  <c r="BS98" i="32"/>
  <c r="BP98" i="32"/>
  <c r="BQ98" i="32"/>
  <c r="BS114" i="32"/>
  <c r="BP114" i="32"/>
  <c r="BQ114" i="32"/>
  <c r="BS151" i="32"/>
  <c r="BP151" i="32"/>
  <c r="BQ151" i="32"/>
  <c r="BQ116" i="32"/>
  <c r="BS116" i="32"/>
  <c r="BP116" i="32"/>
  <c r="BQ154" i="32"/>
  <c r="BS154" i="32"/>
  <c r="BP154" i="32"/>
  <c r="BP127" i="32"/>
  <c r="BS127" i="32"/>
  <c r="BQ127" i="32"/>
  <c r="BQ31" i="32"/>
  <c r="BS31" i="32"/>
  <c r="BP31" i="32"/>
  <c r="BS16" i="32"/>
  <c r="BQ16" i="32"/>
  <c r="BP16" i="32"/>
  <c r="BQ11" i="32"/>
  <c r="BP11" i="32"/>
  <c r="BS11" i="32"/>
  <c r="BS43" i="32"/>
  <c r="BP43" i="32"/>
  <c r="BQ43" i="32"/>
  <c r="BQ35" i="32"/>
  <c r="BP35" i="32"/>
  <c r="BS35" i="32"/>
  <c r="BS72" i="32"/>
  <c r="BQ72" i="32"/>
  <c r="BP72" i="32"/>
  <c r="BQ57" i="32"/>
  <c r="BS57" i="32"/>
  <c r="BP57" i="32"/>
  <c r="BS47" i="32"/>
  <c r="BP47" i="32"/>
  <c r="BQ47" i="32"/>
  <c r="BP30" i="32"/>
  <c r="BQ30" i="32"/>
  <c r="BS30" i="32"/>
  <c r="BP14" i="32"/>
  <c r="BQ14" i="32"/>
  <c r="BS14" i="32"/>
  <c r="BS37" i="32"/>
  <c r="BP37" i="32"/>
  <c r="BQ37" i="32"/>
  <c r="BS33" i="32"/>
  <c r="BP33" i="32"/>
  <c r="BQ33" i="32"/>
  <c r="BS25" i="32"/>
  <c r="BP25" i="32"/>
  <c r="BQ25" i="32"/>
  <c r="BS13" i="32"/>
  <c r="BP13" i="32"/>
  <c r="BQ13" i="32"/>
  <c r="BS59" i="32"/>
  <c r="BP59" i="32"/>
  <c r="BQ59" i="32"/>
  <c r="BP40" i="32"/>
  <c r="BS40" i="32"/>
  <c r="BQ40" i="32"/>
  <c r="BP56" i="32"/>
  <c r="BQ56" i="32"/>
  <c r="BS56" i="32"/>
  <c r="BS79" i="32"/>
  <c r="BQ79" i="32"/>
  <c r="BP79" i="32"/>
  <c r="BS80" i="32"/>
  <c r="BP80" i="32"/>
  <c r="BQ80" i="32"/>
  <c r="BS101" i="32"/>
  <c r="BQ101" i="32"/>
  <c r="BP101" i="32"/>
  <c r="BU101" i="32" s="1"/>
  <c r="BS106" i="32"/>
  <c r="BP106" i="32"/>
  <c r="BQ106" i="32"/>
  <c r="BS126" i="32"/>
  <c r="BQ126" i="32"/>
  <c r="BP126" i="32"/>
  <c r="BQ149" i="32"/>
  <c r="BP149" i="32"/>
  <c r="BS149" i="32"/>
  <c r="BS156" i="32"/>
  <c r="BP156" i="32"/>
  <c r="BQ156" i="32"/>
  <c r="BS158" i="32"/>
  <c r="BP158" i="32"/>
  <c r="BQ158" i="32"/>
  <c r="BQ169" i="32"/>
  <c r="BP169" i="32"/>
  <c r="BS169" i="32"/>
  <c r="BS167" i="32"/>
  <c r="BQ167" i="32"/>
  <c r="BP167" i="32"/>
  <c r="BS87" i="32"/>
  <c r="BP87" i="32"/>
  <c r="BQ87" i="32"/>
  <c r="BS28" i="32"/>
  <c r="BQ28" i="32"/>
  <c r="BP28" i="32"/>
  <c r="BQ15" i="32"/>
  <c r="BS15" i="32"/>
  <c r="BP15" i="32"/>
  <c r="BQ7" i="32"/>
  <c r="BS7" i="32"/>
  <c r="BP7" i="32"/>
  <c r="BS54" i="32"/>
  <c r="BP54" i="32"/>
  <c r="BQ54" i="32"/>
  <c r="BS142" i="32"/>
  <c r="BP142" i="32"/>
  <c r="BQ142" i="32"/>
  <c r="BQ45" i="32"/>
  <c r="BS45" i="32"/>
  <c r="BP45" i="32"/>
  <c r="BS66" i="32"/>
  <c r="BQ66" i="32"/>
  <c r="BP66" i="32"/>
  <c r="BS17" i="32"/>
  <c r="BP17" i="32"/>
  <c r="BQ17" i="32"/>
  <c r="BS63" i="32"/>
  <c r="BP63" i="32"/>
  <c r="BQ63" i="32"/>
  <c r="BP44" i="32"/>
  <c r="BQ44" i="32"/>
  <c r="BS44" i="32"/>
  <c r="BP60" i="32"/>
  <c r="BQ60" i="32"/>
  <c r="BS60" i="32"/>
  <c r="BS91" i="32"/>
  <c r="BP91" i="32"/>
  <c r="BQ91" i="32"/>
  <c r="BS84" i="32"/>
  <c r="BP84" i="32"/>
  <c r="BQ84" i="32"/>
  <c r="BS109" i="32"/>
  <c r="BQ109" i="32"/>
  <c r="BP109" i="32"/>
  <c r="BP93" i="32"/>
  <c r="BQ93" i="32"/>
  <c r="BS93" i="32"/>
  <c r="BS110" i="32"/>
  <c r="BP110" i="32"/>
  <c r="BQ110" i="32"/>
  <c r="BP111" i="32"/>
  <c r="BQ111" i="32"/>
  <c r="BS111" i="32"/>
  <c r="BQ128" i="32"/>
  <c r="BP128" i="32"/>
  <c r="BS128" i="32"/>
  <c r="BS147" i="32"/>
  <c r="BQ147" i="32"/>
  <c r="BP147" i="32"/>
  <c r="BP119" i="32"/>
  <c r="BQ119" i="32"/>
  <c r="BS119" i="32"/>
  <c r="BP139" i="32"/>
  <c r="BS139" i="32"/>
  <c r="BQ139" i="32"/>
  <c r="BP144" i="32"/>
  <c r="BQ144" i="32"/>
  <c r="BS144" i="32"/>
  <c r="BP168" i="32"/>
  <c r="BS168" i="32"/>
  <c r="BQ168" i="32"/>
  <c r="BQ36" i="32"/>
  <c r="BS36" i="32"/>
  <c r="BP36" i="32"/>
  <c r="BU36" i="32" s="1"/>
  <c r="BS62" i="32"/>
  <c r="BP62" i="32"/>
  <c r="BQ62" i="32"/>
  <c r="BS75" i="32"/>
  <c r="BP75" i="32"/>
  <c r="BQ75" i="32"/>
  <c r="BU20" i="32"/>
  <c r="BU12" i="32"/>
  <c r="BU13" i="32" l="1"/>
  <c r="BU57" i="32"/>
  <c r="BU35" i="32"/>
  <c r="BU16" i="32"/>
  <c r="BU49" i="32"/>
  <c r="BU8" i="32"/>
  <c r="BU153" i="32"/>
  <c r="BU131" i="32"/>
  <c r="BU145" i="32"/>
  <c r="BU141" i="32"/>
  <c r="BU168" i="32"/>
  <c r="BU110" i="32"/>
  <c r="BU93" i="32"/>
  <c r="BU91" i="32"/>
  <c r="BU60" i="32"/>
  <c r="BU149" i="32"/>
  <c r="BU80" i="32"/>
  <c r="BU59" i="32"/>
  <c r="BU95" i="32"/>
  <c r="BU55" i="32"/>
  <c r="BU22" i="32"/>
  <c r="BU10" i="32"/>
  <c r="BU100" i="32"/>
  <c r="BU77" i="32"/>
  <c r="BU109" i="32"/>
  <c r="BU54" i="32"/>
  <c r="BU87" i="32"/>
  <c r="BU154" i="32"/>
  <c r="BU42" i="32"/>
  <c r="BU89" i="32"/>
  <c r="BU140" i="32"/>
  <c r="BU76" i="32"/>
  <c r="BU71" i="32"/>
  <c r="BU112" i="32"/>
  <c r="BU148" i="32"/>
  <c r="BU138" i="32"/>
  <c r="BU58" i="32"/>
  <c r="BU45" i="32"/>
  <c r="BU142" i="32"/>
  <c r="BU30" i="32"/>
  <c r="BU72" i="32"/>
  <c r="BU115" i="32"/>
  <c r="BU157" i="32"/>
  <c r="BU164" i="32"/>
  <c r="BU29" i="32"/>
  <c r="BU161" i="32"/>
  <c r="BU74" i="32"/>
  <c r="BU90" i="32"/>
  <c r="BU104" i="32"/>
  <c r="BU37" i="32"/>
  <c r="BU14" i="32"/>
  <c r="BU98" i="32"/>
  <c r="BU81" i="32"/>
  <c r="BU61" i="32"/>
  <c r="BU83" i="32"/>
  <c r="BU136" i="32"/>
  <c r="BU152" i="32"/>
  <c r="BU162" i="32"/>
  <c r="BU41" i="32"/>
  <c r="BU105" i="32"/>
  <c r="BU133" i="32"/>
  <c r="BU6" i="32"/>
  <c r="BU99" i="32"/>
  <c r="BU170" i="32"/>
  <c r="BU62" i="32"/>
  <c r="BU139" i="32"/>
  <c r="BU147" i="32"/>
  <c r="BU128" i="32"/>
  <c r="BU111" i="32"/>
  <c r="G171" i="32"/>
  <c r="BU7" i="32"/>
  <c r="BU15" i="32"/>
  <c r="BU28" i="32"/>
  <c r="BU158" i="32"/>
  <c r="BU126" i="32"/>
  <c r="BU106" i="32"/>
  <c r="BU79" i="32"/>
  <c r="BU40" i="32"/>
  <c r="BU33" i="32"/>
  <c r="BU47" i="32"/>
  <c r="BU11" i="32"/>
  <c r="BU114" i="32"/>
  <c r="BU68" i="32"/>
  <c r="BU51" i="32"/>
  <c r="BU155" i="32"/>
  <c r="BU143" i="32"/>
  <c r="BU103" i="32"/>
  <c r="BU18" i="32"/>
  <c r="BU125" i="32"/>
  <c r="BU135" i="32"/>
  <c r="BU23" i="32"/>
  <c r="BU117" i="32"/>
  <c r="BU85" i="32"/>
  <c r="BU70" i="32"/>
  <c r="BU88" i="32"/>
  <c r="BU50" i="32"/>
  <c r="BU38" i="32"/>
  <c r="BU132" i="32"/>
  <c r="BU64" i="32"/>
  <c r="BU146" i="32"/>
  <c r="BU137" i="32"/>
  <c r="BU150" i="32"/>
  <c r="BU53" i="32"/>
  <c r="BU119" i="32"/>
  <c r="BU84" i="32"/>
  <c r="BU63" i="32"/>
  <c r="BU17" i="32"/>
  <c r="BU156" i="32"/>
  <c r="BU107" i="32"/>
  <c r="BU39" i="32"/>
  <c r="BU21" i="32"/>
  <c r="BU34" i="32"/>
  <c r="BU163" i="32"/>
  <c r="BU92" i="32"/>
  <c r="BU82" i="32"/>
  <c r="BU75" i="32"/>
  <c r="BU144" i="32"/>
  <c r="BU44" i="32"/>
  <c r="BU66" i="32"/>
  <c r="AL171" i="32"/>
  <c r="H171" i="32"/>
  <c r="BU167" i="32"/>
  <c r="BU169" i="32"/>
  <c r="BU56" i="32"/>
  <c r="BU25" i="32"/>
  <c r="BU43" i="32"/>
  <c r="BU31" i="32"/>
  <c r="BU127" i="32"/>
  <c r="BU116" i="32"/>
  <c r="BU151" i="32"/>
  <c r="BU73" i="32"/>
  <c r="BU121" i="32"/>
  <c r="BU166" i="32"/>
  <c r="BU130" i="32"/>
  <c r="BU48" i="32"/>
  <c r="BU122" i="32"/>
  <c r="BU86" i="32"/>
  <c r="BU120" i="32"/>
  <c r="BU165" i="32"/>
  <c r="BU118" i="32"/>
  <c r="BU9" i="32"/>
  <c r="BU108" i="32"/>
  <c r="BU94" i="32"/>
  <c r="BU67" i="32"/>
  <c r="BU27" i="32"/>
  <c r="BU96" i="32"/>
  <c r="BU69" i="32"/>
  <c r="BU52" i="32"/>
  <c r="BU97" i="32"/>
  <c r="BU65" i="32"/>
  <c r="BU129" i="32"/>
  <c r="BU124" i="32"/>
  <c r="BU102" i="32"/>
  <c r="BU46" i="32"/>
  <c r="BU26" i="32"/>
  <c r="BU159" i="32"/>
  <c r="BU19" i="32"/>
  <c r="BU134" i="32"/>
  <c r="BU113" i="32"/>
  <c r="BU78" i="32"/>
  <c r="BU160" i="32"/>
  <c r="BU123" i="32"/>
  <c r="BJ171" i="32" l="1"/>
  <c r="BH171" i="32"/>
  <c r="AH171" i="32"/>
  <c r="AJ171" i="32"/>
  <c r="BG171" i="32"/>
  <c r="AI171" i="32"/>
  <c r="BI171" i="32"/>
  <c r="I171" i="32"/>
  <c r="AK171" i="32"/>
  <c r="P171" i="32"/>
  <c r="AF171" i="32"/>
  <c r="AG171" i="32"/>
  <c r="AE171" i="32" l="1"/>
  <c r="Q171" i="32"/>
  <c r="BL171" i="32"/>
  <c r="AX171" i="32" l="1"/>
  <c r="AU171" i="32"/>
  <c r="AT171" i="32"/>
  <c r="AC171" i="32"/>
  <c r="AZ171" i="32"/>
  <c r="X171" i="32"/>
  <c r="W171" i="32"/>
  <c r="R171" i="32"/>
  <c r="Y171" i="32"/>
  <c r="AB171" i="32"/>
  <c r="AS171" i="32"/>
  <c r="AW171" i="32"/>
  <c r="AM171" i="32"/>
  <c r="AY171" i="32"/>
  <c r="AQ171" i="32"/>
  <c r="AP171" i="32"/>
  <c r="AR171" i="32"/>
  <c r="BA171" i="32"/>
  <c r="S171" i="32"/>
  <c r="BB171" i="32"/>
  <c r="V171" i="32"/>
  <c r="T171" i="32"/>
  <c r="U171" i="32"/>
  <c r="AO171" i="32"/>
  <c r="AA171" i="32"/>
  <c r="AD171" i="32" l="1"/>
  <c r="AV171" i="32"/>
  <c r="Z171" i="32"/>
  <c r="BC171" i="32"/>
  <c r="AN171" i="32" l="1"/>
  <c r="BF171" i="32"/>
  <c r="BM171" i="32" l="1"/>
  <c r="BM173" i="32" l="1"/>
  <c r="BM174" i="32"/>
  <c r="H6" i="22"/>
  <c r="BM175" i="32" l="1"/>
  <c r="BM194" i="34"/>
  <c r="BM194" i="40"/>
  <c r="BM194" i="33"/>
  <c r="E5" i="22"/>
  <c r="M4" i="22" l="1"/>
  <c r="K7" i="22" s="1"/>
  <c r="G5" i="22" l="1"/>
  <c r="F5" i="22" l="1"/>
  <c r="H5" i="22" s="1"/>
  <c r="M6" i="22"/>
  <c r="N6" i="22" s="1"/>
  <c r="N4" i="22" s="1"/>
  <c r="M5" i="22" l="1"/>
  <c r="I5" i="22"/>
  <c r="K5" i="22"/>
  <c r="K6" i="22"/>
  <c r="I6" i="22"/>
  <c r="J6" i="22" s="1"/>
  <c r="J4" i="22" s="1"/>
  <c r="C10" i="22" l="1"/>
  <c r="L6" i="22"/>
  <c r="L4" i="22" s="1"/>
  <c r="D11" i="22" l="1"/>
  <c r="BN5" i="32" s="1"/>
  <c r="D10" i="22"/>
  <c r="BN5" i="33" s="1"/>
  <c r="L5" i="22"/>
  <c r="E10" i="22"/>
  <c r="F10" i="22" s="1"/>
  <c r="BO5" i="33" s="1"/>
  <c r="N5" i="22"/>
  <c r="BN187" i="33" l="1"/>
  <c r="BN186" i="33"/>
  <c r="BN137" i="33"/>
  <c r="BN119" i="33"/>
  <c r="BN47" i="33"/>
  <c r="BN54" i="33"/>
  <c r="BN127" i="33"/>
  <c r="BN159" i="33"/>
  <c r="BN109" i="33"/>
  <c r="BN135" i="33"/>
  <c r="BN106" i="33"/>
  <c r="BN75" i="33"/>
  <c r="BN64" i="33"/>
  <c r="BN28" i="33"/>
  <c r="BN125" i="33"/>
  <c r="BN72" i="33"/>
  <c r="BN146" i="33"/>
  <c r="BN78" i="33"/>
  <c r="BN107" i="33"/>
  <c r="BN39" i="33"/>
  <c r="BN11" i="33"/>
  <c r="BN55" i="33"/>
  <c r="BN10" i="33"/>
  <c r="BN58" i="33"/>
  <c r="BN183" i="33"/>
  <c r="BN154" i="33"/>
  <c r="BN93" i="33"/>
  <c r="BN121" i="33"/>
  <c r="BN104" i="33"/>
  <c r="BN74" i="33"/>
  <c r="BN45" i="33"/>
  <c r="BN6" i="33"/>
  <c r="BN51" i="33"/>
  <c r="BN62" i="33"/>
  <c r="BN14" i="33"/>
  <c r="BN102" i="33"/>
  <c r="BN150" i="33"/>
  <c r="BN108" i="33"/>
  <c r="BN100" i="33"/>
  <c r="BN43" i="33"/>
  <c r="BN63" i="33"/>
  <c r="BN59" i="33"/>
  <c r="BN50" i="33"/>
  <c r="BN153" i="33"/>
  <c r="BN124" i="33"/>
  <c r="BN139" i="33"/>
  <c r="BN90" i="33"/>
  <c r="BN70" i="33"/>
  <c r="BN71" i="33"/>
  <c r="BN25" i="33"/>
  <c r="BN91" i="33"/>
  <c r="BN73" i="33"/>
  <c r="BN169" i="33"/>
  <c r="BN37" i="33"/>
  <c r="BN27" i="33"/>
  <c r="BN23" i="33"/>
  <c r="BN79" i="33"/>
  <c r="BN46" i="33"/>
  <c r="BN19" i="33"/>
  <c r="BN26" i="33"/>
  <c r="BN162" i="33"/>
  <c r="BN15" i="33"/>
  <c r="BN92" i="33"/>
  <c r="BN22" i="33"/>
  <c r="BN84" i="33"/>
  <c r="BN118" i="33"/>
  <c r="BN76" i="33"/>
  <c r="BN126" i="33"/>
  <c r="BN44" i="33"/>
  <c r="BN142" i="33"/>
  <c r="BN82" i="33"/>
  <c r="BN132" i="33"/>
  <c r="BN24" i="33"/>
  <c r="BN103" i="33"/>
  <c r="BN97" i="33"/>
  <c r="BN77" i="33"/>
  <c r="BN85" i="33"/>
  <c r="BN117" i="33"/>
  <c r="BN156" i="33"/>
  <c r="BN130" i="33"/>
  <c r="BN96" i="33"/>
  <c r="BN83" i="33"/>
  <c r="BN38" i="33"/>
  <c r="BN34" i="33"/>
  <c r="BN35" i="33"/>
  <c r="BN131" i="33"/>
  <c r="BN116" i="33"/>
  <c r="BN81" i="33"/>
  <c r="BN36" i="33"/>
  <c r="BN133" i="33"/>
  <c r="BN113" i="33"/>
  <c r="BN128" i="33"/>
  <c r="BN80" i="33"/>
  <c r="BN129" i="33"/>
  <c r="BN147" i="33"/>
  <c r="BN7" i="33"/>
  <c r="BN88" i="33"/>
  <c r="BN105" i="33"/>
  <c r="BN95" i="33"/>
  <c r="BN18" i="33"/>
  <c r="BN48" i="33"/>
  <c r="BN110" i="33"/>
  <c r="BN66" i="33"/>
  <c r="BN151" i="33"/>
  <c r="BN8" i="33"/>
  <c r="BN17" i="33"/>
  <c r="BN41" i="33"/>
  <c r="BN31" i="33"/>
  <c r="BN32" i="33"/>
  <c r="BN30" i="33"/>
  <c r="BN99" i="33"/>
  <c r="BN87" i="33"/>
  <c r="BN89" i="33"/>
  <c r="BN122" i="33"/>
  <c r="BN161" i="33"/>
  <c r="BN173" i="33"/>
  <c r="BN178" i="33"/>
  <c r="BN172" i="33"/>
  <c r="BN136" i="33"/>
  <c r="BN149" i="33"/>
  <c r="BN123" i="33"/>
  <c r="BN86" i="33"/>
  <c r="BN160" i="33"/>
  <c r="BN170" i="33"/>
  <c r="BN12" i="33"/>
  <c r="BN101" i="33"/>
  <c r="BN185" i="33"/>
  <c r="BN94" i="33"/>
  <c r="BN176" i="33"/>
  <c r="BN9" i="33"/>
  <c r="BN174" i="33"/>
  <c r="BN98" i="33"/>
  <c r="BN138" i="33"/>
  <c r="BN168" i="33"/>
  <c r="BN13" i="33"/>
  <c r="BN67" i="33"/>
  <c r="BN141" i="33"/>
  <c r="BN166" i="33"/>
  <c r="BN180" i="33"/>
  <c r="BN164" i="33"/>
  <c r="BN152" i="33"/>
  <c r="BN111" i="33"/>
  <c r="BN115" i="33"/>
  <c r="BN57" i="33"/>
  <c r="BN184" i="33"/>
  <c r="BN163" i="33"/>
  <c r="BN182" i="33"/>
  <c r="BN175" i="33"/>
  <c r="BN158" i="33"/>
  <c r="BN144" i="33"/>
  <c r="BN69" i="33"/>
  <c r="BN42" i="33"/>
  <c r="BN165" i="33"/>
  <c r="BN40" i="33"/>
  <c r="BN16" i="33"/>
  <c r="BN114" i="33"/>
  <c r="BN49" i="33"/>
  <c r="BN134" i="33"/>
  <c r="BN33" i="33"/>
  <c r="BN53" i="33"/>
  <c r="BN29" i="33"/>
  <c r="BN20" i="33"/>
  <c r="BN171" i="33"/>
  <c r="BN56" i="33"/>
  <c r="BN61" i="33"/>
  <c r="BN155" i="33"/>
  <c r="BN65" i="33"/>
  <c r="BN145" i="33"/>
  <c r="BN177" i="33"/>
  <c r="BN52" i="33"/>
  <c r="BN68" i="33"/>
  <c r="BN167" i="33"/>
  <c r="BN189" i="33"/>
  <c r="BN181" i="33"/>
  <c r="BN157" i="33"/>
  <c r="BN112" i="33"/>
  <c r="BN120" i="33"/>
  <c r="BN179" i="33"/>
  <c r="BN60" i="33"/>
  <c r="BN148" i="33"/>
  <c r="BN143" i="33"/>
  <c r="BN188" i="33"/>
  <c r="BN140" i="33"/>
  <c r="BN21" i="33"/>
  <c r="J5" i="22"/>
  <c r="F11" i="22" s="1"/>
  <c r="BO5" i="32" s="1"/>
  <c r="BN155" i="32" l="1"/>
  <c r="BN144" i="32"/>
  <c r="BN111" i="32"/>
  <c r="BN73" i="32"/>
  <c r="BN40" i="32"/>
  <c r="BN37" i="32"/>
  <c r="BN25" i="32"/>
  <c r="BN163" i="32"/>
  <c r="BN127" i="32"/>
  <c r="BN74" i="32"/>
  <c r="BN76" i="32"/>
  <c r="BN80" i="32"/>
  <c r="BN13" i="32"/>
  <c r="BN21" i="32"/>
  <c r="BN33" i="32"/>
  <c r="BN157" i="32"/>
  <c r="BN128" i="32"/>
  <c r="BN106" i="32"/>
  <c r="BN69" i="32"/>
  <c r="BN72" i="32"/>
  <c r="BN22" i="32"/>
  <c r="BN30" i="32"/>
  <c r="BN55" i="32"/>
  <c r="BN92" i="32"/>
  <c r="BN148" i="32"/>
  <c r="BN122" i="32"/>
  <c r="BN81" i="32"/>
  <c r="BN59" i="32"/>
  <c r="BN44" i="32"/>
  <c r="BN41" i="32"/>
  <c r="BN9" i="32"/>
  <c r="BN88" i="32"/>
  <c r="BN84" i="32"/>
  <c r="BN119" i="32"/>
  <c r="BN152" i="32"/>
  <c r="BN139" i="32"/>
  <c r="BN114" i="32"/>
  <c r="BN38" i="32"/>
  <c r="BN48" i="32"/>
  <c r="BN68" i="32"/>
  <c r="BN110" i="32"/>
  <c r="BN18" i="32"/>
  <c r="BN60" i="32"/>
  <c r="BN102" i="32"/>
  <c r="BN29" i="32"/>
  <c r="BN99" i="32"/>
  <c r="BN93" i="32"/>
  <c r="BN143" i="32"/>
  <c r="BN63" i="32"/>
  <c r="BN67" i="32"/>
  <c r="BN52" i="32"/>
  <c r="BN96" i="32"/>
  <c r="BN17" i="32"/>
  <c r="BN51" i="32"/>
  <c r="BN10" i="32"/>
  <c r="BN168" i="32"/>
  <c r="BN103" i="32"/>
  <c r="BN39" i="32"/>
  <c r="BN98" i="32"/>
  <c r="BN15" i="32"/>
  <c r="BN62" i="32"/>
  <c r="BN23" i="32"/>
  <c r="BN117" i="32"/>
  <c r="BN26" i="32"/>
  <c r="BN70" i="32"/>
  <c r="BN28" i="32"/>
  <c r="BN79" i="32"/>
  <c r="BN159" i="32"/>
  <c r="BN56" i="32"/>
  <c r="BN82" i="32"/>
  <c r="BN166" i="32"/>
  <c r="BN19" i="32"/>
  <c r="BN153" i="32"/>
  <c r="BN129" i="32"/>
  <c r="BN107" i="32"/>
  <c r="BN161" i="32"/>
  <c r="BN14" i="32"/>
  <c r="BN34" i="32"/>
  <c r="BN120" i="32"/>
  <c r="BN165" i="32"/>
  <c r="BN94" i="32"/>
  <c r="BN64" i="32"/>
  <c r="BN20" i="32"/>
  <c r="BN162" i="32"/>
  <c r="BN112" i="32"/>
  <c r="BN124" i="32"/>
  <c r="BN90" i="32"/>
  <c r="BN95" i="32"/>
  <c r="BN134" i="32"/>
  <c r="BN31" i="32"/>
  <c r="BN136" i="32"/>
  <c r="BN97" i="32"/>
  <c r="BN140" i="32"/>
  <c r="BN138" i="32"/>
  <c r="BN54" i="32"/>
  <c r="BN6" i="32"/>
  <c r="BN123" i="32"/>
  <c r="BN149" i="32"/>
  <c r="BN50" i="32"/>
  <c r="BN91" i="32"/>
  <c r="BN158" i="32"/>
  <c r="BN135" i="32"/>
  <c r="BN11" i="32"/>
  <c r="BN8" i="32"/>
  <c r="BN104" i="32"/>
  <c r="BN66" i="32"/>
  <c r="BN145" i="32"/>
  <c r="BN113" i="32"/>
  <c r="BN164" i="32"/>
  <c r="BN147" i="32"/>
  <c r="BN125" i="32"/>
  <c r="BN46" i="32"/>
  <c r="BN12" i="32"/>
  <c r="BN146" i="32"/>
  <c r="BN85" i="32"/>
  <c r="BN83" i="32"/>
  <c r="BN53" i="32"/>
  <c r="BN156" i="32"/>
  <c r="BN24" i="32"/>
  <c r="BN77" i="32"/>
  <c r="BN49" i="32"/>
  <c r="BN131" i="32"/>
  <c r="BN27" i="32"/>
  <c r="BN61" i="32"/>
  <c r="BN130" i="32"/>
  <c r="BN167" i="32"/>
  <c r="BN105" i="32"/>
  <c r="BN16" i="32"/>
  <c r="BN43" i="32"/>
  <c r="BN89" i="32"/>
  <c r="BN58" i="32"/>
  <c r="BN7" i="32"/>
  <c r="BN42" i="32"/>
  <c r="BN100" i="32"/>
  <c r="BN108" i="32"/>
  <c r="BN142" i="32"/>
  <c r="BN151" i="32"/>
  <c r="BN57" i="32"/>
  <c r="BN65" i="32"/>
  <c r="BN32" i="32"/>
  <c r="BN116" i="32"/>
  <c r="BN118" i="32"/>
  <c r="BN87" i="32"/>
  <c r="BN101" i="32"/>
  <c r="BN109" i="32"/>
  <c r="BN150" i="32"/>
  <c r="BN160" i="32"/>
  <c r="BN137" i="32"/>
  <c r="BN47" i="32"/>
  <c r="BN154" i="32"/>
  <c r="BN141" i="32"/>
  <c r="BN45" i="32"/>
  <c r="BN170" i="32"/>
  <c r="BN169" i="32"/>
  <c r="BN78" i="32"/>
  <c r="BN35" i="32"/>
  <c r="BN121" i="32"/>
  <c r="BN75" i="32"/>
  <c r="BN132" i="32"/>
  <c r="BN133" i="32"/>
  <c r="BN71" i="32"/>
  <c r="BN115" i="32"/>
  <c r="BN36" i="32"/>
  <c r="BN86" i="32"/>
  <c r="BN126" i="32"/>
  <c r="BN190" i="33"/>
  <c r="BO139" i="33"/>
  <c r="BV139" i="33" s="1"/>
  <c r="BW139" i="33" s="1"/>
  <c r="BX139" i="33" s="1"/>
  <c r="BO121" i="33"/>
  <c r="BV121" i="33" s="1"/>
  <c r="BW121" i="33" s="1"/>
  <c r="BX121" i="33" s="1"/>
  <c r="BO14" i="33"/>
  <c r="BV14" i="33" s="1"/>
  <c r="BW14" i="33" s="1"/>
  <c r="BX14" i="33" s="1"/>
  <c r="BO11" i="33"/>
  <c r="BV11" i="33" s="1"/>
  <c r="BW11" i="33" s="1"/>
  <c r="BX11" i="33" s="1"/>
  <c r="BO51" i="33"/>
  <c r="BV51" i="33" s="1"/>
  <c r="BW51" i="33" s="1"/>
  <c r="BX51" i="33" s="1"/>
  <c r="BO10" i="33"/>
  <c r="BV10" i="33" s="1"/>
  <c r="BW10" i="33" s="1"/>
  <c r="BX10" i="33" s="1"/>
  <c r="BO186" i="33"/>
  <c r="BO146" i="33"/>
  <c r="BV146" i="33" s="1"/>
  <c r="BW146" i="33" s="1"/>
  <c r="BX146" i="33" s="1"/>
  <c r="BO108" i="33"/>
  <c r="BV108" i="33" s="1"/>
  <c r="BW108" i="33" s="1"/>
  <c r="BX108" i="33" s="1"/>
  <c r="BO104" i="33"/>
  <c r="BV104" i="33" s="1"/>
  <c r="BW104" i="33" s="1"/>
  <c r="BX104" i="33" s="1"/>
  <c r="BO23" i="33"/>
  <c r="BV23" i="33" s="1"/>
  <c r="BW23" i="33" s="1"/>
  <c r="BX23" i="33" s="1"/>
  <c r="BO78" i="33"/>
  <c r="BV78" i="33" s="1"/>
  <c r="BW78" i="33" s="1"/>
  <c r="BX78" i="33" s="1"/>
  <c r="BO84" i="33"/>
  <c r="BV84" i="33" s="1"/>
  <c r="BW84" i="33" s="1"/>
  <c r="BX84" i="33" s="1"/>
  <c r="BO55" i="33"/>
  <c r="BV55" i="33" s="1"/>
  <c r="BW55" i="33" s="1"/>
  <c r="BX55" i="33" s="1"/>
  <c r="BO106" i="33"/>
  <c r="BV106" i="33" s="1"/>
  <c r="BW106" i="33" s="1"/>
  <c r="BX106" i="33" s="1"/>
  <c r="BO81" i="33"/>
  <c r="BV81" i="33" s="1"/>
  <c r="BW81" i="33" s="1"/>
  <c r="BX81" i="33" s="1"/>
  <c r="BO133" i="33"/>
  <c r="BV133" i="33" s="1"/>
  <c r="BW133" i="33" s="1"/>
  <c r="BX133" i="33" s="1"/>
  <c r="BO127" i="33"/>
  <c r="BV127" i="33" s="1"/>
  <c r="BW127" i="33" s="1"/>
  <c r="BX127" i="33" s="1"/>
  <c r="BO91" i="33"/>
  <c r="BV91" i="33" s="1"/>
  <c r="BW91" i="33" s="1"/>
  <c r="BX91" i="33" s="1"/>
  <c r="BO82" i="33"/>
  <c r="BV82" i="33" s="1"/>
  <c r="BW82" i="33" s="1"/>
  <c r="BX82" i="33" s="1"/>
  <c r="BO102" i="33"/>
  <c r="BV102" i="33" s="1"/>
  <c r="BW102" i="33" s="1"/>
  <c r="BX102" i="33" s="1"/>
  <c r="BO47" i="33"/>
  <c r="BV47" i="33" s="1"/>
  <c r="BW47" i="33" s="1"/>
  <c r="BX47" i="33" s="1"/>
  <c r="BO50" i="33"/>
  <c r="BV50" i="33" s="1"/>
  <c r="BW50" i="33" s="1"/>
  <c r="BX50" i="33" s="1"/>
  <c r="BO58" i="33"/>
  <c r="BV58" i="33" s="1"/>
  <c r="BW58" i="33" s="1"/>
  <c r="BX58" i="33" s="1"/>
  <c r="BO150" i="33"/>
  <c r="BV150" i="33" s="1"/>
  <c r="BW150" i="33" s="1"/>
  <c r="BX150" i="33" s="1"/>
  <c r="BO131" i="33"/>
  <c r="BV131" i="33" s="1"/>
  <c r="BW131" i="33" s="1"/>
  <c r="BX131" i="33" s="1"/>
  <c r="BO107" i="33"/>
  <c r="BV107" i="33" s="1"/>
  <c r="BW107" i="33" s="1"/>
  <c r="BX107" i="33" s="1"/>
  <c r="BO103" i="33"/>
  <c r="BV103" i="33" s="1"/>
  <c r="BW103" i="33" s="1"/>
  <c r="BX103" i="33" s="1"/>
  <c r="BO27" i="33"/>
  <c r="BV27" i="33" s="1"/>
  <c r="BW27" i="33" s="1"/>
  <c r="BX27" i="33" s="1"/>
  <c r="BO80" i="33"/>
  <c r="BV80" i="33" s="1"/>
  <c r="BW80" i="33" s="1"/>
  <c r="BX80" i="33" s="1"/>
  <c r="BO59" i="33"/>
  <c r="BV59" i="33" s="1"/>
  <c r="BW59" i="33" s="1"/>
  <c r="BX59" i="33" s="1"/>
  <c r="BO137" i="33"/>
  <c r="BV137" i="33" s="1"/>
  <c r="BW137" i="33" s="1"/>
  <c r="BX137" i="33" s="1"/>
  <c r="BO169" i="33"/>
  <c r="BV169" i="33" s="1"/>
  <c r="BW169" i="33" s="1"/>
  <c r="BX169" i="33" s="1"/>
  <c r="BO129" i="33"/>
  <c r="BV129" i="33" s="1"/>
  <c r="BW129" i="33" s="1"/>
  <c r="BX129" i="33" s="1"/>
  <c r="BO95" i="33"/>
  <c r="BV95" i="33" s="1"/>
  <c r="BW95" i="33" s="1"/>
  <c r="BX95" i="33" s="1"/>
  <c r="BO37" i="33"/>
  <c r="BV37" i="33" s="1"/>
  <c r="BW37" i="33" s="1"/>
  <c r="BX37" i="33" s="1"/>
  <c r="BO97" i="33"/>
  <c r="BV97" i="33" s="1"/>
  <c r="BW97" i="33" s="1"/>
  <c r="BX97" i="33" s="1"/>
  <c r="BO119" i="33"/>
  <c r="BV119" i="33" s="1"/>
  <c r="BW119" i="33" s="1"/>
  <c r="BX119" i="33" s="1"/>
  <c r="BO183" i="33"/>
  <c r="BV183" i="33" s="1"/>
  <c r="BW183" i="33" s="1"/>
  <c r="BX183" i="33" s="1"/>
  <c r="BO54" i="33"/>
  <c r="BV54" i="33" s="1"/>
  <c r="BW54" i="33" s="1"/>
  <c r="BX54" i="33" s="1"/>
  <c r="BO62" i="33"/>
  <c r="BV62" i="33" s="1"/>
  <c r="BW62" i="33" s="1"/>
  <c r="BX62" i="33" s="1"/>
  <c r="BO153" i="33"/>
  <c r="BV153" i="33" s="1"/>
  <c r="BW153" i="33" s="1"/>
  <c r="BX153" i="33" s="1"/>
  <c r="BO105" i="33"/>
  <c r="BV105" i="33" s="1"/>
  <c r="BW105" i="33" s="1"/>
  <c r="BX105" i="33" s="1"/>
  <c r="BO63" i="33"/>
  <c r="BV63" i="33" s="1"/>
  <c r="BW63" i="33" s="1"/>
  <c r="BX63" i="33" s="1"/>
  <c r="BO147" i="33"/>
  <c r="BV147" i="33" s="1"/>
  <c r="BW147" i="33" s="1"/>
  <c r="BX147" i="33" s="1"/>
  <c r="BO76" i="33"/>
  <c r="BV76" i="33" s="1"/>
  <c r="BW76" i="33" s="1"/>
  <c r="BX76" i="33" s="1"/>
  <c r="BO83" i="33"/>
  <c r="BV83" i="33" s="1"/>
  <c r="BW83" i="33" s="1"/>
  <c r="BX83" i="33" s="1"/>
  <c r="BO159" i="33"/>
  <c r="BV159" i="33" s="1"/>
  <c r="BW159" i="33" s="1"/>
  <c r="BX159" i="33" s="1"/>
  <c r="BO117" i="33"/>
  <c r="BV117" i="33" s="1"/>
  <c r="BW117" i="33" s="1"/>
  <c r="BX117" i="33" s="1"/>
  <c r="BO73" i="33"/>
  <c r="BV73" i="33" s="1"/>
  <c r="BW73" i="33" s="1"/>
  <c r="BX73" i="33" s="1"/>
  <c r="BO125" i="33"/>
  <c r="BV125" i="33" s="1"/>
  <c r="BW125" i="33" s="1"/>
  <c r="BX125" i="33" s="1"/>
  <c r="BO43" i="33"/>
  <c r="BV43" i="33" s="1"/>
  <c r="BW43" i="33" s="1"/>
  <c r="BX43" i="33" s="1"/>
  <c r="BO70" i="33"/>
  <c r="BV70" i="33" s="1"/>
  <c r="BW70" i="33" s="1"/>
  <c r="BX70" i="33" s="1"/>
  <c r="BO77" i="33"/>
  <c r="BV77" i="33" s="1"/>
  <c r="BW77" i="33" s="1"/>
  <c r="BX77" i="33" s="1"/>
  <c r="BO36" i="33"/>
  <c r="BV36" i="33" s="1"/>
  <c r="BW36" i="33" s="1"/>
  <c r="BX36" i="33" s="1"/>
  <c r="BO25" i="33"/>
  <c r="BV25" i="33" s="1"/>
  <c r="BW25" i="33" s="1"/>
  <c r="BX25" i="33" s="1"/>
  <c r="BO96" i="33"/>
  <c r="BV96" i="33" s="1"/>
  <c r="BW96" i="33" s="1"/>
  <c r="BX96" i="33" s="1"/>
  <c r="BO156" i="33"/>
  <c r="BV156" i="33" s="1"/>
  <c r="BW156" i="33" s="1"/>
  <c r="BX156" i="33" s="1"/>
  <c r="BO19" i="33"/>
  <c r="BV19" i="33" s="1"/>
  <c r="BW19" i="33" s="1"/>
  <c r="BX19" i="33" s="1"/>
  <c r="BO92" i="33"/>
  <c r="BV92" i="33" s="1"/>
  <c r="BW92" i="33" s="1"/>
  <c r="BX92" i="33" s="1"/>
  <c r="BO85" i="33"/>
  <c r="BV85" i="33" s="1"/>
  <c r="BW85" i="33" s="1"/>
  <c r="BX85" i="33" s="1"/>
  <c r="BO75" i="33"/>
  <c r="BV75" i="33" s="1"/>
  <c r="BW75" i="33" s="1"/>
  <c r="BX75" i="33" s="1"/>
  <c r="BO39" i="33"/>
  <c r="BV39" i="33" s="1"/>
  <c r="BW39" i="33" s="1"/>
  <c r="BX39" i="33" s="1"/>
  <c r="BO126" i="33"/>
  <c r="BV126" i="33" s="1"/>
  <c r="BW126" i="33" s="1"/>
  <c r="BX126" i="33" s="1"/>
  <c r="BO93" i="33"/>
  <c r="BV93" i="33" s="1"/>
  <c r="BW93" i="33" s="1"/>
  <c r="BX93" i="33" s="1"/>
  <c r="BO118" i="33"/>
  <c r="BV118" i="33" s="1"/>
  <c r="BW118" i="33" s="1"/>
  <c r="BX118" i="33" s="1"/>
  <c r="BO22" i="33"/>
  <c r="BV22" i="33" s="1"/>
  <c r="BW22" i="33" s="1"/>
  <c r="BX22" i="33" s="1"/>
  <c r="BO64" i="33"/>
  <c r="BV64" i="33" s="1"/>
  <c r="BW64" i="33" s="1"/>
  <c r="BX64" i="33" s="1"/>
  <c r="BO100" i="33"/>
  <c r="BV100" i="33" s="1"/>
  <c r="BW100" i="33" s="1"/>
  <c r="BX100" i="33" s="1"/>
  <c r="BO142" i="33"/>
  <c r="BV142" i="33" s="1"/>
  <c r="BW142" i="33" s="1"/>
  <c r="BX142" i="33" s="1"/>
  <c r="BO38" i="33"/>
  <c r="BV38" i="33" s="1"/>
  <c r="BW38" i="33" s="1"/>
  <c r="BX38" i="33" s="1"/>
  <c r="BO90" i="33"/>
  <c r="BV90" i="33" s="1"/>
  <c r="BW90" i="33" s="1"/>
  <c r="BX90" i="33" s="1"/>
  <c r="BO74" i="33"/>
  <c r="BV74" i="33" s="1"/>
  <c r="BW74" i="33" s="1"/>
  <c r="BX74" i="33" s="1"/>
  <c r="BO71" i="33"/>
  <c r="BV71" i="33" s="1"/>
  <c r="BW71" i="33" s="1"/>
  <c r="BX71" i="33" s="1"/>
  <c r="BO46" i="33"/>
  <c r="BV46" i="33" s="1"/>
  <c r="BW46" i="33" s="1"/>
  <c r="BX46" i="33" s="1"/>
  <c r="BO79" i="33"/>
  <c r="BV79" i="33" s="1"/>
  <c r="BW79" i="33" s="1"/>
  <c r="BX79" i="33" s="1"/>
  <c r="BO116" i="33"/>
  <c r="BV116" i="33" s="1"/>
  <c r="BW116" i="33" s="1"/>
  <c r="BX116" i="33" s="1"/>
  <c r="BO88" i="33"/>
  <c r="BV88" i="33" s="1"/>
  <c r="BW88" i="33" s="1"/>
  <c r="BX88" i="33" s="1"/>
  <c r="BO124" i="33"/>
  <c r="BV124" i="33" s="1"/>
  <c r="BW124" i="33" s="1"/>
  <c r="BX124" i="33" s="1"/>
  <c r="BO45" i="33"/>
  <c r="BV45" i="33" s="1"/>
  <c r="BW45" i="33" s="1"/>
  <c r="BX45" i="33" s="1"/>
  <c r="BO44" i="33"/>
  <c r="BV44" i="33" s="1"/>
  <c r="BW44" i="33" s="1"/>
  <c r="BX44" i="33" s="1"/>
  <c r="BO35" i="33"/>
  <c r="BV35" i="33" s="1"/>
  <c r="BW35" i="33" s="1"/>
  <c r="BX35" i="33" s="1"/>
  <c r="BO24" i="33"/>
  <c r="BV24" i="33" s="1"/>
  <c r="BW24" i="33" s="1"/>
  <c r="BX24" i="33" s="1"/>
  <c r="BO128" i="33"/>
  <c r="BV128" i="33" s="1"/>
  <c r="BW128" i="33" s="1"/>
  <c r="BX128" i="33" s="1"/>
  <c r="BO154" i="33"/>
  <c r="BV154" i="33" s="1"/>
  <c r="BW154" i="33" s="1"/>
  <c r="BX154" i="33" s="1"/>
  <c r="BO113" i="33"/>
  <c r="BV113" i="33" s="1"/>
  <c r="BW113" i="33" s="1"/>
  <c r="BX113" i="33" s="1"/>
  <c r="BO135" i="33"/>
  <c r="BV135" i="33" s="1"/>
  <c r="BW135" i="33" s="1"/>
  <c r="BX135" i="33" s="1"/>
  <c r="BO15" i="33"/>
  <c r="BV15" i="33" s="1"/>
  <c r="BW15" i="33" s="1"/>
  <c r="BX15" i="33" s="1"/>
  <c r="BO7" i="33"/>
  <c r="BV7" i="33" s="1"/>
  <c r="BO34" i="33"/>
  <c r="BV34" i="33" s="1"/>
  <c r="BW34" i="33" s="1"/>
  <c r="BX34" i="33" s="1"/>
  <c r="BO132" i="33"/>
  <c r="BV132" i="33" s="1"/>
  <c r="BW132" i="33" s="1"/>
  <c r="BX132" i="33" s="1"/>
  <c r="BO109" i="33"/>
  <c r="BV109" i="33" s="1"/>
  <c r="BW109" i="33" s="1"/>
  <c r="BX109" i="33" s="1"/>
  <c r="BO6" i="33"/>
  <c r="BO72" i="33"/>
  <c r="BV72" i="33" s="1"/>
  <c r="BW72" i="33" s="1"/>
  <c r="BX72" i="33" s="1"/>
  <c r="BO18" i="33"/>
  <c r="BV18" i="33" s="1"/>
  <c r="BW18" i="33" s="1"/>
  <c r="BX18" i="33" s="1"/>
  <c r="BO162" i="33"/>
  <c r="BV162" i="33" s="1"/>
  <c r="BW162" i="33" s="1"/>
  <c r="BX162" i="33" s="1"/>
  <c r="BO130" i="33"/>
  <c r="BV130" i="33" s="1"/>
  <c r="BW130" i="33" s="1"/>
  <c r="BX130" i="33" s="1"/>
  <c r="BO28" i="33"/>
  <c r="BV28" i="33" s="1"/>
  <c r="BW28" i="33" s="1"/>
  <c r="BX28" i="33" s="1"/>
  <c r="BO26" i="33"/>
  <c r="BV26" i="33" s="1"/>
  <c r="BW26" i="33" s="1"/>
  <c r="BX26" i="33" s="1"/>
  <c r="BO68" i="33"/>
  <c r="BV68" i="33" s="1"/>
  <c r="BW68" i="33" s="1"/>
  <c r="BX68" i="33" s="1"/>
  <c r="BO167" i="33"/>
  <c r="BV167" i="33" s="1"/>
  <c r="BW167" i="33" s="1"/>
  <c r="BX167" i="33" s="1"/>
  <c r="BO189" i="33"/>
  <c r="BV189" i="33" s="1"/>
  <c r="BW189" i="33" s="1"/>
  <c r="BX189" i="33" s="1"/>
  <c r="BO181" i="33"/>
  <c r="BV181" i="33" s="1"/>
  <c r="BW181" i="33" s="1"/>
  <c r="BX181" i="33" s="1"/>
  <c r="BO157" i="33"/>
  <c r="BV157" i="33" s="1"/>
  <c r="BW157" i="33" s="1"/>
  <c r="BX157" i="33" s="1"/>
  <c r="BO98" i="33"/>
  <c r="BV98" i="33" s="1"/>
  <c r="BW98" i="33" s="1"/>
  <c r="BX98" i="33" s="1"/>
  <c r="BO152" i="33"/>
  <c r="BV152" i="33" s="1"/>
  <c r="BW152" i="33" s="1"/>
  <c r="BX152" i="33" s="1"/>
  <c r="BO111" i="33"/>
  <c r="BV111" i="33" s="1"/>
  <c r="BW111" i="33" s="1"/>
  <c r="BX111" i="33" s="1"/>
  <c r="BO115" i="33"/>
  <c r="BV115" i="33" s="1"/>
  <c r="BW115" i="33" s="1"/>
  <c r="BX115" i="33" s="1"/>
  <c r="BO57" i="33"/>
  <c r="BV57" i="33" s="1"/>
  <c r="BW57" i="33" s="1"/>
  <c r="BX57" i="33" s="1"/>
  <c r="BO179" i="33"/>
  <c r="BV179" i="33" s="1"/>
  <c r="BW179" i="33" s="1"/>
  <c r="BX179" i="33" s="1"/>
  <c r="BO184" i="33"/>
  <c r="BV184" i="33" s="1"/>
  <c r="BW184" i="33" s="1"/>
  <c r="BX184" i="33" s="1"/>
  <c r="BO163" i="33"/>
  <c r="BV163" i="33" s="1"/>
  <c r="BW163" i="33" s="1"/>
  <c r="BX163" i="33" s="1"/>
  <c r="BO182" i="33"/>
  <c r="BV182" i="33" s="1"/>
  <c r="BW182" i="33" s="1"/>
  <c r="BX182" i="33" s="1"/>
  <c r="BO168" i="33"/>
  <c r="BV168" i="33" s="1"/>
  <c r="BW168" i="33" s="1"/>
  <c r="BX168" i="33" s="1"/>
  <c r="BO67" i="33"/>
  <c r="BV67" i="33" s="1"/>
  <c r="BW67" i="33" s="1"/>
  <c r="BX67" i="33" s="1"/>
  <c r="BO144" i="33"/>
  <c r="BV144" i="33" s="1"/>
  <c r="BW144" i="33" s="1"/>
  <c r="BX144" i="33" s="1"/>
  <c r="BO69" i="33"/>
  <c r="BV69" i="33" s="1"/>
  <c r="BW69" i="33" s="1"/>
  <c r="BX69" i="33" s="1"/>
  <c r="BO42" i="33"/>
  <c r="BV42" i="33" s="1"/>
  <c r="BW42" i="33" s="1"/>
  <c r="BX42" i="33" s="1"/>
  <c r="BO141" i="33"/>
  <c r="BV141" i="33" s="1"/>
  <c r="BW141" i="33" s="1"/>
  <c r="BX141" i="33" s="1"/>
  <c r="BO166" i="33"/>
  <c r="BV166" i="33" s="1"/>
  <c r="BW166" i="33" s="1"/>
  <c r="BX166" i="33" s="1"/>
  <c r="BO180" i="33"/>
  <c r="BV180" i="33" s="1"/>
  <c r="BW180" i="33" s="1"/>
  <c r="BX180" i="33" s="1"/>
  <c r="BO120" i="33"/>
  <c r="BV120" i="33" s="1"/>
  <c r="BW120" i="33" s="1"/>
  <c r="BX120" i="33" s="1"/>
  <c r="BO13" i="33"/>
  <c r="BV13" i="33" s="1"/>
  <c r="BW13" i="33" s="1"/>
  <c r="BX13" i="33" s="1"/>
  <c r="BO175" i="33"/>
  <c r="BV175" i="33" s="1"/>
  <c r="BW175" i="33" s="1"/>
  <c r="BX175" i="33" s="1"/>
  <c r="BO140" i="33"/>
  <c r="BV140" i="33" s="1"/>
  <c r="BW140" i="33" s="1"/>
  <c r="BX140" i="33" s="1"/>
  <c r="BO143" i="33"/>
  <c r="BV143" i="33" s="1"/>
  <c r="BW143" i="33" s="1"/>
  <c r="BX143" i="33" s="1"/>
  <c r="BO188" i="33"/>
  <c r="BV188" i="33" s="1"/>
  <c r="BW188" i="33" s="1"/>
  <c r="BX188" i="33" s="1"/>
  <c r="BO8" i="33"/>
  <c r="BV8" i="33" s="1"/>
  <c r="BW8" i="33" s="1"/>
  <c r="BX8" i="33" s="1"/>
  <c r="BO32" i="33"/>
  <c r="BV32" i="33" s="1"/>
  <c r="BW32" i="33" s="1"/>
  <c r="BX32" i="33" s="1"/>
  <c r="BO30" i="33"/>
  <c r="BV30" i="33" s="1"/>
  <c r="BW30" i="33" s="1"/>
  <c r="BX30" i="33" s="1"/>
  <c r="BO99" i="33"/>
  <c r="BV99" i="33" s="1"/>
  <c r="BW99" i="33" s="1"/>
  <c r="BX99" i="33" s="1"/>
  <c r="BO87" i="33"/>
  <c r="BV87" i="33" s="1"/>
  <c r="BW87" i="33" s="1"/>
  <c r="BX87" i="33" s="1"/>
  <c r="BO89" i="33"/>
  <c r="BV89" i="33" s="1"/>
  <c r="BW89" i="33" s="1"/>
  <c r="BX89" i="33" s="1"/>
  <c r="BO185" i="33"/>
  <c r="BV185" i="33" s="1"/>
  <c r="BW185" i="33" s="1"/>
  <c r="BX185" i="33" s="1"/>
  <c r="BO40" i="33"/>
  <c r="BV40" i="33" s="1"/>
  <c r="BW40" i="33" s="1"/>
  <c r="BX40" i="33" s="1"/>
  <c r="BO86" i="33"/>
  <c r="BV86" i="33" s="1"/>
  <c r="BW86" i="33" s="1"/>
  <c r="BX86" i="33" s="1"/>
  <c r="BO16" i="33"/>
  <c r="BV16" i="33" s="1"/>
  <c r="BW16" i="33" s="1"/>
  <c r="BX16" i="33" s="1"/>
  <c r="BO114" i="33"/>
  <c r="BV114" i="33" s="1"/>
  <c r="BW114" i="33" s="1"/>
  <c r="BX114" i="33" s="1"/>
  <c r="BO160" i="33"/>
  <c r="BV160" i="33" s="1"/>
  <c r="BW160" i="33" s="1"/>
  <c r="BX160" i="33" s="1"/>
  <c r="BO49" i="33"/>
  <c r="BV49" i="33" s="1"/>
  <c r="BW49" i="33" s="1"/>
  <c r="BX49" i="33" s="1"/>
  <c r="BO134" i="33"/>
  <c r="BV134" i="33" s="1"/>
  <c r="BW134" i="33" s="1"/>
  <c r="BX134" i="33" s="1"/>
  <c r="BO33" i="33"/>
  <c r="BV33" i="33" s="1"/>
  <c r="BW33" i="33" s="1"/>
  <c r="BX33" i="33" s="1"/>
  <c r="BO41" i="33"/>
  <c r="BV41" i="33" s="1"/>
  <c r="BW41" i="33" s="1"/>
  <c r="BX41" i="33" s="1"/>
  <c r="BO170" i="33"/>
  <c r="BV170" i="33" s="1"/>
  <c r="BW170" i="33" s="1"/>
  <c r="BX170" i="33" s="1"/>
  <c r="BO53" i="33"/>
  <c r="BV53" i="33" s="1"/>
  <c r="BW53" i="33" s="1"/>
  <c r="BX53" i="33" s="1"/>
  <c r="BO12" i="33"/>
  <c r="BV12" i="33" s="1"/>
  <c r="BW12" i="33" s="1"/>
  <c r="BX12" i="33" s="1"/>
  <c r="BO29" i="33"/>
  <c r="BV29" i="33" s="1"/>
  <c r="BW29" i="33" s="1"/>
  <c r="BX29" i="33" s="1"/>
  <c r="BO20" i="33"/>
  <c r="BV20" i="33" s="1"/>
  <c r="BW20" i="33" s="1"/>
  <c r="BX20" i="33" s="1"/>
  <c r="BO94" i="33"/>
  <c r="BV94" i="33" s="1"/>
  <c r="BW94" i="33" s="1"/>
  <c r="BX94" i="33" s="1"/>
  <c r="BO171" i="33"/>
  <c r="BV171" i="33" s="1"/>
  <c r="BW171" i="33" s="1"/>
  <c r="BX171" i="33" s="1"/>
  <c r="BO176" i="33"/>
  <c r="BV176" i="33" s="1"/>
  <c r="BW176" i="33" s="1"/>
  <c r="BX176" i="33" s="1"/>
  <c r="BO56" i="33"/>
  <c r="BV56" i="33" s="1"/>
  <c r="BW56" i="33" s="1"/>
  <c r="BX56" i="33" s="1"/>
  <c r="BO61" i="33"/>
  <c r="BV61" i="33" s="1"/>
  <c r="BW61" i="33" s="1"/>
  <c r="BX61" i="33" s="1"/>
  <c r="BO155" i="33"/>
  <c r="BV155" i="33" s="1"/>
  <c r="BW155" i="33" s="1"/>
  <c r="BX155" i="33" s="1"/>
  <c r="BO65" i="33"/>
  <c r="BV65" i="33" s="1"/>
  <c r="BW65" i="33" s="1"/>
  <c r="BX65" i="33" s="1"/>
  <c r="BO9" i="33"/>
  <c r="BV9" i="33" s="1"/>
  <c r="BW9" i="33" s="1"/>
  <c r="BX9" i="33" s="1"/>
  <c r="BO172" i="33"/>
  <c r="BV172" i="33" s="1"/>
  <c r="BW172" i="33" s="1"/>
  <c r="BX172" i="33" s="1"/>
  <c r="BO136" i="33"/>
  <c r="BV136" i="33" s="1"/>
  <c r="BW136" i="33" s="1"/>
  <c r="BX136" i="33" s="1"/>
  <c r="BO52" i="33"/>
  <c r="BV52" i="33" s="1"/>
  <c r="BW52" i="33" s="1"/>
  <c r="BX52" i="33" s="1"/>
  <c r="BO174" i="33"/>
  <c r="BV174" i="33" s="1"/>
  <c r="BW174" i="33" s="1"/>
  <c r="BX174" i="33" s="1"/>
  <c r="BO164" i="33"/>
  <c r="BV164" i="33" s="1"/>
  <c r="BW164" i="33" s="1"/>
  <c r="BX164" i="33" s="1"/>
  <c r="BO112" i="33"/>
  <c r="BV112" i="33" s="1"/>
  <c r="BW112" i="33" s="1"/>
  <c r="BX112" i="33" s="1"/>
  <c r="BO31" i="33"/>
  <c r="BV31" i="33" s="1"/>
  <c r="BW31" i="33" s="1"/>
  <c r="BX31" i="33" s="1"/>
  <c r="BO138" i="33"/>
  <c r="BV138" i="33" s="1"/>
  <c r="BW138" i="33" s="1"/>
  <c r="BX138" i="33" s="1"/>
  <c r="BO60" i="33"/>
  <c r="BV60" i="33" s="1"/>
  <c r="BW60" i="33" s="1"/>
  <c r="BX60" i="33" s="1"/>
  <c r="BO148" i="33"/>
  <c r="BV148" i="33" s="1"/>
  <c r="BW148" i="33" s="1"/>
  <c r="BX148" i="33" s="1"/>
  <c r="BO158" i="33"/>
  <c r="BV158" i="33" s="1"/>
  <c r="BW158" i="33" s="1"/>
  <c r="BX158" i="33" s="1"/>
  <c r="BO21" i="33"/>
  <c r="BV21" i="33" s="1"/>
  <c r="BW21" i="33" s="1"/>
  <c r="BX21" i="33" s="1"/>
  <c r="BO165" i="33"/>
  <c r="BV165" i="33" s="1"/>
  <c r="BW165" i="33" s="1"/>
  <c r="BX165" i="33" s="1"/>
  <c r="BO48" i="33"/>
  <c r="BV48" i="33" s="1"/>
  <c r="BW48" i="33" s="1"/>
  <c r="BX48" i="33" s="1"/>
  <c r="BO110" i="33"/>
  <c r="BV110" i="33" s="1"/>
  <c r="BW110" i="33" s="1"/>
  <c r="BX110" i="33" s="1"/>
  <c r="BO66" i="33"/>
  <c r="BV66" i="33" s="1"/>
  <c r="BW66" i="33" s="1"/>
  <c r="BX66" i="33" s="1"/>
  <c r="BO151" i="33"/>
  <c r="BV151" i="33" s="1"/>
  <c r="BW151" i="33" s="1"/>
  <c r="BX151" i="33" s="1"/>
  <c r="BO17" i="33"/>
  <c r="BV17" i="33" s="1"/>
  <c r="BW17" i="33" s="1"/>
  <c r="BX17" i="33" s="1"/>
  <c r="BO101" i="33"/>
  <c r="BV101" i="33" s="1"/>
  <c r="BW101" i="33" s="1"/>
  <c r="BX101" i="33" s="1"/>
  <c r="BO187" i="33"/>
  <c r="BV187" i="33" s="1"/>
  <c r="BW187" i="33" s="1"/>
  <c r="BX187" i="33" s="1"/>
  <c r="BO173" i="33"/>
  <c r="BV173" i="33" s="1"/>
  <c r="BW173" i="33" s="1"/>
  <c r="BX173" i="33" s="1"/>
  <c r="BO178" i="33"/>
  <c r="BV178" i="33" s="1"/>
  <c r="BW178" i="33" s="1"/>
  <c r="BX178" i="33" s="1"/>
  <c r="BO123" i="33"/>
  <c r="BV123" i="33" s="1"/>
  <c r="BW123" i="33" s="1"/>
  <c r="BX123" i="33" s="1"/>
  <c r="BO145" i="33"/>
  <c r="BV145" i="33" s="1"/>
  <c r="BW145" i="33" s="1"/>
  <c r="BX145" i="33" s="1"/>
  <c r="BO149" i="33"/>
  <c r="BV149" i="33" s="1"/>
  <c r="BW149" i="33" s="1"/>
  <c r="BX149" i="33" s="1"/>
  <c r="BO161" i="33"/>
  <c r="BV161" i="33" s="1"/>
  <c r="BW161" i="33" s="1"/>
  <c r="BX161" i="33" s="1"/>
  <c r="BO177" i="33"/>
  <c r="BV177" i="33" s="1"/>
  <c r="BW177" i="33" s="1"/>
  <c r="BX177" i="33" s="1"/>
  <c r="BO122" i="33"/>
  <c r="BV122" i="33" s="1"/>
  <c r="BW122" i="33" s="1"/>
  <c r="BX122" i="33" s="1"/>
  <c r="BV186" i="33" l="1"/>
  <c r="BW186" i="33" s="1"/>
  <c r="BX186" i="33" s="1"/>
  <c r="BY101" i="33"/>
  <c r="BZ101" i="33"/>
  <c r="BZ158" i="33"/>
  <c r="BY158" i="33"/>
  <c r="BZ65" i="33"/>
  <c r="BY65" i="33"/>
  <c r="BY160" i="33"/>
  <c r="BZ160" i="33"/>
  <c r="BY13" i="33"/>
  <c r="BZ13" i="33"/>
  <c r="BY184" i="33"/>
  <c r="BZ184" i="33"/>
  <c r="BZ26" i="33"/>
  <c r="BY26" i="33"/>
  <c r="BY135" i="33"/>
  <c r="BZ135" i="33"/>
  <c r="BY38" i="33"/>
  <c r="BZ38" i="33"/>
  <c r="BY19" i="33"/>
  <c r="BZ19" i="33"/>
  <c r="BZ105" i="33"/>
  <c r="BY105" i="33"/>
  <c r="BZ95" i="33"/>
  <c r="BY95" i="33"/>
  <c r="BZ91" i="33"/>
  <c r="BY91" i="33"/>
  <c r="BZ161" i="33"/>
  <c r="BY161" i="33"/>
  <c r="BY48" i="33"/>
  <c r="BZ48" i="33"/>
  <c r="BZ149" i="33"/>
  <c r="BY149" i="33"/>
  <c r="BY122" i="33"/>
  <c r="BZ122" i="33"/>
  <c r="BY145" i="33"/>
  <c r="BZ145" i="33"/>
  <c r="BZ187" i="33"/>
  <c r="BY187" i="33"/>
  <c r="BY66" i="33"/>
  <c r="BZ66" i="33"/>
  <c r="BZ21" i="33"/>
  <c r="BY21" i="33"/>
  <c r="BY138" i="33"/>
  <c r="BZ138" i="33"/>
  <c r="BZ174" i="33"/>
  <c r="BY174" i="33"/>
  <c r="BZ9" i="33"/>
  <c r="BY9" i="33"/>
  <c r="BZ56" i="33"/>
  <c r="BY56" i="33"/>
  <c r="BZ20" i="33"/>
  <c r="BY20" i="33"/>
  <c r="BY170" i="33"/>
  <c r="BZ170" i="33"/>
  <c r="BY49" i="33"/>
  <c r="BZ49" i="33"/>
  <c r="BZ86" i="33"/>
  <c r="BY86" i="33"/>
  <c r="BZ87" i="33"/>
  <c r="BY87" i="33"/>
  <c r="BY8" i="33"/>
  <c r="BZ8" i="33"/>
  <c r="BZ175" i="33"/>
  <c r="BY175" i="33"/>
  <c r="BY166" i="33"/>
  <c r="BZ166" i="33"/>
  <c r="BZ144" i="33"/>
  <c r="BY144" i="33"/>
  <c r="BY163" i="33"/>
  <c r="BZ163" i="33"/>
  <c r="BZ115" i="33"/>
  <c r="BY115" i="33"/>
  <c r="BZ157" i="33"/>
  <c r="BY157" i="33"/>
  <c r="BZ68" i="33"/>
  <c r="BY68" i="33"/>
  <c r="BZ162" i="33"/>
  <c r="BY162" i="33"/>
  <c r="BZ109" i="33"/>
  <c r="BY109" i="33"/>
  <c r="BZ15" i="33"/>
  <c r="BY15" i="33"/>
  <c r="BZ128" i="33"/>
  <c r="BY128" i="33"/>
  <c r="BY45" i="33"/>
  <c r="BZ45" i="33"/>
  <c r="BZ79" i="33"/>
  <c r="BY79" i="33"/>
  <c r="BY90" i="33"/>
  <c r="BZ90" i="33"/>
  <c r="BY64" i="33"/>
  <c r="BZ64" i="33"/>
  <c r="BY126" i="33"/>
  <c r="BZ126" i="33"/>
  <c r="BY92" i="33"/>
  <c r="BZ92" i="33"/>
  <c r="BY25" i="33"/>
  <c r="BZ25" i="33"/>
  <c r="BZ43" i="33"/>
  <c r="BY43" i="33"/>
  <c r="BY159" i="33"/>
  <c r="BZ159" i="33"/>
  <c r="BY63" i="33"/>
  <c r="BZ63" i="33"/>
  <c r="BY54" i="33"/>
  <c r="BZ54" i="33"/>
  <c r="BZ37" i="33"/>
  <c r="BY37" i="33"/>
  <c r="BY137" i="33"/>
  <c r="BZ137" i="33"/>
  <c r="BZ103" i="33"/>
  <c r="BY103" i="33"/>
  <c r="BY58" i="33"/>
  <c r="BZ58" i="33"/>
  <c r="BY82" i="33"/>
  <c r="BZ82" i="33"/>
  <c r="BY81" i="33"/>
  <c r="BZ81" i="33"/>
  <c r="BZ78" i="33"/>
  <c r="BY78" i="33"/>
  <c r="BZ146" i="33"/>
  <c r="BY146" i="33"/>
  <c r="BZ11" i="33"/>
  <c r="BY11" i="33"/>
  <c r="BW7" i="33"/>
  <c r="BX7" i="33" s="1"/>
  <c r="BN171" i="32"/>
  <c r="BY177" i="33"/>
  <c r="BZ177" i="33"/>
  <c r="BY110" i="33"/>
  <c r="BZ110" i="33"/>
  <c r="BZ52" i="33"/>
  <c r="BY52" i="33"/>
  <c r="BY176" i="33"/>
  <c r="BZ176" i="33"/>
  <c r="BZ41" i="33"/>
  <c r="BY41" i="33"/>
  <c r="BZ99" i="33"/>
  <c r="BY99" i="33"/>
  <c r="BY188" i="33"/>
  <c r="BZ188" i="33"/>
  <c r="BY67" i="33"/>
  <c r="BZ67" i="33"/>
  <c r="BY181" i="33"/>
  <c r="BZ181" i="33"/>
  <c r="BZ18" i="33"/>
  <c r="BY18" i="33"/>
  <c r="BZ24" i="33"/>
  <c r="BY24" i="33"/>
  <c r="BY46" i="33"/>
  <c r="BZ46" i="33"/>
  <c r="BZ22" i="33"/>
  <c r="BY22" i="33"/>
  <c r="BY36" i="33"/>
  <c r="BZ36" i="33"/>
  <c r="BZ125" i="33"/>
  <c r="BY125" i="33"/>
  <c r="BY183" i="33"/>
  <c r="BZ183" i="33"/>
  <c r="BY107" i="33"/>
  <c r="BZ107" i="33"/>
  <c r="BY50" i="33"/>
  <c r="BZ50" i="33"/>
  <c r="BZ23" i="33"/>
  <c r="BY23" i="33"/>
  <c r="BZ17" i="33"/>
  <c r="BY17" i="33"/>
  <c r="BZ148" i="33"/>
  <c r="BY148" i="33"/>
  <c r="BY112" i="33"/>
  <c r="BZ112" i="33"/>
  <c r="BY136" i="33"/>
  <c r="BZ136" i="33"/>
  <c r="BY155" i="33"/>
  <c r="BZ155" i="33"/>
  <c r="BZ171" i="33"/>
  <c r="BY171" i="33"/>
  <c r="BZ12" i="33"/>
  <c r="BY12" i="33"/>
  <c r="BZ33" i="33"/>
  <c r="BY33" i="33"/>
  <c r="BY114" i="33"/>
  <c r="BZ114" i="33"/>
  <c r="BZ185" i="33"/>
  <c r="BY185" i="33"/>
  <c r="BZ30" i="33"/>
  <c r="BY30" i="33"/>
  <c r="BZ143" i="33"/>
  <c r="BY143" i="33"/>
  <c r="BY120" i="33"/>
  <c r="BZ120" i="33"/>
  <c r="BZ42" i="33"/>
  <c r="BY42" i="33"/>
  <c r="BZ168" i="33"/>
  <c r="BY168" i="33"/>
  <c r="BZ179" i="33"/>
  <c r="BY179" i="33"/>
  <c r="BZ152" i="33"/>
  <c r="BY152" i="33"/>
  <c r="BZ189" i="33"/>
  <c r="BY189" i="33"/>
  <c r="BZ28" i="33"/>
  <c r="BY28" i="33"/>
  <c r="BY72" i="33"/>
  <c r="BZ72" i="33"/>
  <c r="BY34" i="33"/>
  <c r="BZ34" i="33"/>
  <c r="BZ113" i="33"/>
  <c r="BY113" i="33"/>
  <c r="BZ35" i="33"/>
  <c r="BY35" i="33"/>
  <c r="BZ88" i="33"/>
  <c r="BY88" i="33"/>
  <c r="BZ71" i="33"/>
  <c r="BY71" i="33"/>
  <c r="BZ142" i="33"/>
  <c r="BY142" i="33"/>
  <c r="BZ118" i="33"/>
  <c r="BY118" i="33"/>
  <c r="BZ75" i="33"/>
  <c r="BY75" i="33"/>
  <c r="BY156" i="33"/>
  <c r="BZ156" i="33"/>
  <c r="BZ77" i="33"/>
  <c r="BY77" i="33"/>
  <c r="BY73" i="33"/>
  <c r="BZ73" i="33"/>
  <c r="BZ76" i="33"/>
  <c r="BY76" i="33"/>
  <c r="BY153" i="33"/>
  <c r="BZ153" i="33"/>
  <c r="BY119" i="33"/>
  <c r="BZ119" i="33"/>
  <c r="BZ129" i="33"/>
  <c r="BY129" i="33"/>
  <c r="BZ80" i="33"/>
  <c r="BY80" i="33"/>
  <c r="BZ131" i="33"/>
  <c r="BY131" i="33"/>
  <c r="BY47" i="33"/>
  <c r="BZ47" i="33"/>
  <c r="BY127" i="33"/>
  <c r="BZ127" i="33"/>
  <c r="BZ55" i="33"/>
  <c r="BY55" i="33"/>
  <c r="BZ104" i="33"/>
  <c r="BY104" i="33"/>
  <c r="BY10" i="33"/>
  <c r="BZ10" i="33"/>
  <c r="BY121" i="33"/>
  <c r="BZ121" i="33"/>
  <c r="BZ123" i="33"/>
  <c r="BY123" i="33"/>
  <c r="BZ31" i="33"/>
  <c r="BY31" i="33"/>
  <c r="BZ29" i="33"/>
  <c r="BY29" i="33"/>
  <c r="BY40" i="33"/>
  <c r="BZ40" i="33"/>
  <c r="BY141" i="33"/>
  <c r="BZ141" i="33"/>
  <c r="BZ111" i="33"/>
  <c r="BY111" i="33"/>
  <c r="BZ132" i="33"/>
  <c r="BY132" i="33"/>
  <c r="BZ124" i="33"/>
  <c r="BY124" i="33"/>
  <c r="BZ39" i="33"/>
  <c r="BY39" i="33"/>
  <c r="BY83" i="33"/>
  <c r="BZ83" i="33"/>
  <c r="BY59" i="33"/>
  <c r="BZ59" i="33"/>
  <c r="BY106" i="33"/>
  <c r="BZ106" i="33"/>
  <c r="BZ14" i="33"/>
  <c r="BY14" i="33"/>
  <c r="BY178" i="33"/>
  <c r="BZ178" i="33"/>
  <c r="BO148" i="32"/>
  <c r="BV148" i="32" s="1"/>
  <c r="BW148" i="32" s="1"/>
  <c r="BX148" i="32" s="1"/>
  <c r="BO106" i="32"/>
  <c r="BV106" i="32" s="1"/>
  <c r="BW106" i="32" s="1"/>
  <c r="BX106" i="32" s="1"/>
  <c r="BO88" i="32"/>
  <c r="BV88" i="32" s="1"/>
  <c r="BW88" i="32" s="1"/>
  <c r="BX88" i="32" s="1"/>
  <c r="BO72" i="32"/>
  <c r="BV72" i="32" s="1"/>
  <c r="BW72" i="32" s="1"/>
  <c r="BX72" i="32" s="1"/>
  <c r="BO59" i="32"/>
  <c r="BV59" i="32" s="1"/>
  <c r="BW59" i="32" s="1"/>
  <c r="BX59" i="32" s="1"/>
  <c r="BO9" i="32"/>
  <c r="BV9" i="32" s="1"/>
  <c r="BW9" i="32" s="1"/>
  <c r="BX9" i="32" s="1"/>
  <c r="BO41" i="32"/>
  <c r="BV41" i="32" s="1"/>
  <c r="BW41" i="32" s="1"/>
  <c r="BX41" i="32" s="1"/>
  <c r="BO122" i="32"/>
  <c r="BV122" i="32" s="1"/>
  <c r="BW122" i="32" s="1"/>
  <c r="BX122" i="32" s="1"/>
  <c r="BO99" i="32"/>
  <c r="BV99" i="32" s="1"/>
  <c r="BW99" i="32" s="1"/>
  <c r="BX99" i="32" s="1"/>
  <c r="BO84" i="32"/>
  <c r="BV84" i="32" s="1"/>
  <c r="BW84" i="32" s="1"/>
  <c r="BX84" i="32" s="1"/>
  <c r="BO68" i="32"/>
  <c r="BV68" i="32" s="1"/>
  <c r="BW68" i="32" s="1"/>
  <c r="BX68" i="32" s="1"/>
  <c r="BO55" i="32"/>
  <c r="BV55" i="32" s="1"/>
  <c r="BW55" i="32" s="1"/>
  <c r="BX55" i="32" s="1"/>
  <c r="BO21" i="32"/>
  <c r="BV21" i="32" s="1"/>
  <c r="BW21" i="32" s="1"/>
  <c r="BX21" i="32" s="1"/>
  <c r="BO37" i="32"/>
  <c r="BV37" i="32" s="1"/>
  <c r="BW37" i="32" s="1"/>
  <c r="BX37" i="32" s="1"/>
  <c r="BO48" i="32"/>
  <c r="BV48" i="32" s="1"/>
  <c r="BW48" i="32" s="1"/>
  <c r="BX48" i="32" s="1"/>
  <c r="BO74" i="32"/>
  <c r="BV74" i="32" s="1"/>
  <c r="BW74" i="32" s="1"/>
  <c r="BX74" i="32" s="1"/>
  <c r="BO67" i="32"/>
  <c r="BV67" i="32" s="1"/>
  <c r="BW67" i="32" s="1"/>
  <c r="BX67" i="32" s="1"/>
  <c r="BO168" i="32"/>
  <c r="BV168" i="32" s="1"/>
  <c r="BW168" i="32" s="1"/>
  <c r="BX168" i="32" s="1"/>
  <c r="BO157" i="32"/>
  <c r="BV157" i="32" s="1"/>
  <c r="BW157" i="32" s="1"/>
  <c r="BX157" i="32" s="1"/>
  <c r="BO96" i="32"/>
  <c r="BV96" i="32" s="1"/>
  <c r="BW96" i="32" s="1"/>
  <c r="BX96" i="32" s="1"/>
  <c r="BO80" i="32"/>
  <c r="BV80" i="32" s="1"/>
  <c r="BW80" i="32" s="1"/>
  <c r="BX80" i="32" s="1"/>
  <c r="BO103" i="32"/>
  <c r="BV103" i="32" s="1"/>
  <c r="BW103" i="32" s="1"/>
  <c r="BX103" i="32" s="1"/>
  <c r="BO51" i="32"/>
  <c r="BV51" i="32" s="1"/>
  <c r="BW51" i="32" s="1"/>
  <c r="BX51" i="32" s="1"/>
  <c r="BO13" i="32"/>
  <c r="BV13" i="32" s="1"/>
  <c r="BW13" i="32" s="1"/>
  <c r="BX13" i="32" s="1"/>
  <c r="BO29" i="32"/>
  <c r="BV29" i="32" s="1"/>
  <c r="BW29" i="32" s="1"/>
  <c r="BX29" i="32" s="1"/>
  <c r="BO144" i="32"/>
  <c r="BV144" i="32" s="1"/>
  <c r="BW144" i="32" s="1"/>
  <c r="BX144" i="32" s="1"/>
  <c r="BO110" i="32"/>
  <c r="BV110" i="32" s="1"/>
  <c r="BW110" i="32" s="1"/>
  <c r="BX110" i="32" s="1"/>
  <c r="BO92" i="32"/>
  <c r="BV92" i="32" s="1"/>
  <c r="BW92" i="32" s="1"/>
  <c r="BX92" i="32" s="1"/>
  <c r="BO76" i="32"/>
  <c r="BV76" i="32" s="1"/>
  <c r="BW76" i="32" s="1"/>
  <c r="BX76" i="32" s="1"/>
  <c r="BO69" i="32"/>
  <c r="BV69" i="32" s="1"/>
  <c r="BW69" i="32" s="1"/>
  <c r="BX69" i="32" s="1"/>
  <c r="BO73" i="32"/>
  <c r="BV73" i="32" s="1"/>
  <c r="BW73" i="32" s="1"/>
  <c r="BX73" i="32" s="1"/>
  <c r="BO81" i="32"/>
  <c r="BV81" i="32" s="1"/>
  <c r="BW81" i="32" s="1"/>
  <c r="BX81" i="32" s="1"/>
  <c r="BO111" i="32"/>
  <c r="BV111" i="32" s="1"/>
  <c r="BW111" i="32" s="1"/>
  <c r="BX111" i="32" s="1"/>
  <c r="BO17" i="32"/>
  <c r="BV17" i="32" s="1"/>
  <c r="BW17" i="32" s="1"/>
  <c r="BX17" i="32" s="1"/>
  <c r="BO18" i="32"/>
  <c r="BV18" i="32" s="1"/>
  <c r="BW18" i="32" s="1"/>
  <c r="BX18" i="32" s="1"/>
  <c r="BO60" i="32"/>
  <c r="BV60" i="32" s="1"/>
  <c r="BW60" i="32" s="1"/>
  <c r="BX60" i="32" s="1"/>
  <c r="BO102" i="32"/>
  <c r="BV102" i="32" s="1"/>
  <c r="BW102" i="32" s="1"/>
  <c r="BX102" i="32" s="1"/>
  <c r="BO128" i="32"/>
  <c r="BV128" i="32" s="1"/>
  <c r="BW128" i="32" s="1"/>
  <c r="BX128" i="32" s="1"/>
  <c r="BO163" i="32"/>
  <c r="BV163" i="32" s="1"/>
  <c r="BW163" i="32" s="1"/>
  <c r="BX163" i="32" s="1"/>
  <c r="BO44" i="32"/>
  <c r="BV44" i="32" s="1"/>
  <c r="BW44" i="32" s="1"/>
  <c r="BX44" i="32" s="1"/>
  <c r="BO22" i="32"/>
  <c r="BV22" i="32" s="1"/>
  <c r="BW22" i="32" s="1"/>
  <c r="BX22" i="32" s="1"/>
  <c r="BO93" i="32"/>
  <c r="BV93" i="32" s="1"/>
  <c r="BW93" i="32" s="1"/>
  <c r="BX93" i="32" s="1"/>
  <c r="BO139" i="32"/>
  <c r="BV139" i="32" s="1"/>
  <c r="BW139" i="32" s="1"/>
  <c r="BX139" i="32" s="1"/>
  <c r="BO114" i="32"/>
  <c r="BV114" i="32" s="1"/>
  <c r="BW114" i="32" s="1"/>
  <c r="BX114" i="32" s="1"/>
  <c r="BO119" i="32"/>
  <c r="BV119" i="32" s="1"/>
  <c r="BW119" i="32" s="1"/>
  <c r="BX119" i="32" s="1"/>
  <c r="BO33" i="32"/>
  <c r="BV33" i="32" s="1"/>
  <c r="BW33" i="32" s="1"/>
  <c r="BX33" i="32" s="1"/>
  <c r="BO52" i="32"/>
  <c r="BV52" i="32" s="1"/>
  <c r="BW52" i="32" s="1"/>
  <c r="BX52" i="32" s="1"/>
  <c r="BO152" i="32"/>
  <c r="BV152" i="32" s="1"/>
  <c r="BW152" i="32" s="1"/>
  <c r="BX152" i="32" s="1"/>
  <c r="BO30" i="32"/>
  <c r="BV30" i="32" s="1"/>
  <c r="BW30" i="32" s="1"/>
  <c r="BX30" i="32" s="1"/>
  <c r="BO40" i="32"/>
  <c r="BV40" i="32" s="1"/>
  <c r="BW40" i="32" s="1"/>
  <c r="BX40" i="32" s="1"/>
  <c r="BO10" i="32"/>
  <c r="BV10" i="32" s="1"/>
  <c r="BW10" i="32" s="1"/>
  <c r="BX10" i="32" s="1"/>
  <c r="BO25" i="32"/>
  <c r="BV25" i="32" s="1"/>
  <c r="BW25" i="32" s="1"/>
  <c r="BX25" i="32" s="1"/>
  <c r="BO127" i="32"/>
  <c r="BV127" i="32" s="1"/>
  <c r="BW127" i="32" s="1"/>
  <c r="BX127" i="32" s="1"/>
  <c r="BO143" i="32"/>
  <c r="BV143" i="32" s="1"/>
  <c r="BW143" i="32" s="1"/>
  <c r="BX143" i="32" s="1"/>
  <c r="BO38" i="32"/>
  <c r="BV38" i="32" s="1"/>
  <c r="BW38" i="32" s="1"/>
  <c r="BX38" i="32" s="1"/>
  <c r="BO63" i="32"/>
  <c r="BV63" i="32" s="1"/>
  <c r="BW63" i="32" s="1"/>
  <c r="BX63" i="32" s="1"/>
  <c r="BO155" i="32"/>
  <c r="BV155" i="32" s="1"/>
  <c r="BW155" i="32" s="1"/>
  <c r="BX155" i="32" s="1"/>
  <c r="BO118" i="32"/>
  <c r="BV118" i="32" s="1"/>
  <c r="BW118" i="32" s="1"/>
  <c r="BX118" i="32" s="1"/>
  <c r="BO169" i="32"/>
  <c r="BV169" i="32" s="1"/>
  <c r="BW169" i="32" s="1"/>
  <c r="BX169" i="32" s="1"/>
  <c r="BO78" i="32"/>
  <c r="BV78" i="32" s="1"/>
  <c r="BW78" i="32" s="1"/>
  <c r="BX78" i="32" s="1"/>
  <c r="BO132" i="32"/>
  <c r="BV132" i="32" s="1"/>
  <c r="BW132" i="32" s="1"/>
  <c r="BX132" i="32" s="1"/>
  <c r="BO133" i="32"/>
  <c r="BV133" i="32" s="1"/>
  <c r="BW133" i="32" s="1"/>
  <c r="BX133" i="32" s="1"/>
  <c r="BO31" i="32"/>
  <c r="BV31" i="32" s="1"/>
  <c r="BW31" i="32" s="1"/>
  <c r="BX31" i="32" s="1"/>
  <c r="BO136" i="32"/>
  <c r="BV136" i="32" s="1"/>
  <c r="BW136" i="32" s="1"/>
  <c r="BX136" i="32" s="1"/>
  <c r="BO71" i="32"/>
  <c r="BV71" i="32" s="1"/>
  <c r="BW71" i="32" s="1"/>
  <c r="BX71" i="32" s="1"/>
  <c r="BO87" i="32"/>
  <c r="BV87" i="32" s="1"/>
  <c r="BW87" i="32" s="1"/>
  <c r="BX87" i="32" s="1"/>
  <c r="BO154" i="32"/>
  <c r="BV154" i="32" s="1"/>
  <c r="BW154" i="32" s="1"/>
  <c r="BX154" i="32" s="1"/>
  <c r="BO6" i="32"/>
  <c r="BO123" i="32"/>
  <c r="BV123" i="32" s="1"/>
  <c r="BW123" i="32" s="1"/>
  <c r="BX123" i="32" s="1"/>
  <c r="BO141" i="32"/>
  <c r="BV141" i="32" s="1"/>
  <c r="BW141" i="32" s="1"/>
  <c r="BX141" i="32" s="1"/>
  <c r="BO75" i="32"/>
  <c r="BV75" i="32" s="1"/>
  <c r="BW75" i="32" s="1"/>
  <c r="BX75" i="32" s="1"/>
  <c r="BO115" i="32"/>
  <c r="BV115" i="32" s="1"/>
  <c r="BW115" i="32" s="1"/>
  <c r="BX115" i="32" s="1"/>
  <c r="BO101" i="32"/>
  <c r="BV101" i="32" s="1"/>
  <c r="BW101" i="32" s="1"/>
  <c r="BX101" i="32" s="1"/>
  <c r="BO45" i="32"/>
  <c r="BV45" i="32" s="1"/>
  <c r="BW45" i="32" s="1"/>
  <c r="BX45" i="32" s="1"/>
  <c r="BO36" i="32"/>
  <c r="BV36" i="32" s="1"/>
  <c r="BW36" i="32" s="1"/>
  <c r="BX36" i="32" s="1"/>
  <c r="BO109" i="32"/>
  <c r="BV109" i="32" s="1"/>
  <c r="BW109" i="32" s="1"/>
  <c r="BX109" i="32" s="1"/>
  <c r="BO11" i="32"/>
  <c r="BV11" i="32" s="1"/>
  <c r="BW11" i="32" s="1"/>
  <c r="BX11" i="32" s="1"/>
  <c r="BO8" i="32"/>
  <c r="BV8" i="32" s="1"/>
  <c r="BW8" i="32" s="1"/>
  <c r="BX8" i="32" s="1"/>
  <c r="BO104" i="32"/>
  <c r="BV104" i="32" s="1"/>
  <c r="BW104" i="32" s="1"/>
  <c r="BX104" i="32" s="1"/>
  <c r="BO126" i="32"/>
  <c r="BV126" i="32" s="1"/>
  <c r="BW126" i="32" s="1"/>
  <c r="BX126" i="32" s="1"/>
  <c r="BO160" i="32"/>
  <c r="BV160" i="32" s="1"/>
  <c r="BW160" i="32" s="1"/>
  <c r="BX160" i="32" s="1"/>
  <c r="BO164" i="32"/>
  <c r="BV164" i="32" s="1"/>
  <c r="BW164" i="32" s="1"/>
  <c r="BX164" i="32" s="1"/>
  <c r="BO147" i="32"/>
  <c r="BV147" i="32" s="1"/>
  <c r="BW147" i="32" s="1"/>
  <c r="BX147" i="32" s="1"/>
  <c r="BO137" i="32"/>
  <c r="BV137" i="32" s="1"/>
  <c r="BW137" i="32" s="1"/>
  <c r="BX137" i="32" s="1"/>
  <c r="BO46" i="32"/>
  <c r="BV46" i="32" s="1"/>
  <c r="BW46" i="32" s="1"/>
  <c r="BX46" i="32" s="1"/>
  <c r="BO12" i="32"/>
  <c r="BV12" i="32" s="1"/>
  <c r="BW12" i="32" s="1"/>
  <c r="BX12" i="32" s="1"/>
  <c r="BO146" i="32"/>
  <c r="BV146" i="32" s="1"/>
  <c r="BW146" i="32" s="1"/>
  <c r="BX146" i="32" s="1"/>
  <c r="BO85" i="32"/>
  <c r="BV85" i="32" s="1"/>
  <c r="BW85" i="32" s="1"/>
  <c r="BX85" i="32" s="1"/>
  <c r="BO83" i="32"/>
  <c r="BV83" i="32" s="1"/>
  <c r="BW83" i="32" s="1"/>
  <c r="BX83" i="32" s="1"/>
  <c r="BO53" i="32"/>
  <c r="BV53" i="32" s="1"/>
  <c r="BW53" i="32" s="1"/>
  <c r="BX53" i="32" s="1"/>
  <c r="BO156" i="32"/>
  <c r="BV156" i="32" s="1"/>
  <c r="BW156" i="32" s="1"/>
  <c r="BX156" i="32" s="1"/>
  <c r="BO77" i="32"/>
  <c r="BV77" i="32" s="1"/>
  <c r="BW77" i="32" s="1"/>
  <c r="BX77" i="32" s="1"/>
  <c r="BO131" i="32"/>
  <c r="BV131" i="32" s="1"/>
  <c r="BW131" i="32" s="1"/>
  <c r="BX131" i="32" s="1"/>
  <c r="BO27" i="32"/>
  <c r="BV27" i="32" s="1"/>
  <c r="BW27" i="32" s="1"/>
  <c r="BX27" i="32" s="1"/>
  <c r="BO61" i="32"/>
  <c r="BV61" i="32" s="1"/>
  <c r="BW61" i="32" s="1"/>
  <c r="BX61" i="32" s="1"/>
  <c r="BO130" i="32"/>
  <c r="BV130" i="32" s="1"/>
  <c r="BW130" i="32" s="1"/>
  <c r="BX130" i="32" s="1"/>
  <c r="BO167" i="32"/>
  <c r="BV167" i="32" s="1"/>
  <c r="BW167" i="32" s="1"/>
  <c r="BX167" i="32" s="1"/>
  <c r="BO56" i="32"/>
  <c r="BV56" i="32" s="1"/>
  <c r="BW56" i="32" s="1"/>
  <c r="BX56" i="32" s="1"/>
  <c r="BO82" i="32"/>
  <c r="BV82" i="32" s="1"/>
  <c r="BW82" i="32" s="1"/>
  <c r="BX82" i="32" s="1"/>
  <c r="BO166" i="32"/>
  <c r="BV166" i="32" s="1"/>
  <c r="BW166" i="32" s="1"/>
  <c r="BX166" i="32" s="1"/>
  <c r="BO153" i="32"/>
  <c r="BV153" i="32" s="1"/>
  <c r="BW153" i="32" s="1"/>
  <c r="BX153" i="32" s="1"/>
  <c r="BO129" i="32"/>
  <c r="BV129" i="32" s="1"/>
  <c r="BW129" i="32" s="1"/>
  <c r="BX129" i="32" s="1"/>
  <c r="BO16" i="32"/>
  <c r="BV16" i="32" s="1"/>
  <c r="BW16" i="32" s="1"/>
  <c r="BX16" i="32" s="1"/>
  <c r="BO161" i="32"/>
  <c r="BV161" i="32" s="1"/>
  <c r="BW161" i="32" s="1"/>
  <c r="BX161" i="32" s="1"/>
  <c r="BO89" i="32"/>
  <c r="BV89" i="32" s="1"/>
  <c r="BW89" i="32" s="1"/>
  <c r="BX89" i="32" s="1"/>
  <c r="BO58" i="32"/>
  <c r="BV58" i="32" s="1"/>
  <c r="BW58" i="32" s="1"/>
  <c r="BX58" i="32" s="1"/>
  <c r="BO7" i="32"/>
  <c r="BV7" i="32" s="1"/>
  <c r="BW7" i="32" s="1"/>
  <c r="BX7" i="32" s="1"/>
  <c r="BO42" i="32"/>
  <c r="BV42" i="32" s="1"/>
  <c r="BW42" i="32" s="1"/>
  <c r="BX42" i="32" s="1"/>
  <c r="BO100" i="32"/>
  <c r="BV100" i="32" s="1"/>
  <c r="BW100" i="32" s="1"/>
  <c r="BX100" i="32" s="1"/>
  <c r="BO120" i="32"/>
  <c r="BV120" i="32" s="1"/>
  <c r="BW120" i="32" s="1"/>
  <c r="BX120" i="32" s="1"/>
  <c r="BO165" i="32"/>
  <c r="BV165" i="32" s="1"/>
  <c r="BW165" i="32" s="1"/>
  <c r="BX165" i="32" s="1"/>
  <c r="BO151" i="32"/>
  <c r="BV151" i="32" s="1"/>
  <c r="BW151" i="32" s="1"/>
  <c r="BX151" i="32" s="1"/>
  <c r="BO57" i="32"/>
  <c r="BV57" i="32" s="1"/>
  <c r="BW57" i="32" s="1"/>
  <c r="BX57" i="32" s="1"/>
  <c r="BO64" i="32"/>
  <c r="BV64" i="32" s="1"/>
  <c r="BW64" i="32" s="1"/>
  <c r="BX64" i="32" s="1"/>
  <c r="BO20" i="32"/>
  <c r="BV20" i="32" s="1"/>
  <c r="BW20" i="32" s="1"/>
  <c r="BX20" i="32" s="1"/>
  <c r="BO162" i="32"/>
  <c r="BV162" i="32" s="1"/>
  <c r="BW162" i="32" s="1"/>
  <c r="BX162" i="32" s="1"/>
  <c r="BO116" i="32"/>
  <c r="BV116" i="32" s="1"/>
  <c r="BW116" i="32" s="1"/>
  <c r="BX116" i="32" s="1"/>
  <c r="BO112" i="32"/>
  <c r="BV112" i="32" s="1"/>
  <c r="BW112" i="32" s="1"/>
  <c r="BX112" i="32" s="1"/>
  <c r="BO124" i="32"/>
  <c r="BV124" i="32" s="1"/>
  <c r="BW124" i="32" s="1"/>
  <c r="BX124" i="32" s="1"/>
  <c r="BO90" i="32"/>
  <c r="BV90" i="32" s="1"/>
  <c r="BW90" i="32" s="1"/>
  <c r="BX90" i="32" s="1"/>
  <c r="BO95" i="32"/>
  <c r="BV95" i="32" s="1"/>
  <c r="BW95" i="32" s="1"/>
  <c r="BX95" i="32" s="1"/>
  <c r="BO47" i="32"/>
  <c r="BV47" i="32" s="1"/>
  <c r="BW47" i="32" s="1"/>
  <c r="BX47" i="32" s="1"/>
  <c r="BO134" i="32"/>
  <c r="BV134" i="32" s="1"/>
  <c r="BW134" i="32" s="1"/>
  <c r="BX134" i="32" s="1"/>
  <c r="BO97" i="32"/>
  <c r="BV97" i="32" s="1"/>
  <c r="BW97" i="32" s="1"/>
  <c r="BX97" i="32" s="1"/>
  <c r="BO140" i="32"/>
  <c r="BV140" i="32" s="1"/>
  <c r="BW140" i="32" s="1"/>
  <c r="BX140" i="32" s="1"/>
  <c r="BO138" i="32"/>
  <c r="BV138" i="32" s="1"/>
  <c r="BW138" i="32" s="1"/>
  <c r="BX138" i="32" s="1"/>
  <c r="BO54" i="32"/>
  <c r="BV54" i="32" s="1"/>
  <c r="BW54" i="32" s="1"/>
  <c r="BX54" i="32" s="1"/>
  <c r="BO35" i="32"/>
  <c r="BV35" i="32" s="1"/>
  <c r="BW35" i="32" s="1"/>
  <c r="BX35" i="32" s="1"/>
  <c r="BO121" i="32"/>
  <c r="BV121" i="32" s="1"/>
  <c r="BW121" i="32" s="1"/>
  <c r="BX121" i="32" s="1"/>
  <c r="BO149" i="32"/>
  <c r="BV149" i="32" s="1"/>
  <c r="BW149" i="32" s="1"/>
  <c r="BX149" i="32" s="1"/>
  <c r="BO50" i="32"/>
  <c r="BV50" i="32" s="1"/>
  <c r="BW50" i="32" s="1"/>
  <c r="BX50" i="32" s="1"/>
  <c r="BO91" i="32"/>
  <c r="BV91" i="32" s="1"/>
  <c r="BW91" i="32" s="1"/>
  <c r="BX91" i="32" s="1"/>
  <c r="BO158" i="32"/>
  <c r="BV158" i="32" s="1"/>
  <c r="BW158" i="32" s="1"/>
  <c r="BX158" i="32" s="1"/>
  <c r="BO135" i="32"/>
  <c r="BV135" i="32" s="1"/>
  <c r="BW135" i="32" s="1"/>
  <c r="BX135" i="32" s="1"/>
  <c r="BO86" i="32"/>
  <c r="BV86" i="32" s="1"/>
  <c r="BW86" i="32" s="1"/>
  <c r="BX86" i="32" s="1"/>
  <c r="BO150" i="32"/>
  <c r="BV150" i="32" s="1"/>
  <c r="BW150" i="32" s="1"/>
  <c r="BX150" i="32" s="1"/>
  <c r="BO170" i="32"/>
  <c r="BV170" i="32" s="1"/>
  <c r="BW170" i="32" s="1"/>
  <c r="BX170" i="32" s="1"/>
  <c r="BO66" i="32"/>
  <c r="BV66" i="32" s="1"/>
  <c r="BW66" i="32" s="1"/>
  <c r="BX66" i="32" s="1"/>
  <c r="BO145" i="32"/>
  <c r="BV145" i="32" s="1"/>
  <c r="BW145" i="32" s="1"/>
  <c r="BX145" i="32" s="1"/>
  <c r="BO113" i="32"/>
  <c r="BV113" i="32" s="1"/>
  <c r="BW113" i="32" s="1"/>
  <c r="BX113" i="32" s="1"/>
  <c r="BO125" i="32"/>
  <c r="BV125" i="32" s="1"/>
  <c r="BW125" i="32" s="1"/>
  <c r="BX125" i="32" s="1"/>
  <c r="BO39" i="32"/>
  <c r="BV39" i="32" s="1"/>
  <c r="BW39" i="32" s="1"/>
  <c r="BX39" i="32" s="1"/>
  <c r="BO62" i="32"/>
  <c r="BV62" i="32" s="1"/>
  <c r="BW62" i="32" s="1"/>
  <c r="BX62" i="32" s="1"/>
  <c r="BO24" i="32"/>
  <c r="BV24" i="32" s="1"/>
  <c r="BW24" i="32" s="1"/>
  <c r="BX24" i="32" s="1"/>
  <c r="BO159" i="32"/>
  <c r="BV159" i="32" s="1"/>
  <c r="BW159" i="32" s="1"/>
  <c r="BX159" i="32" s="1"/>
  <c r="BO19" i="32"/>
  <c r="BV19" i="32" s="1"/>
  <c r="BW19" i="32" s="1"/>
  <c r="BX19" i="32" s="1"/>
  <c r="BO142" i="32"/>
  <c r="BV142" i="32" s="1"/>
  <c r="BW142" i="32" s="1"/>
  <c r="BX142" i="32" s="1"/>
  <c r="BO98" i="32"/>
  <c r="BV98" i="32" s="1"/>
  <c r="BW98" i="32" s="1"/>
  <c r="BX98" i="32" s="1"/>
  <c r="BO23" i="32"/>
  <c r="BV23" i="32" s="1"/>
  <c r="BW23" i="32" s="1"/>
  <c r="BX23" i="32" s="1"/>
  <c r="BO70" i="32"/>
  <c r="BV70" i="32" s="1"/>
  <c r="BW70" i="32" s="1"/>
  <c r="BX70" i="32" s="1"/>
  <c r="BO105" i="32"/>
  <c r="BV105" i="32" s="1"/>
  <c r="BW105" i="32" s="1"/>
  <c r="BX105" i="32" s="1"/>
  <c r="BO107" i="32"/>
  <c r="BV107" i="32" s="1"/>
  <c r="BW107" i="32" s="1"/>
  <c r="BX107" i="32" s="1"/>
  <c r="BO34" i="32"/>
  <c r="BV34" i="32" s="1"/>
  <c r="BW34" i="32" s="1"/>
  <c r="BX34" i="32" s="1"/>
  <c r="BO117" i="32"/>
  <c r="BV117" i="32" s="1"/>
  <c r="BW117" i="32" s="1"/>
  <c r="BX117" i="32" s="1"/>
  <c r="BO26" i="32"/>
  <c r="BV26" i="32" s="1"/>
  <c r="BW26" i="32" s="1"/>
  <c r="BX26" i="32" s="1"/>
  <c r="BO28" i="32"/>
  <c r="BV28" i="32" s="1"/>
  <c r="BW28" i="32" s="1"/>
  <c r="BX28" i="32" s="1"/>
  <c r="BO14" i="32"/>
  <c r="BV14" i="32" s="1"/>
  <c r="BW14" i="32" s="1"/>
  <c r="BX14" i="32" s="1"/>
  <c r="BO94" i="32"/>
  <c r="BV94" i="32" s="1"/>
  <c r="BW94" i="32" s="1"/>
  <c r="BX94" i="32" s="1"/>
  <c r="BO65" i="32"/>
  <c r="BV65" i="32" s="1"/>
  <c r="BW65" i="32" s="1"/>
  <c r="BX65" i="32" s="1"/>
  <c r="BO32" i="32"/>
  <c r="BV32" i="32" s="1"/>
  <c r="BW32" i="32" s="1"/>
  <c r="BX32" i="32" s="1"/>
  <c r="BO15" i="32"/>
  <c r="BV15" i="32" s="1"/>
  <c r="BW15" i="32" s="1"/>
  <c r="BX15" i="32" s="1"/>
  <c r="BO49" i="32"/>
  <c r="BV49" i="32" s="1"/>
  <c r="BW49" i="32" s="1"/>
  <c r="BX49" i="32" s="1"/>
  <c r="BO79" i="32"/>
  <c r="BV79" i="32" s="1"/>
  <c r="BW79" i="32" s="1"/>
  <c r="BX79" i="32" s="1"/>
  <c r="BO43" i="32"/>
  <c r="BV43" i="32" s="1"/>
  <c r="BW43" i="32" s="1"/>
  <c r="BX43" i="32" s="1"/>
  <c r="BO108" i="32"/>
  <c r="BV108" i="32" s="1"/>
  <c r="BW108" i="32" s="1"/>
  <c r="BX108" i="32" s="1"/>
  <c r="BZ173" i="33"/>
  <c r="BY173" i="33"/>
  <c r="BY151" i="33"/>
  <c r="BZ151" i="33"/>
  <c r="BY165" i="33"/>
  <c r="BZ165" i="33"/>
  <c r="BY60" i="33"/>
  <c r="BZ60" i="33"/>
  <c r="BY164" i="33"/>
  <c r="BZ164" i="33"/>
  <c r="BZ172" i="33"/>
  <c r="BY172" i="33"/>
  <c r="BY61" i="33"/>
  <c r="BZ61" i="33"/>
  <c r="BY94" i="33"/>
  <c r="BZ94" i="33"/>
  <c r="BY53" i="33"/>
  <c r="BZ53" i="33"/>
  <c r="BY134" i="33"/>
  <c r="BZ134" i="33"/>
  <c r="BZ16" i="33"/>
  <c r="BY16" i="33"/>
  <c r="BY89" i="33"/>
  <c r="BZ89" i="33"/>
  <c r="BZ32" i="33"/>
  <c r="BY32" i="33"/>
  <c r="BZ140" i="33"/>
  <c r="BY140" i="33"/>
  <c r="BY180" i="33"/>
  <c r="BZ180" i="33"/>
  <c r="BZ69" i="33"/>
  <c r="BY69" i="33"/>
  <c r="BZ182" i="33"/>
  <c r="BY182" i="33"/>
  <c r="BY57" i="33"/>
  <c r="BZ57" i="33"/>
  <c r="BZ98" i="33"/>
  <c r="BY98" i="33"/>
  <c r="BZ167" i="33"/>
  <c r="BY167" i="33"/>
  <c r="BZ130" i="33"/>
  <c r="BY130" i="33"/>
  <c r="BO190" i="33"/>
  <c r="BV6" i="33"/>
  <c r="BY154" i="33"/>
  <c r="BZ154" i="33"/>
  <c r="BZ44" i="33"/>
  <c r="BY44" i="33"/>
  <c r="BY116" i="33"/>
  <c r="BZ116" i="33"/>
  <c r="BZ74" i="33"/>
  <c r="BY74" i="33"/>
  <c r="BY100" i="33"/>
  <c r="BZ100" i="33"/>
  <c r="BZ93" i="33"/>
  <c r="BY93" i="33"/>
  <c r="BZ85" i="33"/>
  <c r="BY85" i="33"/>
  <c r="BZ96" i="33"/>
  <c r="BY96" i="33"/>
  <c r="BZ70" i="33"/>
  <c r="BY70" i="33"/>
  <c r="BZ117" i="33"/>
  <c r="BY117" i="33"/>
  <c r="BY147" i="33"/>
  <c r="BZ147" i="33"/>
  <c r="BY62" i="33"/>
  <c r="BZ62" i="33"/>
  <c r="BY97" i="33"/>
  <c r="BZ97" i="33"/>
  <c r="BY169" i="33"/>
  <c r="BZ169" i="33"/>
  <c r="BZ27" i="33"/>
  <c r="BY27" i="33"/>
  <c r="BZ150" i="33"/>
  <c r="BY150" i="33"/>
  <c r="BY102" i="33"/>
  <c r="BZ102" i="33"/>
  <c r="BZ133" i="33"/>
  <c r="BY133" i="33"/>
  <c r="BZ84" i="33"/>
  <c r="BY84" i="33"/>
  <c r="BY108" i="33"/>
  <c r="BZ108" i="33"/>
  <c r="BZ51" i="33"/>
  <c r="BY51" i="33"/>
  <c r="BZ139" i="33"/>
  <c r="BY139" i="33"/>
  <c r="BY186" i="33" l="1"/>
  <c r="BZ186" i="33"/>
  <c r="BZ79" i="32"/>
  <c r="BY79" i="32"/>
  <c r="BY26" i="32"/>
  <c r="BZ26" i="32"/>
  <c r="BY145" i="32"/>
  <c r="BZ145" i="32"/>
  <c r="BZ54" i="32"/>
  <c r="BY54" i="32"/>
  <c r="BZ20" i="32"/>
  <c r="BY20" i="32"/>
  <c r="BZ7" i="32"/>
  <c r="BY7" i="32"/>
  <c r="BY147" i="32"/>
  <c r="BZ147" i="32"/>
  <c r="BZ43" i="32"/>
  <c r="BY43" i="32"/>
  <c r="BZ32" i="32"/>
  <c r="BY32" i="32"/>
  <c r="BZ28" i="32"/>
  <c r="BY28" i="32"/>
  <c r="BY107" i="32"/>
  <c r="BZ107" i="32"/>
  <c r="BY98" i="32"/>
  <c r="BZ98" i="32"/>
  <c r="BZ24" i="32"/>
  <c r="BY24" i="32"/>
  <c r="BZ113" i="32"/>
  <c r="BY113" i="32"/>
  <c r="BY150" i="32"/>
  <c r="BZ150" i="32"/>
  <c r="BZ91" i="32"/>
  <c r="BY91" i="32"/>
  <c r="BY35" i="32"/>
  <c r="BZ35" i="32"/>
  <c r="BZ97" i="32"/>
  <c r="BY97" i="32"/>
  <c r="BY90" i="32"/>
  <c r="BZ90" i="32"/>
  <c r="BZ162" i="32"/>
  <c r="BY162" i="32"/>
  <c r="BZ151" i="32"/>
  <c r="BY151" i="32"/>
  <c r="BZ42" i="32"/>
  <c r="BY42" i="32"/>
  <c r="BZ161" i="32"/>
  <c r="BY161" i="32"/>
  <c r="BZ166" i="32"/>
  <c r="BY166" i="32"/>
  <c r="BZ130" i="32"/>
  <c r="BY130" i="32"/>
  <c r="BY77" i="32"/>
  <c r="BZ77" i="32"/>
  <c r="BY85" i="32"/>
  <c r="BZ85" i="32"/>
  <c r="BZ137" i="32"/>
  <c r="BY137" i="32"/>
  <c r="BY126" i="32"/>
  <c r="BZ126" i="32"/>
  <c r="BZ109" i="32"/>
  <c r="BY109" i="32"/>
  <c r="BZ115" i="32"/>
  <c r="BY115" i="32"/>
  <c r="BO171" i="32"/>
  <c r="BV6" i="32"/>
  <c r="BY136" i="32"/>
  <c r="BZ136" i="32"/>
  <c r="BY78" i="32"/>
  <c r="BZ78" i="32"/>
  <c r="BY63" i="32"/>
  <c r="BZ63" i="32"/>
  <c r="BZ25" i="32"/>
  <c r="BY25" i="32"/>
  <c r="BZ152" i="32"/>
  <c r="BY152" i="32"/>
  <c r="BZ114" i="32"/>
  <c r="BY114" i="32"/>
  <c r="BY44" i="32"/>
  <c r="BZ44" i="32"/>
  <c r="BY60" i="32"/>
  <c r="BZ60" i="32"/>
  <c r="BY81" i="32"/>
  <c r="BZ81" i="32"/>
  <c r="BZ92" i="32"/>
  <c r="BY92" i="32"/>
  <c r="BZ13" i="32"/>
  <c r="BY13" i="32"/>
  <c r="BY96" i="32"/>
  <c r="BZ96" i="32"/>
  <c r="BY74" i="32"/>
  <c r="BZ74" i="32"/>
  <c r="BZ55" i="32"/>
  <c r="BY55" i="32"/>
  <c r="BY122" i="32"/>
  <c r="BZ122" i="32"/>
  <c r="BZ72" i="32"/>
  <c r="BY72" i="32"/>
  <c r="BZ65" i="32"/>
  <c r="BY65" i="32"/>
  <c r="BY142" i="32"/>
  <c r="BZ142" i="32"/>
  <c r="BZ62" i="32"/>
  <c r="BY62" i="32"/>
  <c r="BZ50" i="32"/>
  <c r="BY50" i="32"/>
  <c r="BZ134" i="32"/>
  <c r="BY134" i="32"/>
  <c r="BY165" i="32"/>
  <c r="BZ165" i="32"/>
  <c r="BY82" i="32"/>
  <c r="BZ82" i="32"/>
  <c r="BZ61" i="32"/>
  <c r="BY61" i="32"/>
  <c r="BZ146" i="32"/>
  <c r="BY146" i="32"/>
  <c r="BY104" i="32"/>
  <c r="BZ104" i="32"/>
  <c r="BZ75" i="32"/>
  <c r="BY75" i="32"/>
  <c r="BY31" i="32"/>
  <c r="BZ31" i="32"/>
  <c r="BY169" i="32"/>
  <c r="BZ169" i="32"/>
  <c r="BY10" i="32"/>
  <c r="BZ10" i="32"/>
  <c r="BY139" i="32"/>
  <c r="BZ139" i="32"/>
  <c r="BY163" i="32"/>
  <c r="BZ163" i="32"/>
  <c r="BY73" i="32"/>
  <c r="BZ73" i="32"/>
  <c r="BY51" i="32"/>
  <c r="BZ51" i="32"/>
  <c r="BZ157" i="32"/>
  <c r="BY157" i="32"/>
  <c r="BY68" i="32"/>
  <c r="BZ68" i="32"/>
  <c r="BY88" i="32"/>
  <c r="BZ88" i="32"/>
  <c r="BZ7" i="33"/>
  <c r="BY7" i="33"/>
  <c r="BY49" i="32"/>
  <c r="BZ49" i="32"/>
  <c r="BY94" i="32"/>
  <c r="BZ94" i="32"/>
  <c r="BY117" i="32"/>
  <c r="BZ117" i="32"/>
  <c r="BY70" i="32"/>
  <c r="BZ70" i="32"/>
  <c r="BY19" i="32"/>
  <c r="BZ19" i="32"/>
  <c r="BZ39" i="32"/>
  <c r="BY39" i="32"/>
  <c r="BY66" i="32"/>
  <c r="BZ66" i="32"/>
  <c r="BZ135" i="32"/>
  <c r="BY135" i="32"/>
  <c r="BY149" i="32"/>
  <c r="BZ149" i="32"/>
  <c r="BZ138" i="32"/>
  <c r="BY138" i="32"/>
  <c r="BY47" i="32"/>
  <c r="BZ47" i="32"/>
  <c r="BZ112" i="32"/>
  <c r="BY112" i="32"/>
  <c r="BZ64" i="32"/>
  <c r="BY64" i="32"/>
  <c r="BZ120" i="32"/>
  <c r="BY120" i="32"/>
  <c r="BZ58" i="32"/>
  <c r="BY58" i="32"/>
  <c r="BZ129" i="32"/>
  <c r="BY129" i="32"/>
  <c r="BZ56" i="32"/>
  <c r="BY56" i="32"/>
  <c r="BY27" i="32"/>
  <c r="BZ27" i="32"/>
  <c r="BZ53" i="32"/>
  <c r="BY53" i="32"/>
  <c r="BZ12" i="32"/>
  <c r="BY12" i="32"/>
  <c r="BY164" i="32"/>
  <c r="BZ164" i="32"/>
  <c r="BZ8" i="32"/>
  <c r="BY8" i="32"/>
  <c r="BY45" i="32"/>
  <c r="BZ45" i="32"/>
  <c r="BZ141" i="32"/>
  <c r="BY141" i="32"/>
  <c r="BZ87" i="32"/>
  <c r="BY87" i="32"/>
  <c r="BY133" i="32"/>
  <c r="BZ133" i="32"/>
  <c r="BZ118" i="32"/>
  <c r="BY118" i="32"/>
  <c r="BZ143" i="32"/>
  <c r="BY143" i="32"/>
  <c r="BY40" i="32"/>
  <c r="BZ40" i="32"/>
  <c r="BZ33" i="32"/>
  <c r="BY33" i="32"/>
  <c r="BZ93" i="32"/>
  <c r="BY93" i="32"/>
  <c r="BY128" i="32"/>
  <c r="BZ128" i="32"/>
  <c r="BZ17" i="32"/>
  <c r="BY17" i="32"/>
  <c r="BZ69" i="32"/>
  <c r="BY69" i="32"/>
  <c r="BZ144" i="32"/>
  <c r="BY144" i="32"/>
  <c r="BY103" i="32"/>
  <c r="BZ103" i="32"/>
  <c r="BZ168" i="32"/>
  <c r="BY168" i="32"/>
  <c r="BZ37" i="32"/>
  <c r="BY37" i="32"/>
  <c r="BZ84" i="32"/>
  <c r="BY84" i="32"/>
  <c r="BY9" i="32"/>
  <c r="BZ9" i="32"/>
  <c r="BZ106" i="32"/>
  <c r="BY106" i="32"/>
  <c r="BY105" i="32"/>
  <c r="BZ105" i="32"/>
  <c r="BY86" i="32"/>
  <c r="BZ86" i="32"/>
  <c r="BY124" i="32"/>
  <c r="BZ124" i="32"/>
  <c r="BZ16" i="32"/>
  <c r="BY16" i="32"/>
  <c r="BY156" i="32"/>
  <c r="BZ156" i="32"/>
  <c r="BY36" i="32"/>
  <c r="BZ36" i="32"/>
  <c r="BZ154" i="32"/>
  <c r="BY154" i="32"/>
  <c r="BY38" i="32"/>
  <c r="BZ38" i="32"/>
  <c r="BY52" i="32"/>
  <c r="BZ52" i="32"/>
  <c r="BY18" i="32"/>
  <c r="BZ18" i="32"/>
  <c r="BY110" i="32"/>
  <c r="BZ110" i="32"/>
  <c r="BY48" i="32"/>
  <c r="BZ48" i="32"/>
  <c r="BZ41" i="32"/>
  <c r="BY41" i="32"/>
  <c r="BV190" i="33"/>
  <c r="BW6" i="33"/>
  <c r="BZ108" i="32"/>
  <c r="BY108" i="32"/>
  <c r="BY15" i="32"/>
  <c r="BZ15" i="32"/>
  <c r="BY14" i="32"/>
  <c r="BZ14" i="32"/>
  <c r="BY34" i="32"/>
  <c r="BZ34" i="32"/>
  <c r="BY23" i="32"/>
  <c r="BZ23" i="32"/>
  <c r="BZ159" i="32"/>
  <c r="BY159" i="32"/>
  <c r="BY125" i="32"/>
  <c r="BZ125" i="32"/>
  <c r="BZ170" i="32"/>
  <c r="BY170" i="32"/>
  <c r="BZ158" i="32"/>
  <c r="BY158" i="32"/>
  <c r="BY121" i="32"/>
  <c r="BZ121" i="32"/>
  <c r="BZ140" i="32"/>
  <c r="BY140" i="32"/>
  <c r="BZ95" i="32"/>
  <c r="BY95" i="32"/>
  <c r="BY116" i="32"/>
  <c r="BZ116" i="32"/>
  <c r="BY57" i="32"/>
  <c r="BZ57" i="32"/>
  <c r="BZ100" i="32"/>
  <c r="BY100" i="32"/>
  <c r="BY89" i="32"/>
  <c r="BZ89" i="32"/>
  <c r="BY153" i="32"/>
  <c r="BZ153" i="32"/>
  <c r="BZ167" i="32"/>
  <c r="BY167" i="32"/>
  <c r="BZ131" i="32"/>
  <c r="BY131" i="32"/>
  <c r="BZ83" i="32"/>
  <c r="BY83" i="32"/>
  <c r="BZ46" i="32"/>
  <c r="BY46" i="32"/>
  <c r="BZ160" i="32"/>
  <c r="BY160" i="32"/>
  <c r="BY11" i="32"/>
  <c r="BZ11" i="32"/>
  <c r="BZ101" i="32"/>
  <c r="BY101" i="32"/>
  <c r="BZ123" i="32"/>
  <c r="BY123" i="32"/>
  <c r="BZ71" i="32"/>
  <c r="BY71" i="32"/>
  <c r="BY132" i="32"/>
  <c r="BZ132" i="32"/>
  <c r="BZ155" i="32"/>
  <c r="BY155" i="32"/>
  <c r="BZ127" i="32"/>
  <c r="BY127" i="32"/>
  <c r="BY30" i="32"/>
  <c r="BZ30" i="32"/>
  <c r="BY119" i="32"/>
  <c r="BZ119" i="32"/>
  <c r="BZ22" i="32"/>
  <c r="BY22" i="32"/>
  <c r="BZ102" i="32"/>
  <c r="BY102" i="32"/>
  <c r="BY111" i="32"/>
  <c r="BZ111" i="32"/>
  <c r="BY76" i="32"/>
  <c r="BZ76" i="32"/>
  <c r="BY29" i="32"/>
  <c r="BZ29" i="32"/>
  <c r="BY80" i="32"/>
  <c r="BZ80" i="32"/>
  <c r="BZ67" i="32"/>
  <c r="BY67" i="32"/>
  <c r="BY21" i="32"/>
  <c r="BZ21" i="32"/>
  <c r="BZ99" i="32"/>
  <c r="BY99" i="32"/>
  <c r="BY59" i="32"/>
  <c r="BZ59" i="32"/>
  <c r="BY148" i="32"/>
  <c r="BZ148" i="32"/>
  <c r="BV171" i="32" l="1"/>
  <c r="BW6" i="32"/>
  <c r="BX6" i="33"/>
  <c r="BW190" i="33"/>
  <c r="BX190" i="33" l="1"/>
  <c r="BZ6" i="33"/>
  <c r="BY6" i="33"/>
  <c r="BY190" i="33" s="1"/>
  <c r="BW171" i="32"/>
  <c r="BX6" i="32"/>
  <c r="BZ190" i="33" l="1"/>
  <c r="C16" i="22" s="1"/>
  <c r="D16" i="22" s="1"/>
  <c r="BX171" i="32"/>
  <c r="BY6" i="32"/>
  <c r="BY171" i="32" s="1"/>
  <c r="BZ6" i="32"/>
  <c r="BZ171" i="32" s="1"/>
  <c r="C17" i="22" l="1"/>
  <c r="D17" i="22" s="1"/>
  <c r="C18" i="22"/>
  <c r="D18" i="2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PGJMG</author>
  </authors>
  <commentList>
    <comment ref="J4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o cargo de: Eletricista</t>
        </r>
      </text>
    </comment>
    <comment ref="K4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os seguintes cargos:
Bombeiro Hidráulico
Jardineiro
Lavador de Veículos
Marceneiro
Pintor</t>
        </r>
      </text>
    </comment>
    <comment ref="L4" authorId="0" shapeId="0" xr:uid="{00000000-0006-0000-0000-000003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Porteiros 12x36h - noturno. 
Vai variar conforme CCT da localidade. Algumas a base para cálculo é 220h outras é 210h</t>
        </r>
      </text>
    </comment>
    <comment ref="AH4" authorId="0" shapeId="0" xr:uid="{00000000-0006-0000-0000-000004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valor final não bate... Verificar depois a falha. Diferença de R$ 1.146,42</t>
        </r>
      </text>
    </comment>
    <comment ref="L41" authorId="0" shapeId="0" xr:uid="{00000000-0006-0000-0000-000005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63" authorId="0" shapeId="0" xr:uid="{00000000-0006-0000-0000-000006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67" authorId="0" shapeId="0" xr:uid="{00000000-0006-0000-0000-000007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78" authorId="0" shapeId="0" xr:uid="{00000000-0006-0000-0000-000008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86" authorId="0" shapeId="0" xr:uid="{00000000-0006-0000-0000-000009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89" authorId="0" shapeId="0" xr:uid="{00000000-0006-0000-0000-00000A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94" authorId="0" shapeId="0" xr:uid="{00000000-0006-0000-0000-00000B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15" authorId="0" shapeId="0" xr:uid="{00000000-0006-0000-0000-00000C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23" authorId="0" shapeId="0" xr:uid="{00000000-0006-0000-0000-00000D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27" authorId="0" shapeId="0" xr:uid="{00000000-0006-0000-0000-00000E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42" authorId="0" shapeId="0" xr:uid="{00000000-0006-0000-0000-00000F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59" authorId="0" shapeId="0" xr:uid="{00000000-0006-0000-0000-000010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61" authorId="0" shapeId="0" xr:uid="{00000000-0006-0000-0000-000011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</t>
        </r>
      </text>
    </comment>
    <comment ref="L166" authorId="0" shapeId="0" xr:uid="{00000000-0006-0000-0000-000012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70" authorId="0" shapeId="0" xr:uid="{00000000-0006-0000-0000-000013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87" authorId="0" shapeId="0" xr:uid="{00000000-0006-0000-0000-000014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PGJMG</author>
  </authors>
  <commentList>
    <comment ref="J4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o cargo de: Eletricista</t>
        </r>
      </text>
    </comment>
    <comment ref="K4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os seguintes cargos:
Bombeiro Hidráulico
Jardineiro
Lavador de Veículos
Marceneiro
Pintor</t>
        </r>
      </text>
    </comment>
    <comment ref="L4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Porteiros 12x36h - noturno. 
Vai variar conforme CCT da localidade. Algumas a base para cálculo é 220h outras é 210h</t>
        </r>
      </text>
    </comment>
    <comment ref="AH4" authorId="0" shapeId="0" xr:uid="{00000000-0006-0000-0300-000004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valor final não bate... Verificar depois a falha. Diferença de R$ 1.146,42</t>
        </r>
      </text>
    </comment>
    <comment ref="L41" authorId="0" shapeId="0" xr:uid="{00000000-0006-0000-0300-000005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63" authorId="0" shapeId="0" xr:uid="{00000000-0006-0000-0300-000006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67" authorId="0" shapeId="0" xr:uid="{00000000-0006-0000-0300-000007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78" authorId="0" shapeId="0" xr:uid="{00000000-0006-0000-0300-000008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86" authorId="0" shapeId="0" xr:uid="{00000000-0006-0000-0300-000009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89" authorId="0" shapeId="0" xr:uid="{00000000-0006-0000-0300-00000A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94" authorId="0" shapeId="0" xr:uid="{00000000-0006-0000-0300-00000B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15" authorId="0" shapeId="0" xr:uid="{00000000-0006-0000-0300-00000C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23" authorId="0" shapeId="0" xr:uid="{00000000-0006-0000-0300-00000D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27" authorId="0" shapeId="0" xr:uid="{00000000-0006-0000-0300-00000E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42" authorId="0" shapeId="0" xr:uid="{00000000-0006-0000-0300-00000F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59" authorId="0" shapeId="0" xr:uid="{00000000-0006-0000-0300-000010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61" authorId="0" shapeId="0" xr:uid="{00000000-0006-0000-0300-000011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</t>
        </r>
      </text>
    </comment>
    <comment ref="L166" authorId="0" shapeId="0" xr:uid="{00000000-0006-0000-0300-000012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70" authorId="0" shapeId="0" xr:uid="{00000000-0006-0000-0300-000013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87" authorId="0" shapeId="0" xr:uid="{00000000-0006-0000-0300-000014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PGJMG</author>
  </authors>
  <commentList>
    <comment ref="J4" authorId="0" shapeId="0" xr:uid="{00000000-0006-0000-0500-000001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o cargo de: Eletricista</t>
        </r>
      </text>
    </comment>
    <comment ref="K4" authorId="0" shapeId="0" xr:uid="{00000000-0006-0000-0500-000002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os seguintes cargos:
Bombeiro Hidráulico
Jardineiro
Lavador de Veículos
Marceneiro
Pintor</t>
        </r>
      </text>
    </comment>
    <comment ref="L4" authorId="0" shapeId="0" xr:uid="{00000000-0006-0000-0500-000003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Porteiros 12x36h - noturno. 
Vai variar conforme CCT da localidade. Algumas a base para cálculo é 220h outras é 210h</t>
        </r>
      </text>
    </comment>
    <comment ref="AH4" authorId="0" shapeId="0" xr:uid="{00000000-0006-0000-0500-000004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valor final não bate... Verificar depois a falha. Diferença de R$ 1.146,42</t>
        </r>
      </text>
    </comment>
    <comment ref="L41" authorId="0" shapeId="0" xr:uid="{00000000-0006-0000-0500-000005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63" authorId="0" shapeId="0" xr:uid="{00000000-0006-0000-0500-000006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67" authorId="0" shapeId="0" xr:uid="{00000000-0006-0000-0500-000007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78" authorId="0" shapeId="0" xr:uid="{00000000-0006-0000-0500-000008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86" authorId="0" shapeId="0" xr:uid="{00000000-0006-0000-0500-000009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89" authorId="0" shapeId="0" xr:uid="{00000000-0006-0000-0500-00000A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94" authorId="0" shapeId="0" xr:uid="{00000000-0006-0000-0500-00000B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15" authorId="0" shapeId="0" xr:uid="{00000000-0006-0000-0500-00000C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23" authorId="0" shapeId="0" xr:uid="{00000000-0006-0000-0500-00000D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27" authorId="0" shapeId="0" xr:uid="{00000000-0006-0000-0500-00000E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42" authorId="0" shapeId="0" xr:uid="{00000000-0006-0000-0500-00000F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59" authorId="0" shapeId="0" xr:uid="{00000000-0006-0000-0500-000010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61" authorId="0" shapeId="0" xr:uid="{00000000-0006-0000-0500-000011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</t>
        </r>
      </text>
    </comment>
    <comment ref="L166" authorId="0" shapeId="0" xr:uid="{00000000-0006-0000-0500-000012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70" authorId="0" shapeId="0" xr:uid="{00000000-0006-0000-0500-000013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87" authorId="0" shapeId="0" xr:uid="{00000000-0006-0000-0500-000014000000}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</commentList>
</comments>
</file>

<file path=xl/sharedStrings.xml><?xml version="1.0" encoding="utf-8"?>
<sst xmlns="http://schemas.openxmlformats.org/spreadsheetml/2006/main" count="6924" uniqueCount="742">
  <si>
    <t>Servente de Limpeza - 220 h</t>
  </si>
  <si>
    <t>Servente de Limpeza - 110 h</t>
  </si>
  <si>
    <t>Servente de Limpeza - 55 h</t>
  </si>
  <si>
    <t>APOIO E MOTORISTAS</t>
  </si>
  <si>
    <t>LIMPEZA</t>
  </si>
  <si>
    <t>CUSTOS INDIRETOS %</t>
  </si>
  <si>
    <t>LUCRO %</t>
  </si>
  <si>
    <t>TOTAL</t>
  </si>
  <si>
    <t>QUANTIDADE DE POSTOS</t>
  </si>
  <si>
    <t>Eletricista - 220h</t>
  </si>
  <si>
    <t>Jardineiro - 220h</t>
  </si>
  <si>
    <t>Marceneiro - 220h</t>
  </si>
  <si>
    <t>Pedreiro - 220h</t>
  </si>
  <si>
    <t>Pintor - 220h</t>
  </si>
  <si>
    <t>Porteiro - 12 x 36 - Diurno</t>
  </si>
  <si>
    <t>Porteiro - 12 x 36 - Noturno</t>
  </si>
  <si>
    <t>Recepcionista - 220h</t>
  </si>
  <si>
    <t>Recepcionista - 150h</t>
  </si>
  <si>
    <t>Montante Salário Base</t>
  </si>
  <si>
    <t>CUSTO TOTAL ANUAL</t>
  </si>
  <si>
    <t xml:space="preserve">LOTE ÚNICO </t>
  </si>
  <si>
    <t>TOTAL CUSTO INDIRETO</t>
  </si>
  <si>
    <t>TOTAL LUCRO</t>
  </si>
  <si>
    <t>PROPORÇÃO CUSTO INDIRETO</t>
  </si>
  <si>
    <t>PROPORÇÃO LUCRO</t>
  </si>
  <si>
    <t>CUSTO INDIRETO POR POSTO</t>
  </si>
  <si>
    <t>LUCRO POR POSTO</t>
  </si>
  <si>
    <t>ITEM</t>
  </si>
  <si>
    <t>LOTE ÚNICO</t>
  </si>
  <si>
    <t>% CUSTO INDIRETO</t>
  </si>
  <si>
    <t>% LUCRO</t>
  </si>
  <si>
    <t>TOTAL DOS CUSTOS DAS PLANILHAS RESUMO</t>
  </si>
  <si>
    <t>DIFERENÇA ENTRE PROPOSTA E PLANILHAS RESUMO</t>
  </si>
  <si>
    <t>TOTAL IMPOSTOS SOBRE CUSTOS INDIRETOS E LUCRO</t>
  </si>
  <si>
    <t>CUSTO INDIRETO + LUCRO + IMPOSTOS</t>
  </si>
  <si>
    <t>% IMPOSTOS SOBRE CUSTOS INDIRETOS E LUCRO</t>
  </si>
  <si>
    <t>IMPOSTOS SOBRE CUSTOS INDIRETOS E LUCRO</t>
  </si>
  <si>
    <t>IMPOSTOS SOBRE CUSTOS DIRETOS (FIXO)</t>
  </si>
  <si>
    <t>DIFERENÇA ENTRE CUSTO TOTAL, CUSTOS DIRETOS E IMPOSTOS SOBRE CUSTOS DIRETOS</t>
  </si>
  <si>
    <t>CONFERÊNCIA COM PLANILHAS DE RESUMO GERAL APOIO MOTORISTAS E LIMPEZA</t>
  </si>
  <si>
    <t xml:space="preserve">TOTAL </t>
  </si>
  <si>
    <t>LANCE DO PREGÃO</t>
  </si>
  <si>
    <t>BASE DE CÁLCULO DO VALOR DOS ITENS A PARTIR DO LANCE DO PREGÃO</t>
  </si>
  <si>
    <t>VALORES DOS ITENS A PARTIR DO LANCE DO PREGÃO</t>
  </si>
  <si>
    <t>INSTRUÇÃO</t>
  </si>
  <si>
    <t>RESUMO GERAL - LOTE ÚNICO</t>
  </si>
  <si>
    <t>TOTAL MÓDULOS 1+2+3+4+5</t>
  </si>
  <si>
    <t>CUSTO TOTAL MENSAL</t>
  </si>
  <si>
    <t>ANO DA CCT</t>
  </si>
  <si>
    <t>Nº DE PEDIDO DA CCT</t>
  </si>
  <si>
    <t>TERMO ADITIVO  ALTERAÇÃO DA CCT</t>
  </si>
  <si>
    <t>Comarca</t>
  </si>
  <si>
    <t>Função</t>
  </si>
  <si>
    <t>CCT DA CATEGORIA</t>
  </si>
  <si>
    <t>Comarca/função/Fonte de Rescursos</t>
  </si>
  <si>
    <t>Classificação</t>
  </si>
  <si>
    <t>Fonte de Recursos</t>
  </si>
  <si>
    <t>Vagas contratadas</t>
  </si>
  <si>
    <t>ISS (Conversão Alíquota s/ fatura)</t>
  </si>
  <si>
    <t>Resumo de Alíquotas (PIS+CONFINS+ISS)</t>
  </si>
  <si>
    <t>PIS + COFINS + ISS (Total Conversão  Alíquota s/ Fatura)</t>
  </si>
  <si>
    <t>Valor dos Tributos (ISS, PIS, CONFINS)</t>
  </si>
  <si>
    <t>Apoio</t>
  </si>
  <si>
    <t>PGJ</t>
  </si>
  <si>
    <t>FEPDC</t>
  </si>
  <si>
    <t>Abre Campo</t>
  </si>
  <si>
    <t>Porteiro - 220h</t>
  </si>
  <si>
    <t>Fethemg Interior</t>
  </si>
  <si>
    <t>Abre CampoPorteiro - 220hPGJ</t>
  </si>
  <si>
    <t>Almenara</t>
  </si>
  <si>
    <t>Regiao de Teofilo Otoni</t>
  </si>
  <si>
    <t>AlmenaraPorteiro - 220hPGJ</t>
  </si>
  <si>
    <t>Araguari</t>
  </si>
  <si>
    <t>Continuo - 220h</t>
  </si>
  <si>
    <t>Alto Paranaiba</t>
  </si>
  <si>
    <t>AraguariContinuo - 220hPGJ</t>
  </si>
  <si>
    <t>AraguariRecepcionista - 220hPGJ</t>
  </si>
  <si>
    <t>Araxa</t>
  </si>
  <si>
    <t>Motorista - 220h</t>
  </si>
  <si>
    <t>Rodoviarios de Araxa + SEAC-MG</t>
  </si>
  <si>
    <t>AraxaMotorista - 220hPGJ</t>
  </si>
  <si>
    <t>AraxaRecepcionista - 150hPGJ</t>
  </si>
  <si>
    <t>AraxaRecepcionista - 220hPGJ</t>
  </si>
  <si>
    <t>Arcos</t>
  </si>
  <si>
    <t>Regiao de Divinopolis</t>
  </si>
  <si>
    <t>ArcosRecepcionista - 220hPGJ</t>
  </si>
  <si>
    <t>Arinos</t>
  </si>
  <si>
    <t>ArinosPorteiro - 220hPGJ</t>
  </si>
  <si>
    <t>Barbacena</t>
  </si>
  <si>
    <t>Rodoviarios de Babacena + SEAC-MG</t>
  </si>
  <si>
    <t>BarbacenaMotorista - 220hPGJ</t>
  </si>
  <si>
    <t>Belo Horizonte</t>
  </si>
  <si>
    <t>Almoxarife - 220h</t>
  </si>
  <si>
    <t>SEAC/SINDEAC</t>
  </si>
  <si>
    <t>Belo HorizonteAlmoxarife - 220hPGJ</t>
  </si>
  <si>
    <t>Ascensorista - 150h</t>
  </si>
  <si>
    <t>Belo HorizonteAscensorista - 150hPGJ</t>
  </si>
  <si>
    <t>Auxiliar de Arquivo I - 220h</t>
  </si>
  <si>
    <t>Belo HorizonteAuxiliar de Arquivo I - 220hPGJ</t>
  </si>
  <si>
    <t>Auxiliar de Arquivo II - 150h</t>
  </si>
  <si>
    <t>Belo HorizonteAuxiliar de Arquivo II - 150hPGJ</t>
  </si>
  <si>
    <t>Auxiliar de Cadastro e Expedicao- 220h</t>
  </si>
  <si>
    <t>Belo HorizonteAuxiliar de Cadastro e Expedicao- 220hPGJ</t>
  </si>
  <si>
    <t>Auxiliar de Manutencao Predial - 220h</t>
  </si>
  <si>
    <t>Belo HorizonteAuxiliar de Manutencao Predial - 220hPGJ</t>
  </si>
  <si>
    <t>Bombeiro Hidraulico - 220h</t>
  </si>
  <si>
    <t>Belo HorizonteBombeiro Hidraulico - 220hPGJ</t>
  </si>
  <si>
    <t>Carregador - 220h</t>
  </si>
  <si>
    <t>Belo HorizonteCarregador - 220hPGJ</t>
  </si>
  <si>
    <t>Belo HorizonteContinuo - 220hPGJ</t>
  </si>
  <si>
    <t>Copeiro - 220h</t>
  </si>
  <si>
    <t>Belo HorizonteCopeiro - 220hPGJ</t>
  </si>
  <si>
    <t>Cozinheiro - 220h</t>
  </si>
  <si>
    <t>Belo HorizonteCozinheiro - 220hPGJ</t>
  </si>
  <si>
    <t>Digitador - 150h</t>
  </si>
  <si>
    <t>SETTASPOC</t>
  </si>
  <si>
    <t>Belo HorizonteDigitador - 150hPGJ</t>
  </si>
  <si>
    <t>Belo HorizonteEletricista - 220hPGJ</t>
  </si>
  <si>
    <t>Fotografo - 150h</t>
  </si>
  <si>
    <t>Belo HorizonteFotografo - 150hPGJ</t>
  </si>
  <si>
    <t>Garcom - 220h</t>
  </si>
  <si>
    <t>Belo HorizonteGarcom - 220hPGJ</t>
  </si>
  <si>
    <t>Belo HorizonteJardineiro - 220hPGJ</t>
  </si>
  <si>
    <t>Lavador de Veiculos - 220h</t>
  </si>
  <si>
    <t>Belo HorizonteLavador de Veiculos - 220hPGJ</t>
  </si>
  <si>
    <t>Manobrista - 220h</t>
  </si>
  <si>
    <t>Belo HorizonteManobrista - 220hPGJ</t>
  </si>
  <si>
    <t>Belo HorizonteMarceneiro - 220hPGJ</t>
  </si>
  <si>
    <t>Rodoviarios de Belo Horizonte + SEAC-MG</t>
  </si>
  <si>
    <t>Belo HorizonteMotorista - 220hPGJ</t>
  </si>
  <si>
    <t>Belo HorizonteMotorista - 220hFEPDC</t>
  </si>
  <si>
    <t>Operador de Maquina Reprografica - 220h</t>
  </si>
  <si>
    <t>Belo HorizonteOperador de Maquina Reprografica - 220hPGJ</t>
  </si>
  <si>
    <t>Belo HorizontePedreiro - 220hPGJ</t>
  </si>
  <si>
    <t>Belo HorizontePintor - 220hPGJ</t>
  </si>
  <si>
    <t>Belo HorizontePorteiro - 12 x 36 - DiurnoPGJ</t>
  </si>
  <si>
    <t>Belo HorizontePorteiro - 12 x 36 - NoturnoPGJ</t>
  </si>
  <si>
    <t>Belo HorizontePorteiro - 220hPGJ</t>
  </si>
  <si>
    <t>Belo HorizonteRecepcionista - 150hPGJ</t>
  </si>
  <si>
    <t>Belo HorizonteRecepcionista - 220hPGJ</t>
  </si>
  <si>
    <t>Supervisor de Manutencao de Veiculos I - 220h</t>
  </si>
  <si>
    <t>Belo HorizonteSupervisor de Manutencao de Veiculos I - 220hPGJ</t>
  </si>
  <si>
    <t>Supervisor de Manutencao de Veiculos II - 220h</t>
  </si>
  <si>
    <t>Belo HorizonteSupervisor de Manutencao de Veiculos II - 220hPGJ</t>
  </si>
  <si>
    <t>Tecnico de Oper. de Equip. de audio e video - 150h</t>
  </si>
  <si>
    <t>SINTERT</t>
  </si>
  <si>
    <t>Belo HorizonteTecnico de Oper. de Equip. de audio e video - 150hPGJ</t>
  </si>
  <si>
    <t>Tecnico de Manutencao Eletronica I - 220h</t>
  </si>
  <si>
    <t>Belo HorizonteTecnico de Manutencao Eletronica I - 220hPGJ</t>
  </si>
  <si>
    <t>Tecnico de Manutencao Eletronica II - 220h</t>
  </si>
  <si>
    <t>Belo HorizonteTecnico de Manutencao Eletronica II - 220hPGJ</t>
  </si>
  <si>
    <t>Tecnico de Manutencao Eletronica III - 150h</t>
  </si>
  <si>
    <t>Belo HorizonteTecnico de Manutencao Eletronica III - 150hPGJ</t>
  </si>
  <si>
    <t>Tecnico de Manutencao Eletronica IV - 220h</t>
  </si>
  <si>
    <t>Belo HorizonteTecnico de Manutencao Eletronica IV - 220hPGJ</t>
  </si>
  <si>
    <t>Telefonista - 150h</t>
  </si>
  <si>
    <t>Sinttel</t>
  </si>
  <si>
    <t>Belo HorizonteTelefonista - 150hPGJ</t>
  </si>
  <si>
    <t>Betim</t>
  </si>
  <si>
    <t>Rodoviarios de Betim + SEAC-MG</t>
  </si>
  <si>
    <t>BetimMotorista - 220hPGJ</t>
  </si>
  <si>
    <t>Sind - Asseio</t>
  </si>
  <si>
    <t>BetimRecepcionista - 150hPGJ</t>
  </si>
  <si>
    <t>BetimRecepcionista - 220hPGJ</t>
  </si>
  <si>
    <t>Boa Esperanca</t>
  </si>
  <si>
    <t>Regiao de Sao Lourenco¹*</t>
  </si>
  <si>
    <t>Boa EsperancaContinuo - 220hPGJ</t>
  </si>
  <si>
    <t>Bom Despacho</t>
  </si>
  <si>
    <t>Bom DespachoContinuo - 220hPGJ</t>
  </si>
  <si>
    <t>Caete</t>
  </si>
  <si>
    <t>Fethemg RM</t>
  </si>
  <si>
    <t>CaeteContinuo - 220hPGJ</t>
  </si>
  <si>
    <t>Canapolis</t>
  </si>
  <si>
    <t>CanapolisContinuo - 220hPGJ</t>
  </si>
  <si>
    <t>Carangola</t>
  </si>
  <si>
    <t>Regiao de Juiz de Fora¹*</t>
  </si>
  <si>
    <t>CarangolaContinuo - 220hPGJ</t>
  </si>
  <si>
    <t>Caratinga</t>
  </si>
  <si>
    <t>Seethur</t>
  </si>
  <si>
    <t>CaratingaContinuo - 220hPGJ</t>
  </si>
  <si>
    <t>Rodoviarios de Caratinga + SEAC-MG</t>
  </si>
  <si>
    <t>CaratingaMotorista - 220hPGJ</t>
  </si>
  <si>
    <t>Congonhas</t>
  </si>
  <si>
    <t>Regiao de Ouro Preto</t>
  </si>
  <si>
    <t>CongonhasPorteiro - 12 x 36 - NoturnoPGJ</t>
  </si>
  <si>
    <t>CongonhasPorteiro - 220hPGJ</t>
  </si>
  <si>
    <t>Conselheiro Lafaiete</t>
  </si>
  <si>
    <t>Rodoviarios de Conselheiro Lafaiete + SEAC-MG</t>
  </si>
  <si>
    <t>Conselheiro LafaieteMotorista - 220hPGJ</t>
  </si>
  <si>
    <t>Regiao de Ouro Preto¹*</t>
  </si>
  <si>
    <t>Conselheiro LafaietePorteiro - 12 x 36 - DiurnoPGJ</t>
  </si>
  <si>
    <t>Conselheiro LafaietePorteiro - 12 x 36 - NoturnoPGJ</t>
  </si>
  <si>
    <t>Conselheiro LafaieteRecepcionista - 220hPGJ</t>
  </si>
  <si>
    <t>Conselheiro Pena</t>
  </si>
  <si>
    <t>Conselheiro PenaPorteiro - 220hPGJ</t>
  </si>
  <si>
    <t>Contagem</t>
  </si>
  <si>
    <t>ContagemContinuo - 220hPGJ</t>
  </si>
  <si>
    <t>ContagemCopeiro - 220hPGJ</t>
  </si>
  <si>
    <t>Rodoviarios de Contagem + SEAC-MG</t>
  </si>
  <si>
    <t>ContagemMotorista - 220hPGJ</t>
  </si>
  <si>
    <t>ContagemMotorista - 220hFEPDC</t>
  </si>
  <si>
    <t>ContagemRecepcionista - 220hPGJ</t>
  </si>
  <si>
    <t>Coronel Fabriciano</t>
  </si>
  <si>
    <t>Coronel FabricianoContinuo - 220hPGJ</t>
  </si>
  <si>
    <t>Diamantina</t>
  </si>
  <si>
    <t>FETTROMINAS + SEAC-MG</t>
  </si>
  <si>
    <t>DiamantinaMotorista - 220hPGJ</t>
  </si>
  <si>
    <t>Curvelo</t>
  </si>
  <si>
    <t>DiamantinaPorteiro - 12 x 36 - DiurnoPGJ</t>
  </si>
  <si>
    <t>DiamantinaPorteiro - 12 x 36 - NoturnoPGJ</t>
  </si>
  <si>
    <t>Divinopolis</t>
  </si>
  <si>
    <t>Rodoviarios de Divinopolis + SEAC-MG</t>
  </si>
  <si>
    <t>DivinopolisMotorista - 220hPGJ</t>
  </si>
  <si>
    <t>DivinopolisMotorista - 220hFEPDC</t>
  </si>
  <si>
    <t>DivinopolisRecepcionista - 150hPGJ</t>
  </si>
  <si>
    <t>DivinopolisRecepcionista - 220hPGJ</t>
  </si>
  <si>
    <t>Governador Valadares</t>
  </si>
  <si>
    <t>Gov. Valadares</t>
  </si>
  <si>
    <t>Governador ValadaresContinuo - 220hPGJ</t>
  </si>
  <si>
    <t>Rodoviarios de Governador Valadares + SEAC-MG</t>
  </si>
  <si>
    <t>Governador ValadaresMotorista - 220hPGJ</t>
  </si>
  <si>
    <t>Governador ValadaresPorteiro - 220hPGJ</t>
  </si>
  <si>
    <t>Governador ValadaresPorteiro - 12 x 36 - NoturnoPGJ</t>
  </si>
  <si>
    <t>Ibia</t>
  </si>
  <si>
    <t>IbiaPorteiro - 220hPGJ</t>
  </si>
  <si>
    <t>Ibirite</t>
  </si>
  <si>
    <t>IbiritePorteiro - 12 x 36 - DiurnoPGJ</t>
  </si>
  <si>
    <t>IbiritePorteiro - 12 x 36 - NoturnoPGJ</t>
  </si>
  <si>
    <t>Ipatinga</t>
  </si>
  <si>
    <t>Rodoviarios de Ipatinga + SEAC-MG</t>
  </si>
  <si>
    <t>IpatingaMotorista - 220hPGJ</t>
  </si>
  <si>
    <t>SECI</t>
  </si>
  <si>
    <t>IpatingaRecepcionista - 150hPGJ</t>
  </si>
  <si>
    <t>IpatingaRecepcionista - 220hPGJ</t>
  </si>
  <si>
    <t>Itabira</t>
  </si>
  <si>
    <t>ItabiraPorteiro - 12 x 36 - DiurnoPGJ</t>
  </si>
  <si>
    <t>ItabiraPorteiro - 12 x 36 - NoturnoPGJ</t>
  </si>
  <si>
    <t>Itajuba</t>
  </si>
  <si>
    <t>Regiao de Sao Lourenco</t>
  </si>
  <si>
    <t>ItajubaPorteiro - 220hPGJ</t>
  </si>
  <si>
    <t>Itambacuri</t>
  </si>
  <si>
    <t>ItambacuriDigitador - 150hPGJ</t>
  </si>
  <si>
    <t>Itauna</t>
  </si>
  <si>
    <t>ItaunaPorteiro - 220hPGJ</t>
  </si>
  <si>
    <t>ItaunaRecepcionista - 220hPGJ</t>
  </si>
  <si>
    <t>Ituiutaba</t>
  </si>
  <si>
    <t>Rodoviarios de Ituiutaba + SEAC-MG</t>
  </si>
  <si>
    <t>ItuiutabaMotorista - 220hPGJ</t>
  </si>
  <si>
    <t>ItuiutabaPorteiro - 220hPGJ</t>
  </si>
  <si>
    <t>Janauba</t>
  </si>
  <si>
    <t>Sethac Norte de Minas</t>
  </si>
  <si>
    <t>JanaubaContinuo - 220hPGJ</t>
  </si>
  <si>
    <t>JanaubaPorteiro - 220hPGJ</t>
  </si>
  <si>
    <t>Januaria</t>
  </si>
  <si>
    <t>JanuariaPorteiro - 220hPGJ</t>
  </si>
  <si>
    <t>Juiz de Fora</t>
  </si>
  <si>
    <t>Juiz de ForaContinuo - 220hPGJ</t>
  </si>
  <si>
    <t>Rodoviarios de Juiz de Fora + SIEPS</t>
  </si>
  <si>
    <t>Juiz de ForaMotorista - 220hPGJ</t>
  </si>
  <si>
    <t>Juiz de ForaMotorista - 220hFEPDC</t>
  </si>
  <si>
    <t>Lavras</t>
  </si>
  <si>
    <t>LavrasContinuo - 220hPGJ</t>
  </si>
  <si>
    <t>Rodoviario de Lavras + SEAC-MG</t>
  </si>
  <si>
    <t>LavrasMotorista - 220hPGJ</t>
  </si>
  <si>
    <t>LavrasPorteiro - 220hPGJ</t>
  </si>
  <si>
    <t>LavrasRecepcionista - 220hPGJ</t>
  </si>
  <si>
    <t>LavrasRecepcionista - 150hPGJ</t>
  </si>
  <si>
    <t>Machado</t>
  </si>
  <si>
    <t>MachadoDigitador - 150hPGJ</t>
  </si>
  <si>
    <t>MachadoPorteiro - 220hPGJ</t>
  </si>
  <si>
    <t>Manga</t>
  </si>
  <si>
    <t>Sethac Norte de Minas¹*</t>
  </si>
  <si>
    <t>MangaPorteiro - 12 x 36 - DiurnoPGJ</t>
  </si>
  <si>
    <t>MangaPorteiro - 12 x 36 - NoturnoPGJ</t>
  </si>
  <si>
    <t>Mantena</t>
  </si>
  <si>
    <t>MantenaContinuo - 220hPGJ</t>
  </si>
  <si>
    <t>Matozinhos</t>
  </si>
  <si>
    <t>MatozinhosRecepcionista - 150hPGJ</t>
  </si>
  <si>
    <t>Mirai</t>
  </si>
  <si>
    <t>MiraiPorteiro - 220hPGJ</t>
  </si>
  <si>
    <t>Monte Azul</t>
  </si>
  <si>
    <t>Monte AzulContinuo - 220hPGJ</t>
  </si>
  <si>
    <t>Montes Claros</t>
  </si>
  <si>
    <t>Montes ClarosContinuo - 220hPGJ</t>
  </si>
  <si>
    <t>Rodoviarios de Montes Claros + SEAC-MG</t>
  </si>
  <si>
    <t>Montes ClarosMotorista - 220hPGJ</t>
  </si>
  <si>
    <t>Montes ClarosPorteiro - 12 x 36 - DiurnoPGJ</t>
  </si>
  <si>
    <t>Montes ClarosPorteiro - 12 x 36 - NoturnoPGJ</t>
  </si>
  <si>
    <t>Nova Lima</t>
  </si>
  <si>
    <t>Nova LimaDigitador - 150hPGJ</t>
  </si>
  <si>
    <t>CCT Rodoviarios de Belo Horizonte e RMBH + SEAC-MG</t>
  </si>
  <si>
    <t>Nova LimaMotorista - 220hPGJ</t>
  </si>
  <si>
    <t>Nova LimaPorteiro - 12 x 36 - DiurnoPGJ</t>
  </si>
  <si>
    <t>Nova LimaPorteiro - 12 x 36 - NoturnoPGJ</t>
  </si>
  <si>
    <t>Nova LimaRecepcionista - 150hPGJ</t>
  </si>
  <si>
    <t>Nova Ponte</t>
  </si>
  <si>
    <t>Nova PonteRecepcionista - 220hPGJ</t>
  </si>
  <si>
    <t>Nova Serrana</t>
  </si>
  <si>
    <t>Nova SerranaContinuo - 220hPGJ</t>
  </si>
  <si>
    <t>Nova SerranaRecepcionista - 220hPGJ</t>
  </si>
  <si>
    <t>Oliveira</t>
  </si>
  <si>
    <t>OliveiraRecepcionista - 220hPGJ</t>
  </si>
  <si>
    <t>Ouro Preto</t>
  </si>
  <si>
    <t>Ouro PretoPorteiro - 220hPGJ</t>
  </si>
  <si>
    <t>Passos</t>
  </si>
  <si>
    <t>Rodoviarios de Passos + SEAC-MG</t>
  </si>
  <si>
    <t>PassosMotorista - 220hPGJ</t>
  </si>
  <si>
    <t>PassosPorteiro - 220hPGJ</t>
  </si>
  <si>
    <t>PassosRecepcionista - 220hPGJ</t>
  </si>
  <si>
    <t>Patos de Minas</t>
  </si>
  <si>
    <t>Rodoviarios de Patos de Minas + SEAC-MG</t>
  </si>
  <si>
    <t>Patos de MinasMotorista - 220hPGJ</t>
  </si>
  <si>
    <t>Pedro Leopoldo</t>
  </si>
  <si>
    <t>Pedro LeopoldoRecepcionista - 220hPGJ</t>
  </si>
  <si>
    <t>Pitangui</t>
  </si>
  <si>
    <t>Regiao de Divinopolis¹*</t>
  </si>
  <si>
    <t>PitanguiRecepcionista - 150hPGJ</t>
  </si>
  <si>
    <t>Pocos de Caldas</t>
  </si>
  <si>
    <t>Rodoviarios de Pocos de Caldas + SEAC-MG</t>
  </si>
  <si>
    <t>Pocos de CaldasMotorista - 220hPGJ</t>
  </si>
  <si>
    <t>Pocos de CaldasMotorista - 220hFEPDC</t>
  </si>
  <si>
    <t>Ponte Nova</t>
  </si>
  <si>
    <t>Ponte NovaPorteiro - 12 x 36 - NoturnoPGJ</t>
  </si>
  <si>
    <t>Ponte NovaPorteiro - 220hPGJ</t>
  </si>
  <si>
    <t>Pouso Alegre</t>
  </si>
  <si>
    <t>Rodoviarios de Pouso Alegre + SEAC-MG</t>
  </si>
  <si>
    <t>Pouso AlegreMotorista - 220hPGJ</t>
  </si>
  <si>
    <t>Pouso AlegreMotorista - 220hFEPDC</t>
  </si>
  <si>
    <t>Pouso AlegrePorteiro - 220hPGJ</t>
  </si>
  <si>
    <t>Ribeirao das Neves</t>
  </si>
  <si>
    <t>Ribeirao das NevesContinuo - 220hPGJ</t>
  </si>
  <si>
    <t>Ribeirao das NevesMotorista - 220hPGJ</t>
  </si>
  <si>
    <t>Ribeirao das NevesRecepcionista - 220hPGJ</t>
  </si>
  <si>
    <t>Salinas</t>
  </si>
  <si>
    <t>SalinasPorteiro - 220hPGJ</t>
  </si>
  <si>
    <t>Santa Luzia</t>
  </si>
  <si>
    <t>Santa LuziaMotorista - 220hPGJ</t>
  </si>
  <si>
    <t>Santo Antonio do Monte</t>
  </si>
  <si>
    <t>Santo Antonio do MontePorteiro - 220hPGJ</t>
  </si>
  <si>
    <t>Santos Dumont</t>
  </si>
  <si>
    <t>Santos DumontContinuo - 220hPGJ</t>
  </si>
  <si>
    <t>Sao Francisco</t>
  </si>
  <si>
    <t>Sao FranciscoPorteiro - 220hPGJ</t>
  </si>
  <si>
    <t>Sao Joao da Ponte</t>
  </si>
  <si>
    <t>Sao Joao da PontePorteiro - 220hPGJ</t>
  </si>
  <si>
    <t>Sao Joao del Rei</t>
  </si>
  <si>
    <t>Sao Joao del ReiContinuo - 220hPGJ</t>
  </si>
  <si>
    <t>Rodoviarios de Sao Joao Del Rei + SEAC-MG</t>
  </si>
  <si>
    <t>Sao Joao del ReiMotorista - 220hPGJ</t>
  </si>
  <si>
    <t>Sao Joao del ReiPorteiro - 12 x 36 - DiurnoPGJ</t>
  </si>
  <si>
    <t>Sao Joao del ReiPorteiro - 12 x 36 - NoturnoPGJ</t>
  </si>
  <si>
    <t>Sao Lourenco</t>
  </si>
  <si>
    <t>Sao LourencoPorteiro - 12 x 36 - DiurnoPGJ</t>
  </si>
  <si>
    <t>Sao LourencoPorteiro - 12 x 36 - NoturnoPGJ</t>
  </si>
  <si>
    <t>Sao Sebastiao do Paraiso</t>
  </si>
  <si>
    <t>Sao Sebastiao do ParaisoPorteiro - 220hPGJ</t>
  </si>
  <si>
    <t>Sete Lagoas</t>
  </si>
  <si>
    <t>Sete LagoasContinuo - 220hPGJ</t>
  </si>
  <si>
    <t>Rodoviarios de Sete Lagoas + SEAC-MG</t>
  </si>
  <si>
    <t>Sete LagoasMotorista - 220hPGJ</t>
  </si>
  <si>
    <t>Sete LagoasPorteiro - 12 x 36 - DiurnoPGJ</t>
  </si>
  <si>
    <t>Sete LagoasPorteiro - 12 x 36 - NoturnoPGJ</t>
  </si>
  <si>
    <t>Teofilo Otoni</t>
  </si>
  <si>
    <t>Rodoviarios de Teofilo Otoni + SEAC-MG</t>
  </si>
  <si>
    <t>Teofilo OtoniMotorista - 220hPGJ</t>
  </si>
  <si>
    <t>Teofilo OtoniMotorista - 220hFEPDC</t>
  </si>
  <si>
    <t>Teofilo OtoniPorteiro - 12 x 36 - DiurnoPGJ</t>
  </si>
  <si>
    <t>Teofilo OtoniPorteiro - 12 x 36 - NoturnoPGJ</t>
  </si>
  <si>
    <t>Tupaciguara</t>
  </si>
  <si>
    <t>TupaciguaraContinuo - 220hPGJ</t>
  </si>
  <si>
    <t>Uba</t>
  </si>
  <si>
    <t>Rodoviarios de Juiz de Fora + SEAC-MG</t>
  </si>
  <si>
    <t>UbaMotorista - 220hPGJ</t>
  </si>
  <si>
    <t>Cataguases</t>
  </si>
  <si>
    <t>UbaPorteiro - 220hPGJ</t>
  </si>
  <si>
    <t>Uberaba</t>
  </si>
  <si>
    <t>UberabaDigitador - 150hPGJ</t>
  </si>
  <si>
    <t>Rodoviarios de Uberaba + SEAC-MG</t>
  </si>
  <si>
    <t>UberabaMotorista - 220hPGJ</t>
  </si>
  <si>
    <t>UberabaPorteiro - 220hPGJ</t>
  </si>
  <si>
    <t>UberabaRecepcionista - 220hPGJ</t>
  </si>
  <si>
    <t>Uberlandia</t>
  </si>
  <si>
    <t>UberlandiaDigitador - 150hPGJ</t>
  </si>
  <si>
    <t>Rodoviarios de Uberlandia + SEAC-MG</t>
  </si>
  <si>
    <t>UberlandiaMotorista - 220hPGJ</t>
  </si>
  <si>
    <t>UberlandiaMotorista - 220hFEPDC</t>
  </si>
  <si>
    <t>UberlandiaPorteiro - 220hPGJ</t>
  </si>
  <si>
    <t>UberlandiaRecepcionista - 150hPGJ</t>
  </si>
  <si>
    <t>UberlandiaRecepcionista - 220hPGJ</t>
  </si>
  <si>
    <t>UberlandiaTelefonista - 150hPGJ</t>
  </si>
  <si>
    <t>Vespasiano</t>
  </si>
  <si>
    <t>VespasianoMotorista - 220hPGJ</t>
  </si>
  <si>
    <t>VespasianoPorteiro - 12 x 36 - DiurnoPGJ</t>
  </si>
  <si>
    <t>VespasianoPorteiro - 12 x 36 - NoturnoPGJ</t>
  </si>
  <si>
    <t>VespasianoRecepcionista - 150hPGJ</t>
  </si>
  <si>
    <t>Vicosa</t>
  </si>
  <si>
    <t>Vicosa e Regiao</t>
  </si>
  <si>
    <t>VicosaPorteiro - 220hPGJ</t>
  </si>
  <si>
    <t>Comarca/função</t>
  </si>
  <si>
    <t xml:space="preserve">Montante Salário Base </t>
  </si>
  <si>
    <t>PIS (Conversão Alíquota s/ fatura)</t>
  </si>
  <si>
    <t>COFINS (Conversão Alíquota s/ fatura)</t>
  </si>
  <si>
    <t>Limpeza</t>
  </si>
  <si>
    <t>Abre CampoServente de Limpeza - 110 h</t>
  </si>
  <si>
    <t>Aguas Formosas</t>
  </si>
  <si>
    <t>Regiao de Teofilo Otoni¹*</t>
  </si>
  <si>
    <t>Aguas FormosasServente de Limpeza - 220 h</t>
  </si>
  <si>
    <t>Aimores</t>
  </si>
  <si>
    <t>AimoresServente de Limpeza - 55 h</t>
  </si>
  <si>
    <t>Aiuruoca</t>
  </si>
  <si>
    <t>AiuruocaServente de Limpeza - 110 h</t>
  </si>
  <si>
    <t>Alfenas</t>
  </si>
  <si>
    <t>AlfenasServente de Limpeza - 220 h</t>
  </si>
  <si>
    <t>AlmenaraServente de Limpeza - 220 h</t>
  </si>
  <si>
    <t>Alvinopolis</t>
  </si>
  <si>
    <t>Regiao de Joao Monlevade¹*</t>
  </si>
  <si>
    <t>AlvinopolisServente de Limpeza - 55 h</t>
  </si>
  <si>
    <t>Andradas</t>
  </si>
  <si>
    <t>AndradasServente de Limpeza - 110 h</t>
  </si>
  <si>
    <t>Andrelandia</t>
  </si>
  <si>
    <t>AndrelandiaServente de Limpeza - 55 h</t>
  </si>
  <si>
    <t>Aracuai</t>
  </si>
  <si>
    <t>AracuaiServente de Limpeza - 110 h</t>
  </si>
  <si>
    <t>AraguariServente de Limpeza - 220 h</t>
  </si>
  <si>
    <t>AraxaServente de Limpeza - 220 h</t>
  </si>
  <si>
    <t>ArcosServente de Limpeza - 55 h</t>
  </si>
  <si>
    <t>ArinosServente de Limpeza - 55 h</t>
  </si>
  <si>
    <t>Baependi</t>
  </si>
  <si>
    <t>BaependiServente de Limpeza - 55 h</t>
  </si>
  <si>
    <t>BarbacenaServente de Limpeza - 220 h</t>
  </si>
  <si>
    <t>Encarregado da Limpeza - 220 h</t>
  </si>
  <si>
    <t>SEAC</t>
  </si>
  <si>
    <t>Belo HorizonteEncarregado da Limpeza - 220 h</t>
  </si>
  <si>
    <t>Limpador de vidros - 220 h</t>
  </si>
  <si>
    <t>Belo HorizonteLimpador de vidros - 220 h</t>
  </si>
  <si>
    <t>Belo HorizonteServente de Limpeza - 55 h</t>
  </si>
  <si>
    <t>Belo HorizonteServente de Limpeza - 110 h</t>
  </si>
  <si>
    <t>Servente de Limpeza - 150 h</t>
  </si>
  <si>
    <t>Belo HorizonteServente de Limpeza - 150 h</t>
  </si>
  <si>
    <t>Belo HorizonteServente de Limpeza - 220 h</t>
  </si>
  <si>
    <t>BetimServente de Limpeza - 110 h</t>
  </si>
  <si>
    <t>BetimServente de Limpeza - 220 h</t>
  </si>
  <si>
    <t>Boa EsperancaServente de Limpeza - 110 h</t>
  </si>
  <si>
    <t>Brumadinho</t>
  </si>
  <si>
    <t>BrumadinhoServente de Limpeza - 55 h</t>
  </si>
  <si>
    <t>CaeteServente de Limpeza - 220 h</t>
  </si>
  <si>
    <t>Caldas</t>
  </si>
  <si>
    <t>CaldasServente de Limpeza - 55 h</t>
  </si>
  <si>
    <t>Cambui</t>
  </si>
  <si>
    <t>CambuiServente de Limpeza - 55 h</t>
  </si>
  <si>
    <t>Campo Belo</t>
  </si>
  <si>
    <t>Campo BeloServente de Limpeza - 110 h</t>
  </si>
  <si>
    <t>Campo BeloServente de Limpeza - 220 h</t>
  </si>
  <si>
    <t>Capelinha</t>
  </si>
  <si>
    <t>CapelinhaServente de Limpeza - 55 h</t>
  </si>
  <si>
    <t>CarangolaServente de Limpeza - 220 h</t>
  </si>
  <si>
    <t>CaratingaServente de Limpeza - 220 h</t>
  </si>
  <si>
    <t>Carmo do Paranaiba</t>
  </si>
  <si>
    <t>Carmo do ParanaibaServente de Limpeza - 220 h</t>
  </si>
  <si>
    <t>Carmo do Rio Claro</t>
  </si>
  <si>
    <t>Carmo do Rio ClaroServente de Limpeza - 55 h</t>
  </si>
  <si>
    <t>Carmopolis de Minas</t>
  </si>
  <si>
    <t>Carmopolis de MinasServente de Limpeza - 55 h</t>
  </si>
  <si>
    <t>Cassia</t>
  </si>
  <si>
    <t>CassiaServente de Limpeza - 220 h</t>
  </si>
  <si>
    <t>CataguasesServente de Limpeza - 55 h</t>
  </si>
  <si>
    <t>Claudio</t>
  </si>
  <si>
    <t>ClaudioServente de Limpeza - 55 h</t>
  </si>
  <si>
    <t>Conceicao das Alagoas</t>
  </si>
  <si>
    <t>Região Uberaba¹*</t>
  </si>
  <si>
    <t>Conceicao das AlagoasServente de Limpeza - 55 h</t>
  </si>
  <si>
    <t>CongonhasServente de Limpeza - 220 h</t>
  </si>
  <si>
    <t>Conquista</t>
  </si>
  <si>
    <t>ConquistaServente de Limpeza - 55 h</t>
  </si>
  <si>
    <t>Conselheiro LafaieteServente de Limpeza - 110 h</t>
  </si>
  <si>
    <t>Conselheiro LafaieteServente de Limpeza - 220 h</t>
  </si>
  <si>
    <t>Conselheiro PenaServente de Limpeza - 55 h</t>
  </si>
  <si>
    <t>ContagemServente de Limpeza - 220 h</t>
  </si>
  <si>
    <t>Corinto</t>
  </si>
  <si>
    <t>Curvelo¹*</t>
  </si>
  <si>
    <t>CorintoServente de Limpeza - 55 h</t>
  </si>
  <si>
    <t>Coromandel</t>
  </si>
  <si>
    <t>CoromandelServente de Limpeza - 55 h</t>
  </si>
  <si>
    <t>Coronel FabricianoServente de Limpeza - 220 h</t>
  </si>
  <si>
    <t>Cruzilia</t>
  </si>
  <si>
    <t>CruziliaServente de Limpeza - 55 h</t>
  </si>
  <si>
    <t>CurveloServente de Limpeza - 55 h</t>
  </si>
  <si>
    <t>DiamantinaServente de Limpeza - 220 h</t>
  </si>
  <si>
    <t>DivinopolisServente de Limpeza - 55 h</t>
  </si>
  <si>
    <t>DivinopolisServente de Limpeza - 220 h</t>
  </si>
  <si>
    <t>Dores do Indaia</t>
  </si>
  <si>
    <t>Dores do IndaiaServente de Limpeza - 55 h</t>
  </si>
  <si>
    <t>Esmeraldas</t>
  </si>
  <si>
    <t>EsmeraldasServente de Limpeza - 55 h</t>
  </si>
  <si>
    <t>Formiga</t>
  </si>
  <si>
    <t>FormigaServente de Limpeza - 110 h</t>
  </si>
  <si>
    <t>FormigaServente de Limpeza - 220 h</t>
  </si>
  <si>
    <t>Frutal</t>
  </si>
  <si>
    <t>Regiao Uberaba</t>
  </si>
  <si>
    <t>FrutalServente de Limpeza - 55 h</t>
  </si>
  <si>
    <t>Governador ValadaresServente de Limpeza - 110 h</t>
  </si>
  <si>
    <t>Governador ValadaresServente de Limpeza - 220 h</t>
  </si>
  <si>
    <t>Guanhaes</t>
  </si>
  <si>
    <t>GuanhaesServente de Limpeza - 55 h</t>
  </si>
  <si>
    <t>IbiaServente de Limpeza - 55 h</t>
  </si>
  <si>
    <t>Ibiraci</t>
  </si>
  <si>
    <t>IbiraciServente de Limpeza - 55 h</t>
  </si>
  <si>
    <t>IbiriteServente de Limpeza - 220 h</t>
  </si>
  <si>
    <t>Igarape</t>
  </si>
  <si>
    <t>IgarapeServente de Limpeza - 110 h</t>
  </si>
  <si>
    <t>IpatingaServente de Limpeza - 110 h</t>
  </si>
  <si>
    <t>IpatingaServente de Limpeza - 220 h</t>
  </si>
  <si>
    <t>ItabiraServente de Limpeza - 150 h</t>
  </si>
  <si>
    <t>Itabirito</t>
  </si>
  <si>
    <t>ItabiritoServente de Limpeza - 220 h</t>
  </si>
  <si>
    <t>Itaguara</t>
  </si>
  <si>
    <t>ItaguaraServente de Limpeza - 55 h</t>
  </si>
  <si>
    <t>ItajubaServente de Limpeza - 110 h</t>
  </si>
  <si>
    <t>ItajubaServente de Limpeza - 220 h</t>
  </si>
  <si>
    <t>ItambacuriServente de Limpeza - 55 h</t>
  </si>
  <si>
    <t>Itamonte</t>
  </si>
  <si>
    <t>ItamonteServente de Limpeza - 55 h</t>
  </si>
  <si>
    <t>Itapagipe</t>
  </si>
  <si>
    <t>ItapagipeServente de Limpeza - 55 h</t>
  </si>
  <si>
    <t>Itapecerica</t>
  </si>
  <si>
    <t>ItapecericaServente de Limpeza - 55 h</t>
  </si>
  <si>
    <t>ItaunaServente de Limpeza - 220 h</t>
  </si>
  <si>
    <t>ItuiutabaServente de Limpeza - 110 h</t>
  </si>
  <si>
    <t>Iturama</t>
  </si>
  <si>
    <t>IturamaServente de Limpeza - 110 h</t>
  </si>
  <si>
    <t>JanaubaServente de Limpeza - 220 h</t>
  </si>
  <si>
    <t>JanuariaServente de Limpeza - 220 h</t>
  </si>
  <si>
    <t>Jequitinhonha</t>
  </si>
  <si>
    <t>JequitinhonhaServente de Limpeza - 55 h</t>
  </si>
  <si>
    <t>Joao Monlevade</t>
  </si>
  <si>
    <t>Joao MonlevadeServente de Limpeza - 55 h</t>
  </si>
  <si>
    <t>Joao Pinheiro</t>
  </si>
  <si>
    <t>Joao PinheiroServente de Limpeza - 220 h</t>
  </si>
  <si>
    <t>Juiz de ForaServente de Limpeza - 110 h</t>
  </si>
  <si>
    <t>Juiz de ForaServente de Limpeza - 220 h</t>
  </si>
  <si>
    <t>Lagoa da Prata</t>
  </si>
  <si>
    <t>Lagoa da PrataServente de Limpeza - 55 h</t>
  </si>
  <si>
    <t>Lambari</t>
  </si>
  <si>
    <t>LambariServente de Limpeza - 55 h</t>
  </si>
  <si>
    <t>LavrasServente de Limpeza - 55 h</t>
  </si>
  <si>
    <t>LavrasServente de Limpeza - 220 h</t>
  </si>
  <si>
    <t>Luz</t>
  </si>
  <si>
    <t>LuzServente de Limpeza - 55 h</t>
  </si>
  <si>
    <t>MachadoServente de Limpeza - 110 h</t>
  </si>
  <si>
    <t>Malacacheta</t>
  </si>
  <si>
    <t>MalacachetaServente de Limpeza - 55 h</t>
  </si>
  <si>
    <t>MangaServente de Limpeza - 220 h</t>
  </si>
  <si>
    <t>Manhuacu</t>
  </si>
  <si>
    <t>ManhuacuServente de Limpeza - 110 h</t>
  </si>
  <si>
    <t>MantenaServente de Limpeza - 55 h</t>
  </si>
  <si>
    <t>Martinho Campos</t>
  </si>
  <si>
    <t>Martinho CamposServente de Limpeza - 55 h</t>
  </si>
  <si>
    <t>Mateus Leme</t>
  </si>
  <si>
    <t>Mateus LemeServente de Limpeza - 110 h</t>
  </si>
  <si>
    <t>MatozinhosServente de Limpeza - 220 h</t>
  </si>
  <si>
    <t>Minas Novas</t>
  </si>
  <si>
    <t>Minas NovasServente de Limpeza - 55 h</t>
  </si>
  <si>
    <t>Miradouro</t>
  </si>
  <si>
    <t>MiradouroServente de Limpeza - 55 h</t>
  </si>
  <si>
    <t>MiraiServente de Limpeza - 55 h</t>
  </si>
  <si>
    <t>Monte AzulServente de Limpeza - 55 h</t>
  </si>
  <si>
    <t>Monte Carmelo</t>
  </si>
  <si>
    <t>Monte CarmeloServente de Limpeza - 110 h</t>
  </si>
  <si>
    <t>Montes ClarosServente de Limpeza - 220 h</t>
  </si>
  <si>
    <t>Muriae</t>
  </si>
  <si>
    <t>MuriaeServente de Limpeza - 110 h</t>
  </si>
  <si>
    <t>Nova LimaServente de Limpeza - 220 h</t>
  </si>
  <si>
    <t>Nova PonteServente de Limpeza - 220 h</t>
  </si>
  <si>
    <t>Nova SerranaServente de Limpeza - 55 h</t>
  </si>
  <si>
    <t>Novo Cruzeiro</t>
  </si>
  <si>
    <t>Novo CruzeiroServente de Limpeza - 55 h</t>
  </si>
  <si>
    <t>OliveiraServente de Limpeza - 110 h</t>
  </si>
  <si>
    <t>Ouro Fino</t>
  </si>
  <si>
    <t>Ouro FinoServente de Limpeza - 55 h</t>
  </si>
  <si>
    <t>Ouro PretoServente de Limpeza - 220 h</t>
  </si>
  <si>
    <t>Para de Minas</t>
  </si>
  <si>
    <t>Para de MinasServente de Limpeza - 110 h</t>
  </si>
  <si>
    <t>Paracatu</t>
  </si>
  <si>
    <t>ParacatuServente de Limpeza - 55 h</t>
  </si>
  <si>
    <t>PassosServente de Limpeza - 220 h</t>
  </si>
  <si>
    <t>Patos de MinasServente de Limpeza - 110 h</t>
  </si>
  <si>
    <t>Patos de MinasServente de Limpeza - 220 h</t>
  </si>
  <si>
    <t>Pedra Azul</t>
  </si>
  <si>
    <t>Pedra AzulServente de Limpeza - 55 h</t>
  </si>
  <si>
    <t>Pedro LeopoldoServente de Limpeza - 220 h</t>
  </si>
  <si>
    <t>Pirapora</t>
  </si>
  <si>
    <t>PiraporaServente de Limpeza - 55 h</t>
  </si>
  <si>
    <t>PitanguiServente de Limpeza - 55 h</t>
  </si>
  <si>
    <t>Piumhi</t>
  </si>
  <si>
    <t>PiumhiServente de Limpeza - 55 h</t>
  </si>
  <si>
    <t>Poco Fundo</t>
  </si>
  <si>
    <t>Poco FundoServente de Limpeza - 55 h</t>
  </si>
  <si>
    <t>SETHPC - Pocos de Caldas</t>
  </si>
  <si>
    <t>Pocos de CaldasServente de Limpeza - 220 h</t>
  </si>
  <si>
    <t>Ponte NovaServente de Limpeza - 220 h</t>
  </si>
  <si>
    <t>Porteirinha</t>
  </si>
  <si>
    <t>PorteirinhaServente de Limpeza - 110 h</t>
  </si>
  <si>
    <t>Pouso AlegreServente de Limpeza - 220 h</t>
  </si>
  <si>
    <t>Resplendor</t>
  </si>
  <si>
    <t>ResplendorServente de Limpeza - 55 h</t>
  </si>
  <si>
    <t>Ribeirao das NevesServente de Limpeza - 110 h</t>
  </si>
  <si>
    <t>Ribeirao das NevesServente de Limpeza - 220 h</t>
  </si>
  <si>
    <t>Rio Pomba</t>
  </si>
  <si>
    <t>Rio PombaServente de Limpeza - 55 h</t>
  </si>
  <si>
    <t>Sabara</t>
  </si>
  <si>
    <t>SabaraServente de Limpeza - 110 h</t>
  </si>
  <si>
    <t>Sacramento</t>
  </si>
  <si>
    <t>SacramentoServente de Limpeza - 110 h</t>
  </si>
  <si>
    <t>SalinasServente de Limpeza - 55 h</t>
  </si>
  <si>
    <t>Santa LuziaServente de Limpeza - 220 h</t>
  </si>
  <si>
    <t>Santa Rita do Sapucai</t>
  </si>
  <si>
    <t>Santa Rita do SapucaiServente de Limpeza - 55 h</t>
  </si>
  <si>
    <t>Santa Vitoria</t>
  </si>
  <si>
    <t>Santa VitoriaServente de Limpeza - 55 h</t>
  </si>
  <si>
    <t>Santo Antonio do MonteServente de Limpeza - 220 h</t>
  </si>
  <si>
    <t>Sao FranciscoServente de Limpeza - 220 h</t>
  </si>
  <si>
    <t>Sao Goncalo do Sapucai</t>
  </si>
  <si>
    <t>Sao Goncalo do SapucaiServente de Limpeza - 55 h</t>
  </si>
  <si>
    <t>Sao Joao da PonteServente de Limpeza - 55 h</t>
  </si>
  <si>
    <t>Sao Joao del ReiServente de Limpeza - 220 h</t>
  </si>
  <si>
    <t>Sao LourencoServente de Limpeza - 110 h</t>
  </si>
  <si>
    <t>Sao LourencoServente de Limpeza - 220 h</t>
  </si>
  <si>
    <t>Sao Romao</t>
  </si>
  <si>
    <t>Sao RomaoServente de Limpeza - 55 h</t>
  </si>
  <si>
    <t>Sao Sebastiao do ParaisoServente de Limpeza - 220 h</t>
  </si>
  <si>
    <t>Sete LagoasServente de Limpeza - 220 h</t>
  </si>
  <si>
    <t>Teofilo OtoniServente de Limpeza - 220 h</t>
  </si>
  <si>
    <t>Timoteo</t>
  </si>
  <si>
    <t>TimoteoServente de Limpeza - 55 h</t>
  </si>
  <si>
    <t>Tombos</t>
  </si>
  <si>
    <t>TombosServente de Limpeza - 55 h</t>
  </si>
  <si>
    <t>Tres Coracoes</t>
  </si>
  <si>
    <t>Tres CoracoesServente de Limpeza - 110 h</t>
  </si>
  <si>
    <t>Tres Pontas</t>
  </si>
  <si>
    <t>Tres PontasServente de Limpeza - 220 h</t>
  </si>
  <si>
    <t>TupaciguaraServente de Limpeza - 110 h</t>
  </si>
  <si>
    <t>UbaServente de Limpeza - 220 h</t>
  </si>
  <si>
    <t>UberabaServente de Limpeza - 110 h</t>
  </si>
  <si>
    <t>UberabaServente de Limpeza - 220 h</t>
  </si>
  <si>
    <t>UberlandiaServente de Limpeza - 220 h</t>
  </si>
  <si>
    <t>Unai</t>
  </si>
  <si>
    <t>UnaiServente de Limpeza - 110 h</t>
  </si>
  <si>
    <t>Varginha</t>
  </si>
  <si>
    <t>VarginhaServente de Limpeza - 220 h</t>
  </si>
  <si>
    <t>Varzea da Palma</t>
  </si>
  <si>
    <t>Varzea da PalmaServente de Limpeza - 55 h</t>
  </si>
  <si>
    <t>VespasianoServente de Limpeza - 220 h</t>
  </si>
  <si>
    <t>VicosaServente de Limpeza - 220 h</t>
  </si>
  <si>
    <t xml:space="preserve">CUSTOS DIRETOS (SOMA DOS MÓDULOS 1, 2, 3, 4, 5) (FIXO) </t>
  </si>
  <si>
    <t>CUSTO TOTAL GLOBAL</t>
  </si>
  <si>
    <t>MÓDULO 1 - COMPOSIÇÃO DA REMUNERAÇÃO</t>
  </si>
  <si>
    <t>MÓDULO 2 – ENCARGOS E BENEFÍCIOS MENSAIS E DIÁRIOS</t>
  </si>
  <si>
    <t>MÓDULO 3 – PROVISÃO PARA RESCISÃO</t>
  </si>
  <si>
    <t>MÓDULO 4 – CUSTO DE REPOSIÇÃO DO PROFISSIONAL AUSENTE</t>
  </si>
  <si>
    <t>MÓDULO 5 – INSUMOS DIVERSOS</t>
  </si>
  <si>
    <t>Submódulo 2.1 - Encargos Previdenciários, FGTS e Outras Contribuições</t>
  </si>
  <si>
    <t>Submódulo 2.2 - 13º Salário, Férias e Adicional de Férias</t>
  </si>
  <si>
    <t>Submódulo 2.3 - Benefícios Mensais e Diários</t>
  </si>
  <si>
    <t>Total do Módulo 2</t>
  </si>
  <si>
    <t>Submódulo 4.1 - Ausências Legais</t>
  </si>
  <si>
    <t>Submódulo 4.2 - Intrajornada</t>
  </si>
  <si>
    <t>Total do Módulo 4</t>
  </si>
  <si>
    <t>Salário Base</t>
  </si>
  <si>
    <t xml:space="preserve">Adicional Periculosidade </t>
  </si>
  <si>
    <t>Adicional Insalubridade</t>
  </si>
  <si>
    <t>Adicional Noturno</t>
  </si>
  <si>
    <t>Adicional de Hora Noturna Reduzida</t>
  </si>
  <si>
    <t>Intervalo Intrajornada</t>
  </si>
  <si>
    <t>Feriado Nacional - Súmula 444/2012 - TST</t>
  </si>
  <si>
    <t>Adicional de Acúmulo de função</t>
  </si>
  <si>
    <t>Total do Módulo 1</t>
  </si>
  <si>
    <t>INSS</t>
  </si>
  <si>
    <t>SESI OU SENAC</t>
  </si>
  <si>
    <t>SENAI OU SENAC</t>
  </si>
  <si>
    <t>INCRA</t>
  </si>
  <si>
    <t>Salário Educação</t>
  </si>
  <si>
    <t>FGTS</t>
  </si>
  <si>
    <t>RAT</t>
  </si>
  <si>
    <t>SEBRAE</t>
  </si>
  <si>
    <t>Total do Submódulo 2.1</t>
  </si>
  <si>
    <t>13º salário (titular)</t>
  </si>
  <si>
    <t>Férias e Adicional de Férias (titular)</t>
  </si>
  <si>
    <t>Incidência do Submódulo 2.1 sobre 13º Salário, Férias e Adicional de Férias</t>
  </si>
  <si>
    <t>Total do Submódulo 2.2</t>
  </si>
  <si>
    <t>Vale - Transporte (Descontada parcela do empregado)</t>
  </si>
  <si>
    <t>Vale - Alimentação (Descontada parcela do empregado)</t>
  </si>
  <si>
    <t>Cesta Básica</t>
  </si>
  <si>
    <t>PAF</t>
  </si>
  <si>
    <t>PQM</t>
  </si>
  <si>
    <t>PAT</t>
  </si>
  <si>
    <t>Seguro de Vida</t>
  </si>
  <si>
    <t>Despesas de Viagem</t>
  </si>
  <si>
    <t>Total do Submódulo 2.3</t>
  </si>
  <si>
    <t>Aviso Prévio Indenizado (API) e Reflexo do Aviso Prévio Indenizado</t>
  </si>
  <si>
    <t>Incidência do FGTS sobre API e Reflexo do API</t>
  </si>
  <si>
    <t>Multa do FGTS e Contribuição Social sobre o Aviso Prévio Indenizado</t>
  </si>
  <si>
    <t>Aviso Prévio Trabalhado - APT</t>
  </si>
  <si>
    <t>Incidência dos encargos do submódulo 2.1 sobre Aviso Prévio Trabalhado</t>
  </si>
  <si>
    <t>Multa do FGTS e Contribuição Social - Rescisão sem Justa Causa</t>
  </si>
  <si>
    <t>Indenização Adicional (Art. 9º da Lei nº 7.238/84)</t>
  </si>
  <si>
    <t>Total do Módulo 3</t>
  </si>
  <si>
    <t>Ausência por Doença</t>
  </si>
  <si>
    <t>Ausências Legais</t>
  </si>
  <si>
    <t>Licença Paternidade</t>
  </si>
  <si>
    <t>Ausência por Acidente de Trabalho</t>
  </si>
  <si>
    <t>Férias, Adicional de Férias e 13º  com empregada em gozo de Licença Maternidade</t>
  </si>
  <si>
    <t>Incidência do Submódulo 2.1 sobre Ausências Legais</t>
  </si>
  <si>
    <t>Total do Submódulo 4.1</t>
  </si>
  <si>
    <t>Intervalo para Repouso ou Alimentação</t>
  </si>
  <si>
    <t>Total do Submódulo 4.2</t>
  </si>
  <si>
    <t>Uniformes e EPIs</t>
  </si>
  <si>
    <t>Materiais de Consumo</t>
  </si>
  <si>
    <t>Máquinas e Equipamentos (depreciação)</t>
  </si>
  <si>
    <t>Produtos de Limpeza</t>
  </si>
  <si>
    <t>Materiais de Higiene</t>
  </si>
  <si>
    <t>Total do Módulo 5</t>
  </si>
  <si>
    <t>MÓDULO 6 – CUSTOS INDIRETOS, TRIBUTOS E LUCRO</t>
  </si>
  <si>
    <t>Custos Indiretos</t>
  </si>
  <si>
    <t>Lucro</t>
  </si>
  <si>
    <t>PIS</t>
  </si>
  <si>
    <t>COFINS</t>
  </si>
  <si>
    <t>ISS</t>
  </si>
  <si>
    <t>Total do Módulo 6</t>
  </si>
  <si>
    <t>Produtos de Limpeza e Materiais de Higiene Pessoal</t>
  </si>
  <si>
    <t>Outros (especificar)</t>
  </si>
  <si>
    <t>Anual</t>
  </si>
  <si>
    <t>Global</t>
  </si>
  <si>
    <t>Total Apoio/limpeza</t>
  </si>
  <si>
    <t>Custo indireto</t>
  </si>
  <si>
    <t>imposto sobre custo direto</t>
  </si>
  <si>
    <t>Imposto Custo e Lucro anual</t>
  </si>
  <si>
    <t>Imposto Custo e Lucro global</t>
  </si>
  <si>
    <t>Total apoio/limpeza</t>
  </si>
  <si>
    <r>
      <t xml:space="preserve">Instrução para transporte dos valores de Custo Indireto e Lucro para os Apensos VI-A e VI-B
</t>
    </r>
    <r>
      <rPr>
        <sz val="12"/>
        <rFont val="Arial"/>
        <family val="2"/>
      </rPr>
      <t xml:space="preserve">Os valores obtidos para Custo Indireto (células “D10” e “D11”) e Lucro (células “F10” e “F11”), após lançamento do lance do pregão na célula “Q10” do Apenso XIV – Planilha de Lances do Pregão aba “Lances do Pregão” deverão ser transportados para os Apensos VI-A e VI-B na aba “BASE PLANILHAS” células “C105” e “C106”, conforme previsto acima e no Edital. 
Para essa transferência de valores deve ser adotado o seguinte procedimento: 
- Copiar (CTRL+C) os valores obtidos, a título de Custo Indireto e Lucro, nas células “D10”, “D11”, “F10” e “F11” da aba “Lances do Pregão” – Apenso XIV – Planilha de Lances do Pregão e colá-los como valores nas células “C105” e “C106” da aba “BASE PLANILHAS” dos Apensos VI-A e VI-B (para realizar esse procedimento de colagem basta clicar com o botão direito na célula de destino (“C105” e “C106”) e selecionar em “Opções de Colagem” o segundo ícone correspondente a colar “VALORES(V)”.
Desse modo, os custos totais obtidos nas células “C16” e “C17” aba “Lances do Pregão” – Apenso XIV – Planilha de Lances do Pregão, serão exatamente os mesmos gerados nos Apensos VI-A e VI-B. O transporte dos valores nos moldes mencionados acima visa eliminar qualquer divergência por motivo de arredondamento de casas decimais.
</t>
    </r>
  </si>
  <si>
    <t>Na aba "LANCES DO PREGÃO": O valor dos itens que irão compor o LDI nas planilhas de custos (Apensos VI-A e VI-B) serão calculados automaticamente indicando percentual de Custo Indireto (célula "C10") e percentual de Lucro (célula "E10"), bem como os valores desses itens por posto (células "D10","D11", "F10" e "F11")  a medida que as propostas forem lançadas. O valor global de cada item pode ser conferido nas céluas "C16" e "C17".</t>
  </si>
  <si>
    <t>Após definido qual o valor da proposta vencedora, os valores do Custo Indireto por posto de Apoio (célula "D10") e por posto de Limpeza (célula "D11") e de Lucro por posto de Apoio (célula "F10") e por posto de Limpeza (célula "F11"), que foram obtidos com tal proposta, deverão ser lançados nos Apensos VI-B - Planilha de Custos Apoio Administrativo e VI-A -Planilha de Custos Conservação e Limpeza na aba "BASE PLANILHAS" nas células "C105" (Custos Indiretos) e "C106" (Lucro). As planilhas para cada localidade e as demais planilhas de resumo, constantes desses Apensos, serão automaticamente preenchidas indicando os valores de Custo Total Mensal, Anual e Global conforme valor da proposta vencedora. Como já esclarecido acima, o valor global de cada item será o mesmo constante nas células "C16" e "C17" da aba "LANCES DO PREGÃO".</t>
  </si>
  <si>
    <t xml:space="preserve">Digitar o valor total da proposta na aba "LANCES DO PREGÃO" célula "Q10" (Lance do Pregão).
Ressalsta-se que  esse valor não poderá ultrapassar R$ 109.413.354,83 que se refere  ao Custo Máximo, no qual o Custo Indireto alcança percentual de 6% e Lucro alcança percentual de 4%. 
O valor dos Custos Fixos adicionados aos impostos correspondentes totalizam R$ 99.255.348,62. 
A disputa ocorrerá unicamente pelo valor variável da planilha, relativo aos Custos Indiretos e ao Lucro.
Os licitantes deverão atentar-se para a exequibilidade de suas propostas, visto que CUSTOS INDIRETOS e LUCRO com valores próximos a zero podem inviabilizar a execução contratual. A Planilha de Lances impede a inserção de valores abaixo do CUSTO MÍNIMO de contratação (R$ 99.255.348,62).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</si>
</sst>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&quot; R$&quot;#,##0.00\ ;&quot; R$(&quot;#,##0.00\);&quot; R$-&quot;#\ ;@\ "/>
    <numFmt numFmtId="168" formatCode="&quot;R$ &quot;#,##0_);\(&quot;R$ &quot;#,##0\)"/>
    <numFmt numFmtId="169" formatCode="_(* #,##0.00_);_(* \(#,##0.00\);_(* \-??_);_(@_)"/>
    <numFmt numFmtId="170" formatCode="#,##0.00\ ;&quot; (&quot;#,##0.00\);&quot; -&quot;#\ ;@\ "/>
    <numFmt numFmtId="171" formatCode="0.0000%"/>
    <numFmt numFmtId="172" formatCode="0.000%"/>
    <numFmt numFmtId="173" formatCode="yyyy"/>
    <numFmt numFmtId="174" formatCode="0.0000"/>
    <numFmt numFmtId="175" formatCode="0.00000000%"/>
    <numFmt numFmtId="176" formatCode="0.0000000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9"/>
      <color indexed="10"/>
      <name val="Geneva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u/>
      <sz val="12"/>
      <color rgb="FFFF0000"/>
      <name val="Arial"/>
      <family val="2"/>
    </font>
    <font>
      <sz val="12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EBBEF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E583E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8">
    <xf numFmtId="0" fontId="0" fillId="0" borderId="0"/>
    <xf numFmtId="165" fontId="2" fillId="0" borderId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7" fillId="19" borderId="2" applyNumberFormat="0" applyAlignment="0" applyProtection="0"/>
    <xf numFmtId="0" fontId="7" fillId="19" borderId="2" applyNumberFormat="0" applyAlignment="0" applyProtection="0"/>
    <xf numFmtId="0" fontId="8" fillId="0" borderId="0"/>
    <xf numFmtId="0" fontId="9" fillId="20" borderId="3" applyNumberFormat="0" applyAlignment="0" applyProtection="0"/>
    <xf numFmtId="0" fontId="9" fillId="20" borderId="3" applyNumberFormat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11" fillId="10" borderId="2" applyNumberFormat="0" applyAlignment="0" applyProtection="0"/>
    <xf numFmtId="0" fontId="11" fillId="10" borderId="2" applyNumberFormat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167" fontId="2" fillId="0" borderId="0" applyFill="0" applyBorder="0" applyAlignment="0" applyProtection="0"/>
    <xf numFmtId="44" fontId="2" fillId="0" borderId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ill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26" borderId="5" applyNumberFormat="0" applyFont="0" applyAlignment="0" applyProtection="0"/>
    <xf numFmtId="0" fontId="4" fillId="26" borderId="5" applyNumberFormat="0" applyFont="0" applyAlignment="0" applyProtection="0"/>
    <xf numFmtId="0" fontId="4" fillId="26" borderId="5" applyNumberFormat="0" applyFont="0" applyAlignment="0" applyProtection="0"/>
    <xf numFmtId="0" fontId="4" fillId="26" borderId="5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5" fillId="19" borderId="6" applyNumberFormat="0" applyAlignment="0" applyProtection="0"/>
    <xf numFmtId="0" fontId="15" fillId="19" borderId="6" applyNumberFormat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165" fontId="2" fillId="0" borderId="0" applyFont="0" applyFill="0" applyBorder="0" applyAlignment="0" applyProtection="0"/>
    <xf numFmtId="169" fontId="2" fillId="0" borderId="0" applyFill="0" applyBorder="0" applyAlignment="0" applyProtection="0"/>
    <xf numFmtId="0" fontId="2" fillId="0" borderId="0"/>
    <xf numFmtId="170" fontId="2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0"/>
    <xf numFmtId="166" fontId="2" fillId="0" borderId="0" applyFill="0" applyBorder="0" applyAlignment="0" applyProtection="0"/>
    <xf numFmtId="43" fontId="2" fillId="0" borderId="0" applyFont="0" applyFill="0" applyBorder="0" applyAlignment="0" applyProtection="0"/>
  </cellStyleXfs>
  <cellXfs count="194">
    <xf numFmtId="0" fontId="0" fillId="0" borderId="0" xfId="0"/>
    <xf numFmtId="0" fontId="0" fillId="0" borderId="0" xfId="0" applyAlignment="1">
      <alignment wrapText="1"/>
    </xf>
    <xf numFmtId="43" fontId="0" fillId="0" borderId="0" xfId="0" applyNumberFormat="1"/>
    <xf numFmtId="44" fontId="0" fillId="0" borderId="0" xfId="0" applyNumberFormat="1"/>
    <xf numFmtId="172" fontId="0" fillId="0" borderId="0" xfId="174" applyNumberFormat="1" applyFont="1"/>
    <xf numFmtId="0" fontId="0" fillId="0" borderId="0" xfId="0" applyAlignment="1">
      <alignment horizontal="center" vertical="center"/>
    </xf>
    <xf numFmtId="0" fontId="23" fillId="0" borderId="0" xfId="0" applyFont="1"/>
    <xf numFmtId="0" fontId="0" fillId="0" borderId="0" xfId="0" applyAlignment="1">
      <alignment horizontal="center" wrapText="1"/>
    </xf>
    <xf numFmtId="0" fontId="3" fillId="0" borderId="0" xfId="4" applyFont="1" applyAlignment="1">
      <alignment vertical="center"/>
    </xf>
    <xf numFmtId="0" fontId="3" fillId="0" borderId="0" xfId="4" applyFont="1" applyAlignment="1">
      <alignment vertical="center" wrapText="1"/>
    </xf>
    <xf numFmtId="0" fontId="2" fillId="0" borderId="0" xfId="4"/>
    <xf numFmtId="0" fontId="3" fillId="0" borderId="0" xfId="4" applyFont="1" applyAlignment="1">
      <alignment horizontal="center" vertical="center" wrapText="1"/>
    </xf>
    <xf numFmtId="0" fontId="25" fillId="27" borderId="11" xfId="4" applyFont="1" applyFill="1" applyBorder="1" applyAlignment="1">
      <alignment horizontal="center" vertical="center" wrapText="1"/>
    </xf>
    <xf numFmtId="0" fontId="26" fillId="27" borderId="11" xfId="4" applyFont="1" applyFill="1" applyBorder="1" applyAlignment="1">
      <alignment horizontal="center" vertical="center" wrapText="1"/>
    </xf>
    <xf numFmtId="0" fontId="25" fillId="33" borderId="11" xfId="4" applyFont="1" applyFill="1" applyBorder="1" applyAlignment="1">
      <alignment horizontal="center" vertical="center" wrapText="1"/>
    </xf>
    <xf numFmtId="0" fontId="25" fillId="32" borderId="11" xfId="4" applyFont="1" applyFill="1" applyBorder="1" applyAlignment="1">
      <alignment horizontal="center" vertical="center" wrapText="1"/>
    </xf>
    <xf numFmtId="0" fontId="25" fillId="40" borderId="11" xfId="4" applyFont="1" applyFill="1" applyBorder="1" applyAlignment="1">
      <alignment horizontal="center" vertical="center" wrapText="1"/>
    </xf>
    <xf numFmtId="0" fontId="25" fillId="35" borderId="11" xfId="4" applyFont="1" applyFill="1" applyBorder="1" applyAlignment="1">
      <alignment horizontal="center" vertical="center" wrapText="1"/>
    </xf>
    <xf numFmtId="0" fontId="25" fillId="29" borderId="24" xfId="4" applyFont="1" applyFill="1" applyBorder="1" applyAlignment="1">
      <alignment horizontal="center" vertical="center" wrapText="1"/>
    </xf>
    <xf numFmtId="0" fontId="25" fillId="41" borderId="21" xfId="4" applyFont="1" applyFill="1" applyBorder="1" applyAlignment="1">
      <alignment horizontal="center" vertical="center" wrapText="1"/>
    </xf>
    <xf numFmtId="0" fontId="25" fillId="30" borderId="21" xfId="4" applyFont="1" applyFill="1" applyBorder="1" applyAlignment="1">
      <alignment horizontal="center" vertical="center" wrapText="1"/>
    </xf>
    <xf numFmtId="0" fontId="25" fillId="3" borderId="21" xfId="4" applyFont="1" applyFill="1" applyBorder="1" applyAlignment="1">
      <alignment horizontal="center" vertical="center" wrapText="1"/>
    </xf>
    <xf numFmtId="0" fontId="3" fillId="3" borderId="14" xfId="4" applyFont="1" applyFill="1" applyBorder="1" applyAlignment="1">
      <alignment horizontal="center" vertical="center" wrapText="1"/>
    </xf>
    <xf numFmtId="0" fontId="3" fillId="3" borderId="21" xfId="4" applyFont="1" applyFill="1" applyBorder="1" applyAlignment="1">
      <alignment horizontal="center" vertical="center" wrapText="1"/>
    </xf>
    <xf numFmtId="10" fontId="25" fillId="33" borderId="11" xfId="4" applyNumberFormat="1" applyFont="1" applyFill="1" applyBorder="1" applyAlignment="1">
      <alignment horizontal="center" vertical="center" wrapText="1"/>
    </xf>
    <xf numFmtId="166" fontId="3" fillId="33" borderId="11" xfId="176" applyFont="1" applyFill="1" applyBorder="1" applyAlignment="1">
      <alignment horizontal="center" vertical="center" wrapText="1"/>
    </xf>
    <xf numFmtId="10" fontId="25" fillId="32" borderId="11" xfId="4" applyNumberFormat="1" applyFont="1" applyFill="1" applyBorder="1" applyAlignment="1">
      <alignment horizontal="center" vertical="center" wrapText="1"/>
    </xf>
    <xf numFmtId="10" fontId="25" fillId="40" borderId="11" xfId="4" applyNumberFormat="1" applyFont="1" applyFill="1" applyBorder="1" applyAlignment="1">
      <alignment horizontal="center" vertical="center" wrapText="1"/>
    </xf>
    <xf numFmtId="166" fontId="3" fillId="32" borderId="11" xfId="176" applyFont="1" applyFill="1" applyBorder="1" applyAlignment="1">
      <alignment horizontal="center" vertical="center" wrapText="1"/>
    </xf>
    <xf numFmtId="0" fontId="25" fillId="34" borderId="11" xfId="4" applyFont="1" applyFill="1" applyBorder="1" applyAlignment="1">
      <alignment horizontal="center" vertical="center" wrapText="1"/>
    </xf>
    <xf numFmtId="10" fontId="25" fillId="35" borderId="11" xfId="4" applyNumberFormat="1" applyFont="1" applyFill="1" applyBorder="1" applyAlignment="1">
      <alignment horizontal="center" vertical="center" wrapText="1"/>
    </xf>
    <xf numFmtId="10" fontId="25" fillId="29" borderId="11" xfId="4" applyNumberFormat="1" applyFont="1" applyFill="1" applyBorder="1" applyAlignment="1">
      <alignment horizontal="center" vertical="center" wrapText="1"/>
    </xf>
    <xf numFmtId="10" fontId="25" fillId="41" borderId="11" xfId="4" applyNumberFormat="1" applyFont="1" applyFill="1" applyBorder="1" applyAlignment="1">
      <alignment horizontal="center" vertical="center" wrapText="1"/>
    </xf>
    <xf numFmtId="10" fontId="25" fillId="36" borderId="11" xfId="4" applyNumberFormat="1" applyFont="1" applyFill="1" applyBorder="1" applyAlignment="1">
      <alignment horizontal="center" vertical="center" wrapText="1"/>
    </xf>
    <xf numFmtId="0" fontId="25" fillId="30" borderId="11" xfId="4" applyFont="1" applyFill="1" applyBorder="1" applyAlignment="1">
      <alignment horizontal="center" vertical="center" wrapText="1"/>
    </xf>
    <xf numFmtId="0" fontId="25" fillId="37" borderId="11" xfId="4" applyFont="1" applyFill="1" applyBorder="1" applyAlignment="1">
      <alignment horizontal="center" vertical="center" wrapText="1"/>
    </xf>
    <xf numFmtId="166" fontId="3" fillId="3" borderId="11" xfId="176" applyFont="1" applyFill="1" applyBorder="1" applyAlignment="1">
      <alignment horizontal="center" vertical="center" wrapText="1"/>
    </xf>
    <xf numFmtId="2" fontId="25" fillId="3" borderId="11" xfId="177" applyNumberFormat="1" applyFont="1" applyFill="1" applyBorder="1" applyAlignment="1">
      <alignment horizontal="center" vertical="center" wrapText="1"/>
    </xf>
    <xf numFmtId="0" fontId="25" fillId="3" borderId="11" xfId="4" applyFont="1" applyFill="1" applyBorder="1" applyAlignment="1">
      <alignment horizontal="center" vertical="center" wrapText="1"/>
    </xf>
    <xf numFmtId="10" fontId="3" fillId="3" borderId="11" xfId="4" applyNumberFormat="1" applyFont="1" applyFill="1" applyBorder="1" applyAlignment="1">
      <alignment horizontal="center" vertical="center" wrapText="1"/>
    </xf>
    <xf numFmtId="0" fontId="3" fillId="38" borderId="11" xfId="4" applyFont="1" applyFill="1" applyBorder="1" applyAlignment="1">
      <alignment vertical="center" wrapText="1"/>
    </xf>
    <xf numFmtId="0" fontId="27" fillId="2" borderId="11" xfId="4" applyFont="1" applyFill="1" applyBorder="1" applyAlignment="1">
      <alignment vertical="center"/>
    </xf>
    <xf numFmtId="0" fontId="27" fillId="0" borderId="11" xfId="4" applyFont="1" applyBorder="1" applyAlignment="1">
      <alignment vertical="center"/>
    </xf>
    <xf numFmtId="0" fontId="27" fillId="0" borderId="11" xfId="4" applyFont="1" applyBorder="1" applyAlignment="1">
      <alignment horizontal="center" vertical="center"/>
    </xf>
    <xf numFmtId="166" fontId="2" fillId="0" borderId="11" xfId="176" applyBorder="1" applyAlignment="1">
      <alignment horizontal="center" vertical="center"/>
    </xf>
    <xf numFmtId="166" fontId="2" fillId="0" borderId="11" xfId="176" applyBorder="1"/>
    <xf numFmtId="2" fontId="2" fillId="0" borderId="24" xfId="177" applyNumberFormat="1" applyBorder="1" applyAlignment="1">
      <alignment horizontal="center"/>
    </xf>
    <xf numFmtId="2" fontId="2" fillId="0" borderId="11" xfId="177" applyNumberFormat="1" applyBorder="1" applyAlignment="1">
      <alignment horizontal="center" vertical="center"/>
    </xf>
    <xf numFmtId="173" fontId="2" fillId="42" borderId="11" xfId="4" applyNumberFormat="1" applyFill="1" applyBorder="1" applyAlignment="1">
      <alignment horizontal="center"/>
    </xf>
    <xf numFmtId="0" fontId="2" fillId="0" borderId="11" xfId="4" applyBorder="1" applyAlignment="1">
      <alignment horizontal="center"/>
    </xf>
    <xf numFmtId="173" fontId="2" fillId="2" borderId="11" xfId="4" applyNumberFormat="1" applyFill="1" applyBorder="1" applyAlignment="1">
      <alignment horizontal="center"/>
    </xf>
    <xf numFmtId="166" fontId="2" fillId="2" borderId="11" xfId="176" applyFill="1" applyBorder="1"/>
    <xf numFmtId="0" fontId="3" fillId="0" borderId="0" xfId="4" applyFont="1"/>
    <xf numFmtId="43" fontId="2" fillId="0" borderId="0" xfId="4" applyNumberFormat="1"/>
    <xf numFmtId="0" fontId="3" fillId="36" borderId="14" xfId="4" applyFont="1" applyFill="1" applyBorder="1" applyAlignment="1">
      <alignment vertical="center" wrapText="1"/>
    </xf>
    <xf numFmtId="0" fontId="3" fillId="35" borderId="14" xfId="4" applyFont="1" applyFill="1" applyBorder="1" applyAlignment="1">
      <alignment horizontal="center" vertical="center" wrapText="1"/>
    </xf>
    <xf numFmtId="0" fontId="3" fillId="29" borderId="14" xfId="4" applyFont="1" applyFill="1" applyBorder="1" applyAlignment="1">
      <alignment horizontal="center" vertical="center" wrapText="1"/>
    </xf>
    <xf numFmtId="10" fontId="3" fillId="41" borderId="14" xfId="4" applyNumberFormat="1" applyFont="1" applyFill="1" applyBorder="1" applyAlignment="1">
      <alignment horizontal="center" vertical="center" wrapText="1"/>
    </xf>
    <xf numFmtId="0" fontId="3" fillId="30" borderId="14" xfId="4" applyFont="1" applyFill="1" applyBorder="1" applyAlignment="1">
      <alignment horizontal="center" vertical="center" wrapText="1"/>
    </xf>
    <xf numFmtId="10" fontId="25" fillId="43" borderId="11" xfId="4" applyNumberFormat="1" applyFont="1" applyFill="1" applyBorder="1" applyAlignment="1">
      <alignment horizontal="center" vertical="center" wrapText="1"/>
    </xf>
    <xf numFmtId="10" fontId="25" fillId="30" borderId="11" xfId="4" applyNumberFormat="1" applyFont="1" applyFill="1" applyBorder="1" applyAlignment="1">
      <alignment horizontal="center" vertical="center" wrapText="1"/>
    </xf>
    <xf numFmtId="10" fontId="3" fillId="37" borderId="11" xfId="4" applyNumberFormat="1" applyFont="1" applyFill="1" applyBorder="1" applyAlignment="1">
      <alignment horizontal="center" vertical="center" wrapText="1"/>
    </xf>
    <xf numFmtId="2" fontId="3" fillId="3" borderId="11" xfId="177" applyNumberFormat="1" applyFont="1" applyFill="1" applyBorder="1" applyAlignment="1">
      <alignment horizontal="center" vertical="center" wrapText="1"/>
    </xf>
    <xf numFmtId="10" fontId="25" fillId="3" borderId="11" xfId="4" applyNumberFormat="1" applyFont="1" applyFill="1" applyBorder="1" applyAlignment="1">
      <alignment horizontal="center" vertical="center" wrapText="1"/>
    </xf>
    <xf numFmtId="2" fontId="2" fillId="0" borderId="11" xfId="177" applyNumberFormat="1" applyBorder="1" applyAlignment="1">
      <alignment horizontal="center"/>
    </xf>
    <xf numFmtId="0" fontId="2" fillId="0" borderId="11" xfId="4" applyBorder="1" applyAlignment="1">
      <alignment horizontal="center" vertical="center"/>
    </xf>
    <xf numFmtId="173" fontId="2" fillId="0" borderId="11" xfId="4" applyNumberFormat="1" applyBorder="1" applyAlignment="1">
      <alignment horizontal="center"/>
    </xf>
    <xf numFmtId="43" fontId="0" fillId="0" borderId="0" xfId="177" applyFont="1"/>
    <xf numFmtId="0" fontId="31" fillId="0" borderId="0" xfId="0" applyFont="1"/>
    <xf numFmtId="0" fontId="30" fillId="0" borderId="11" xfId="0" applyFont="1" applyBorder="1" applyAlignment="1">
      <alignment horizontal="center"/>
    </xf>
    <xf numFmtId="0" fontId="30" fillId="0" borderId="11" xfId="0" applyFont="1" applyBorder="1"/>
    <xf numFmtId="3" fontId="31" fillId="0" borderId="11" xfId="172" applyNumberFormat="1" applyFont="1" applyBorder="1" applyAlignment="1">
      <alignment horizontal="center"/>
    </xf>
    <xf numFmtId="44" fontId="31" fillId="0" borderId="11" xfId="173" applyFont="1" applyBorder="1"/>
    <xf numFmtId="44" fontId="31" fillId="0" borderId="11" xfId="173" applyFont="1" applyBorder="1" applyAlignment="1">
      <alignment horizontal="center"/>
    </xf>
    <xf numFmtId="10" fontId="31" fillId="0" borderId="11" xfId="174" applyNumberFormat="1" applyFont="1" applyBorder="1" applyAlignment="1">
      <alignment horizontal="center"/>
    </xf>
    <xf numFmtId="10" fontId="31" fillId="0" borderId="11" xfId="174" applyNumberFormat="1" applyFont="1" applyBorder="1" applyAlignment="1">
      <alignment horizontal="center" vertical="center"/>
    </xf>
    <xf numFmtId="3" fontId="30" fillId="0" borderId="11" xfId="172" applyNumberFormat="1" applyFont="1" applyBorder="1" applyAlignment="1">
      <alignment horizontal="center"/>
    </xf>
    <xf numFmtId="44" fontId="30" fillId="0" borderId="11" xfId="173" applyFont="1" applyBorder="1"/>
    <xf numFmtId="10" fontId="30" fillId="0" borderId="11" xfId="174" applyNumberFormat="1" applyFont="1" applyBorder="1" applyAlignment="1">
      <alignment horizontal="center" vertical="center"/>
    </xf>
    <xf numFmtId="10" fontId="30" fillId="0" borderId="11" xfId="174" applyNumberFormat="1" applyFont="1" applyBorder="1" applyAlignment="1">
      <alignment horizontal="center"/>
    </xf>
    <xf numFmtId="44" fontId="30" fillId="0" borderId="11" xfId="173" applyFont="1" applyBorder="1" applyAlignment="1">
      <alignment horizontal="center"/>
    </xf>
    <xf numFmtId="44" fontId="31" fillId="0" borderId="0" xfId="0" applyNumberFormat="1" applyFont="1"/>
    <xf numFmtId="43" fontId="31" fillId="0" borderId="0" xfId="0" applyNumberFormat="1" applyFont="1"/>
    <xf numFmtId="10" fontId="31" fillId="0" borderId="0" xfId="174" applyNumberFormat="1" applyFont="1"/>
    <xf numFmtId="44" fontId="31" fillId="0" borderId="0" xfId="174" applyNumberFormat="1" applyFont="1"/>
    <xf numFmtId="0" fontId="31" fillId="0" borderId="0" xfId="0" applyFont="1" applyAlignment="1">
      <alignment horizontal="center" vertical="center" wrapText="1"/>
    </xf>
    <xf numFmtId="44" fontId="31" fillId="0" borderId="0" xfId="0" applyNumberFormat="1" applyFont="1" applyAlignment="1">
      <alignment horizontal="center" vertical="center" wrapText="1"/>
    </xf>
    <xf numFmtId="0" fontId="30" fillId="28" borderId="11" xfId="0" applyFont="1" applyFill="1" applyBorder="1" applyAlignment="1">
      <alignment horizontal="center" vertical="center"/>
    </xf>
    <xf numFmtId="0" fontId="30" fillId="28" borderId="11" xfId="0" applyFont="1" applyFill="1" applyBorder="1" applyAlignment="1">
      <alignment horizontal="center" vertical="center" wrapText="1"/>
    </xf>
    <xf numFmtId="9" fontId="31" fillId="0" borderId="0" xfId="0" applyNumberFormat="1" applyFont="1" applyAlignment="1">
      <alignment horizontal="center" vertical="center"/>
    </xf>
    <xf numFmtId="44" fontId="31" fillId="0" borderId="0" xfId="173" applyFont="1" applyAlignment="1">
      <alignment horizontal="center" vertical="center"/>
    </xf>
    <xf numFmtId="44" fontId="31" fillId="0" borderId="0" xfId="0" applyNumberFormat="1" applyFont="1" applyAlignment="1">
      <alignment horizontal="center" vertical="center"/>
    </xf>
    <xf numFmtId="0" fontId="30" fillId="4" borderId="13" xfId="0" applyFont="1" applyFill="1" applyBorder="1" applyAlignment="1">
      <alignment horizontal="center"/>
    </xf>
    <xf numFmtId="0" fontId="30" fillId="4" borderId="13" xfId="0" applyFont="1" applyFill="1" applyBorder="1"/>
    <xf numFmtId="44" fontId="30" fillId="4" borderId="11" xfId="173" applyFont="1" applyFill="1" applyBorder="1"/>
    <xf numFmtId="10" fontId="31" fillId="0" borderId="0" xfId="174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172" fontId="31" fillId="0" borderId="0" xfId="174" applyNumberFormat="1" applyFont="1"/>
    <xf numFmtId="44" fontId="31" fillId="0" borderId="0" xfId="173" applyFont="1"/>
    <xf numFmtId="9" fontId="31" fillId="0" borderId="0" xfId="174" applyFont="1"/>
    <xf numFmtId="171" fontId="31" fillId="0" borderId="0" xfId="174" applyNumberFormat="1" applyFont="1"/>
    <xf numFmtId="44" fontId="30" fillId="2" borderId="11" xfId="173" applyFont="1" applyFill="1" applyBorder="1"/>
    <xf numFmtId="0" fontId="25" fillId="39" borderId="11" xfId="4" applyFont="1" applyFill="1" applyBorder="1" applyAlignment="1">
      <alignment horizontal="center" vertical="center" wrapText="1"/>
    </xf>
    <xf numFmtId="0" fontId="3" fillId="36" borderId="14" xfId="4" applyFont="1" applyFill="1" applyBorder="1" applyAlignment="1">
      <alignment horizontal="center" vertical="center" wrapText="1"/>
    </xf>
    <xf numFmtId="0" fontId="3" fillId="41" borderId="14" xfId="4" applyFont="1" applyFill="1" applyBorder="1" applyAlignment="1">
      <alignment horizontal="center" vertical="center" wrapText="1"/>
    </xf>
    <xf numFmtId="0" fontId="30" fillId="45" borderId="11" xfId="0" applyFont="1" applyFill="1" applyBorder="1" applyAlignment="1">
      <alignment horizontal="center" vertical="center"/>
    </xf>
    <xf numFmtId="0" fontId="30" fillId="45" borderId="11" xfId="0" applyFont="1" applyFill="1" applyBorder="1" applyAlignment="1">
      <alignment horizontal="center" vertical="center" wrapText="1"/>
    </xf>
    <xf numFmtId="0" fontId="30" fillId="4" borderId="11" xfId="0" applyFont="1" applyFill="1" applyBorder="1" applyAlignment="1">
      <alignment horizontal="center"/>
    </xf>
    <xf numFmtId="0" fontId="30" fillId="4" borderId="11" xfId="0" applyFont="1" applyFill="1" applyBorder="1"/>
    <xf numFmtId="44" fontId="31" fillId="4" borderId="11" xfId="173" applyFont="1" applyFill="1" applyBorder="1" applyAlignment="1">
      <alignment horizontal="center" wrapText="1"/>
    </xf>
    <xf numFmtId="44" fontId="30" fillId="4" borderId="11" xfId="0" applyNumberFormat="1" applyFont="1" applyFill="1" applyBorder="1"/>
    <xf numFmtId="0" fontId="2" fillId="2" borderId="11" xfId="4" applyFill="1" applyBorder="1" applyAlignment="1">
      <alignment horizontal="center"/>
    </xf>
    <xf numFmtId="0" fontId="3" fillId="27" borderId="11" xfId="4" applyFont="1" applyFill="1" applyBorder="1"/>
    <xf numFmtId="166" fontId="3" fillId="27" borderId="11" xfId="176" applyFont="1" applyFill="1" applyBorder="1"/>
    <xf numFmtId="0" fontId="3" fillId="27" borderId="11" xfId="177" applyNumberFormat="1" applyFont="1" applyFill="1" applyBorder="1" applyAlignment="1">
      <alignment horizontal="center"/>
    </xf>
    <xf numFmtId="0" fontId="2" fillId="2" borderId="0" xfId="4" applyFill="1"/>
    <xf numFmtId="0" fontId="3" fillId="27" borderId="11" xfId="4" applyFont="1" applyFill="1" applyBorder="1" applyAlignment="1">
      <alignment horizontal="center"/>
    </xf>
    <xf numFmtId="43" fontId="2" fillId="0" borderId="11" xfId="4" applyNumberFormat="1" applyBorder="1" applyAlignment="1">
      <alignment wrapText="1"/>
    </xf>
    <xf numFmtId="0" fontId="2" fillId="0" borderId="11" xfId="4" applyBorder="1" applyAlignment="1">
      <alignment wrapText="1"/>
    </xf>
    <xf numFmtId="43" fontId="2" fillId="0" borderId="11" xfId="4" applyNumberFormat="1" applyBorder="1"/>
    <xf numFmtId="174" fontId="31" fillId="0" borderId="0" xfId="0" applyNumberFormat="1" applyFont="1"/>
    <xf numFmtId="164" fontId="31" fillId="0" borderId="0" xfId="0" applyNumberFormat="1" applyFont="1"/>
    <xf numFmtId="166" fontId="3" fillId="3" borderId="11" xfId="176" applyFont="1" applyFill="1" applyBorder="1" applyAlignment="1">
      <alignment vertical="center" wrapText="1"/>
    </xf>
    <xf numFmtId="10" fontId="31" fillId="0" borderId="0" xfId="0" applyNumberFormat="1" applyFont="1"/>
    <xf numFmtId="164" fontId="2" fillId="0" borderId="0" xfId="4" applyNumberFormat="1"/>
    <xf numFmtId="176" fontId="31" fillId="0" borderId="0" xfId="0" applyNumberFormat="1" applyFont="1"/>
    <xf numFmtId="0" fontId="2" fillId="0" borderId="11" xfId="4" applyBorder="1"/>
    <xf numFmtId="0" fontId="25" fillId="39" borderId="11" xfId="4" applyFont="1" applyFill="1" applyBorder="1" applyAlignment="1">
      <alignment horizontal="center" vertical="center" wrapText="1"/>
    </xf>
    <xf numFmtId="0" fontId="3" fillId="32" borderId="11" xfId="4" applyFont="1" applyFill="1" applyBorder="1" applyAlignment="1">
      <alignment horizontal="center" vertical="center"/>
    </xf>
    <xf numFmtId="0" fontId="3" fillId="40" borderId="13" xfId="4" applyFont="1" applyFill="1" applyBorder="1" applyAlignment="1">
      <alignment horizontal="center"/>
    </xf>
    <xf numFmtId="0" fontId="3" fillId="40" borderId="22" xfId="4" applyFont="1" applyFill="1" applyBorder="1" applyAlignment="1">
      <alignment horizontal="center"/>
    </xf>
    <xf numFmtId="0" fontId="3" fillId="40" borderId="14" xfId="4" applyFont="1" applyFill="1" applyBorder="1" applyAlignment="1">
      <alignment horizontal="center"/>
    </xf>
    <xf numFmtId="0" fontId="3" fillId="32" borderId="11" xfId="4" applyFont="1" applyFill="1" applyBorder="1" applyAlignment="1">
      <alignment horizontal="center"/>
    </xf>
    <xf numFmtId="0" fontId="25" fillId="34" borderId="23" xfId="4" applyFont="1" applyFill="1" applyBorder="1" applyAlignment="1">
      <alignment horizontal="center" vertical="center" wrapText="1"/>
    </xf>
    <xf numFmtId="0" fontId="25" fillId="34" borderId="24" xfId="4" applyFont="1" applyFill="1" applyBorder="1" applyAlignment="1">
      <alignment horizontal="center" vertical="center" wrapText="1"/>
    </xf>
    <xf numFmtId="0" fontId="3" fillId="29" borderId="24" xfId="4" applyFont="1" applyFill="1" applyBorder="1" applyAlignment="1">
      <alignment horizontal="center" vertical="center" wrapText="1"/>
    </xf>
    <xf numFmtId="0" fontId="3" fillId="41" borderId="13" xfId="4" applyFont="1" applyFill="1" applyBorder="1" applyAlignment="1">
      <alignment horizontal="center" vertical="center" wrapText="1"/>
    </xf>
    <xf numFmtId="0" fontId="3" fillId="41" borderId="14" xfId="4" applyFont="1" applyFill="1" applyBorder="1" applyAlignment="1">
      <alignment horizontal="center" vertical="center" wrapText="1"/>
    </xf>
    <xf numFmtId="0" fontId="25" fillId="36" borderId="23" xfId="4" applyFont="1" applyFill="1" applyBorder="1" applyAlignment="1">
      <alignment horizontal="center" vertical="center" wrapText="1"/>
    </xf>
    <xf numFmtId="0" fontId="25" fillId="36" borderId="24" xfId="4" applyFont="1" applyFill="1" applyBorder="1" applyAlignment="1">
      <alignment horizontal="center" vertical="center" wrapText="1"/>
    </xf>
    <xf numFmtId="0" fontId="3" fillId="3" borderId="11" xfId="4" applyFont="1" applyFill="1" applyBorder="1" applyAlignment="1">
      <alignment horizontal="center" vertical="center" wrapText="1"/>
    </xf>
    <xf numFmtId="0" fontId="3" fillId="38" borderId="11" xfId="4" applyFont="1" applyFill="1" applyBorder="1" applyAlignment="1">
      <alignment horizontal="center" vertical="center" wrapText="1"/>
    </xf>
    <xf numFmtId="0" fontId="3" fillId="37" borderId="23" xfId="4" applyFont="1" applyFill="1" applyBorder="1" applyAlignment="1">
      <alignment horizontal="center" vertical="center" wrapText="1"/>
    </xf>
    <xf numFmtId="0" fontId="3" fillId="37" borderId="1" xfId="4" applyFont="1" applyFill="1" applyBorder="1" applyAlignment="1">
      <alignment horizontal="center" vertical="center" wrapText="1"/>
    </xf>
    <xf numFmtId="0" fontId="3" fillId="37" borderId="24" xfId="4" applyFont="1" applyFill="1" applyBorder="1" applyAlignment="1">
      <alignment horizontal="center" vertical="center" wrapText="1"/>
    </xf>
    <xf numFmtId="0" fontId="3" fillId="33" borderId="16" xfId="4" applyFont="1" applyFill="1" applyBorder="1" applyAlignment="1">
      <alignment horizontal="center" vertical="center"/>
    </xf>
    <xf numFmtId="0" fontId="3" fillId="33" borderId="15" xfId="4" applyFont="1" applyFill="1" applyBorder="1" applyAlignment="1">
      <alignment horizontal="center" vertical="center"/>
    </xf>
    <xf numFmtId="0" fontId="3" fillId="33" borderId="17" xfId="4" applyFont="1" applyFill="1" applyBorder="1" applyAlignment="1">
      <alignment horizontal="center" vertical="center"/>
    </xf>
    <xf numFmtId="0" fontId="3" fillId="33" borderId="19" xfId="4" applyFont="1" applyFill="1" applyBorder="1" applyAlignment="1">
      <alignment horizontal="center" vertical="center"/>
    </xf>
    <xf numFmtId="0" fontId="3" fillId="33" borderId="20" xfId="4" applyFont="1" applyFill="1" applyBorder="1" applyAlignment="1">
      <alignment horizontal="center" vertical="center"/>
    </xf>
    <xf numFmtId="0" fontId="3" fillId="33" borderId="21" xfId="4" applyFont="1" applyFill="1" applyBorder="1" applyAlignment="1">
      <alignment horizontal="center" vertical="center"/>
    </xf>
    <xf numFmtId="0" fontId="3" fillId="34" borderId="11" xfId="4" applyFont="1" applyFill="1" applyBorder="1" applyAlignment="1">
      <alignment horizontal="center" vertical="center" wrapText="1"/>
    </xf>
    <xf numFmtId="0" fontId="3" fillId="35" borderId="11" xfId="4" applyFont="1" applyFill="1" applyBorder="1" applyAlignment="1">
      <alignment horizontal="center" vertical="center" wrapText="1"/>
    </xf>
    <xf numFmtId="0" fontId="3" fillId="36" borderId="13" xfId="4" applyFont="1" applyFill="1" applyBorder="1" applyAlignment="1">
      <alignment horizontal="center" vertical="center" wrapText="1"/>
    </xf>
    <xf numFmtId="0" fontId="3" fillId="36" borderId="22" xfId="4" applyFont="1" applyFill="1" applyBorder="1" applyAlignment="1">
      <alignment horizontal="center" vertical="center" wrapText="1"/>
    </xf>
    <xf numFmtId="0" fontId="3" fillId="36" borderId="14" xfId="4" applyFont="1" applyFill="1" applyBorder="1" applyAlignment="1">
      <alignment horizontal="center" vertical="center" wrapText="1"/>
    </xf>
    <xf numFmtId="0" fontId="3" fillId="30" borderId="11" xfId="4" applyFont="1" applyFill="1" applyBorder="1" applyAlignment="1">
      <alignment horizontal="center" vertical="center" wrapText="1"/>
    </xf>
    <xf numFmtId="0" fontId="2" fillId="0" borderId="0" xfId="4" applyAlignment="1">
      <alignment horizontal="center"/>
    </xf>
    <xf numFmtId="0" fontId="3" fillId="43" borderId="11" xfId="4" applyFont="1" applyFill="1" applyBorder="1" applyAlignment="1">
      <alignment horizontal="center" vertical="center" wrapText="1"/>
    </xf>
    <xf numFmtId="0" fontId="3" fillId="29" borderId="11" xfId="4" applyFont="1" applyFill="1" applyBorder="1" applyAlignment="1">
      <alignment horizontal="center" vertical="center" wrapText="1"/>
    </xf>
    <xf numFmtId="0" fontId="3" fillId="41" borderId="22" xfId="4" applyFont="1" applyFill="1" applyBorder="1" applyAlignment="1">
      <alignment horizontal="center" vertical="center" wrapText="1"/>
    </xf>
    <xf numFmtId="0" fontId="3" fillId="37" borderId="11" xfId="4" applyFont="1" applyFill="1" applyBorder="1" applyAlignment="1">
      <alignment horizontal="center" vertical="center" wrapText="1"/>
    </xf>
    <xf numFmtId="0" fontId="3" fillId="43" borderId="11" xfId="4" applyFont="1" applyFill="1" applyBorder="1" applyAlignment="1">
      <alignment horizontal="center" vertical="center"/>
    </xf>
    <xf numFmtId="0" fontId="3" fillId="36" borderId="11" xfId="4" applyFont="1" applyFill="1" applyBorder="1" applyAlignment="1">
      <alignment horizontal="center" vertical="center" wrapText="1"/>
    </xf>
    <xf numFmtId="0" fontId="30" fillId="28" borderId="13" xfId="0" applyFont="1" applyFill="1" applyBorder="1" applyAlignment="1">
      <alignment horizontal="center" vertical="center" wrapText="1"/>
    </xf>
    <xf numFmtId="0" fontId="30" fillId="28" borderId="22" xfId="0" applyFont="1" applyFill="1" applyBorder="1" applyAlignment="1">
      <alignment horizontal="center" vertical="center" wrapText="1"/>
    </xf>
    <xf numFmtId="0" fontId="30" fillId="28" borderId="14" xfId="0" applyFont="1" applyFill="1" applyBorder="1" applyAlignment="1">
      <alignment horizontal="center" vertical="center" wrapText="1"/>
    </xf>
    <xf numFmtId="0" fontId="30" fillId="4" borderId="13" xfId="0" applyFont="1" applyFill="1" applyBorder="1" applyAlignment="1">
      <alignment horizontal="center"/>
    </xf>
    <xf numFmtId="0" fontId="30" fillId="4" borderId="14" xfId="0" applyFont="1" applyFill="1" applyBorder="1" applyAlignment="1">
      <alignment horizontal="center"/>
    </xf>
    <xf numFmtId="0" fontId="30" fillId="45" borderId="11" xfId="0" applyFont="1" applyFill="1" applyBorder="1" applyAlignment="1">
      <alignment horizontal="center"/>
    </xf>
    <xf numFmtId="0" fontId="30" fillId="0" borderId="11" xfId="0" applyFont="1" applyBorder="1" applyAlignment="1">
      <alignment horizontal="center"/>
    </xf>
    <xf numFmtId="0" fontId="30" fillId="28" borderId="11" xfId="0" applyFont="1" applyFill="1" applyBorder="1" applyAlignment="1">
      <alignment horizontal="center"/>
    </xf>
    <xf numFmtId="44" fontId="31" fillId="0" borderId="0" xfId="0" applyNumberFormat="1" applyFont="1" applyAlignment="1">
      <alignment horizontal="center" vertical="center" wrapText="1"/>
    </xf>
    <xf numFmtId="175" fontId="30" fillId="4" borderId="11" xfId="174" applyNumberFormat="1" applyFont="1" applyFill="1" applyBorder="1" applyAlignment="1">
      <alignment horizontal="center" vertical="center"/>
    </xf>
    <xf numFmtId="175" fontId="30" fillId="4" borderId="11" xfId="0" applyNumberFormat="1" applyFont="1" applyFill="1" applyBorder="1" applyAlignment="1">
      <alignment horizontal="center" vertical="center"/>
    </xf>
    <xf numFmtId="0" fontId="30" fillId="31" borderId="0" xfId="0" applyFont="1" applyFill="1" applyAlignment="1">
      <alignment horizontal="center"/>
    </xf>
    <xf numFmtId="0" fontId="31" fillId="44" borderId="11" xfId="0" applyFont="1" applyFill="1" applyBorder="1" applyAlignment="1">
      <alignment horizontal="left" vertical="center" wrapText="1"/>
    </xf>
    <xf numFmtId="0" fontId="31" fillId="30" borderId="16" xfId="0" applyFont="1" applyFill="1" applyBorder="1" applyAlignment="1">
      <alignment horizontal="left" vertical="center" wrapText="1"/>
    </xf>
    <xf numFmtId="0" fontId="31" fillId="30" borderId="15" xfId="0" applyFont="1" applyFill="1" applyBorder="1" applyAlignment="1">
      <alignment horizontal="left" vertical="center" wrapText="1"/>
    </xf>
    <xf numFmtId="0" fontId="31" fillId="30" borderId="17" xfId="0" applyFont="1" applyFill="1" applyBorder="1" applyAlignment="1">
      <alignment horizontal="left" vertical="center" wrapText="1"/>
    </xf>
    <xf numFmtId="0" fontId="31" fillId="30" borderId="18" xfId="0" applyFont="1" applyFill="1" applyBorder="1" applyAlignment="1">
      <alignment horizontal="left" vertical="center" wrapText="1"/>
    </xf>
    <xf numFmtId="0" fontId="31" fillId="30" borderId="0" xfId="0" applyFont="1" applyFill="1" applyAlignment="1">
      <alignment horizontal="left" vertical="center" wrapText="1"/>
    </xf>
    <xf numFmtId="0" fontId="31" fillId="30" borderId="12" xfId="0" applyFont="1" applyFill="1" applyBorder="1" applyAlignment="1">
      <alignment horizontal="left" vertical="center" wrapText="1"/>
    </xf>
    <xf numFmtId="0" fontId="31" fillId="4" borderId="16" xfId="0" applyFont="1" applyFill="1" applyBorder="1" applyAlignment="1">
      <alignment horizontal="left" vertical="center" wrapText="1"/>
    </xf>
    <xf numFmtId="0" fontId="31" fillId="4" borderId="15" xfId="0" applyFont="1" applyFill="1" applyBorder="1" applyAlignment="1">
      <alignment horizontal="left" vertical="center" wrapText="1"/>
    </xf>
    <xf numFmtId="0" fontId="31" fillId="4" borderId="17" xfId="0" applyFont="1" applyFill="1" applyBorder="1" applyAlignment="1">
      <alignment horizontal="left" vertical="center" wrapText="1"/>
    </xf>
    <xf numFmtId="0" fontId="31" fillId="4" borderId="18" xfId="0" applyFont="1" applyFill="1" applyBorder="1" applyAlignment="1">
      <alignment horizontal="left" vertical="center" wrapText="1"/>
    </xf>
    <xf numFmtId="0" fontId="31" fillId="4" borderId="0" xfId="0" applyFont="1" applyFill="1" applyAlignment="1">
      <alignment horizontal="left" vertical="center" wrapText="1"/>
    </xf>
    <xf numFmtId="0" fontId="31" fillId="4" borderId="12" xfId="0" applyFont="1" applyFill="1" applyBorder="1" applyAlignment="1">
      <alignment horizontal="left" vertical="center" wrapText="1"/>
    </xf>
    <xf numFmtId="0" fontId="31" fillId="4" borderId="19" xfId="0" applyFont="1" applyFill="1" applyBorder="1" applyAlignment="1">
      <alignment horizontal="left" vertical="center" wrapText="1"/>
    </xf>
    <xf numFmtId="0" fontId="31" fillId="4" borderId="20" xfId="0" applyFont="1" applyFill="1" applyBorder="1" applyAlignment="1">
      <alignment horizontal="left" vertical="center" wrapText="1"/>
    </xf>
    <xf numFmtId="0" fontId="31" fillId="4" borderId="21" xfId="0" applyFont="1" applyFill="1" applyBorder="1" applyAlignment="1">
      <alignment horizontal="left" vertical="center" wrapText="1"/>
    </xf>
    <xf numFmtId="0" fontId="32" fillId="46" borderId="11" xfId="0" applyFont="1" applyFill="1" applyBorder="1" applyAlignment="1">
      <alignment horizontal="left" vertical="top" wrapText="1"/>
    </xf>
    <xf numFmtId="0" fontId="31" fillId="46" borderId="11" xfId="0" applyFont="1" applyFill="1" applyBorder="1" applyAlignment="1">
      <alignment horizontal="left" vertical="top" wrapText="1"/>
    </xf>
  </cellXfs>
  <cellStyles count="178">
    <cellStyle name="20% - Ênfase1 2" xfId="5" xr:uid="{00000000-0005-0000-0000-000000000000}"/>
    <cellStyle name="20% - Ênfase1 2 2" xfId="6" xr:uid="{00000000-0005-0000-0000-000001000000}"/>
    <cellStyle name="20% - Ênfase1 3" xfId="7" xr:uid="{00000000-0005-0000-0000-000002000000}"/>
    <cellStyle name="20% - Ênfase1 3 2" xfId="8" xr:uid="{00000000-0005-0000-0000-000003000000}"/>
    <cellStyle name="20% - Ênfase2 2" xfId="9" xr:uid="{00000000-0005-0000-0000-000004000000}"/>
    <cellStyle name="20% - Ênfase2 2 2" xfId="10" xr:uid="{00000000-0005-0000-0000-000005000000}"/>
    <cellStyle name="20% - Ênfase2 3" xfId="11" xr:uid="{00000000-0005-0000-0000-000006000000}"/>
    <cellStyle name="20% - Ênfase2 3 2" xfId="12" xr:uid="{00000000-0005-0000-0000-000007000000}"/>
    <cellStyle name="20% - Ênfase3 2" xfId="13" xr:uid="{00000000-0005-0000-0000-000008000000}"/>
    <cellStyle name="20% - Ênfase3 2 2" xfId="14" xr:uid="{00000000-0005-0000-0000-000009000000}"/>
    <cellStyle name="20% - Ênfase3 3" xfId="15" xr:uid="{00000000-0005-0000-0000-00000A000000}"/>
    <cellStyle name="20% - Ênfase3 3 2" xfId="16" xr:uid="{00000000-0005-0000-0000-00000B000000}"/>
    <cellStyle name="20% - Ênfase4 2" xfId="17" xr:uid="{00000000-0005-0000-0000-00000C000000}"/>
    <cellStyle name="20% - Ênfase4 2 2" xfId="18" xr:uid="{00000000-0005-0000-0000-00000D000000}"/>
    <cellStyle name="20% - Ênfase4 3" xfId="19" xr:uid="{00000000-0005-0000-0000-00000E000000}"/>
    <cellStyle name="20% - Ênfase4 3 2" xfId="20" xr:uid="{00000000-0005-0000-0000-00000F000000}"/>
    <cellStyle name="20% - Ênfase5 2" xfId="21" xr:uid="{00000000-0005-0000-0000-000010000000}"/>
    <cellStyle name="20% - Ênfase5 2 2" xfId="22" xr:uid="{00000000-0005-0000-0000-000011000000}"/>
    <cellStyle name="20% - Ênfase5 3" xfId="23" xr:uid="{00000000-0005-0000-0000-000012000000}"/>
    <cellStyle name="20% - Ênfase5 3 2" xfId="24" xr:uid="{00000000-0005-0000-0000-000013000000}"/>
    <cellStyle name="20% - Ênfase6 2" xfId="25" xr:uid="{00000000-0005-0000-0000-000014000000}"/>
    <cellStyle name="20% - Ênfase6 2 2" xfId="26" xr:uid="{00000000-0005-0000-0000-000015000000}"/>
    <cellStyle name="20% - Ênfase6 3" xfId="27" xr:uid="{00000000-0005-0000-0000-000016000000}"/>
    <cellStyle name="20% - Ênfase6 3 2" xfId="28" xr:uid="{00000000-0005-0000-0000-000017000000}"/>
    <cellStyle name="40% - Ênfase1 2" xfId="29" xr:uid="{00000000-0005-0000-0000-000018000000}"/>
    <cellStyle name="40% - Ênfase1 2 2" xfId="30" xr:uid="{00000000-0005-0000-0000-000019000000}"/>
    <cellStyle name="40% - Ênfase1 3" xfId="31" xr:uid="{00000000-0005-0000-0000-00001A000000}"/>
    <cellStyle name="40% - Ênfase1 3 2" xfId="32" xr:uid="{00000000-0005-0000-0000-00001B000000}"/>
    <cellStyle name="40% - Ênfase2 2" xfId="33" xr:uid="{00000000-0005-0000-0000-00001C000000}"/>
    <cellStyle name="40% - Ênfase2 2 2" xfId="34" xr:uid="{00000000-0005-0000-0000-00001D000000}"/>
    <cellStyle name="40% - Ênfase2 3" xfId="35" xr:uid="{00000000-0005-0000-0000-00001E000000}"/>
    <cellStyle name="40% - Ênfase2 3 2" xfId="36" xr:uid="{00000000-0005-0000-0000-00001F000000}"/>
    <cellStyle name="40% - Ênfase3 2" xfId="37" xr:uid="{00000000-0005-0000-0000-000020000000}"/>
    <cellStyle name="40% - Ênfase3 2 2" xfId="38" xr:uid="{00000000-0005-0000-0000-000021000000}"/>
    <cellStyle name="40% - Ênfase3 3" xfId="39" xr:uid="{00000000-0005-0000-0000-000022000000}"/>
    <cellStyle name="40% - Ênfase3 3 2" xfId="40" xr:uid="{00000000-0005-0000-0000-000023000000}"/>
    <cellStyle name="40% - Ênfase4 2" xfId="41" xr:uid="{00000000-0005-0000-0000-000024000000}"/>
    <cellStyle name="40% - Ênfase4 2 2" xfId="42" xr:uid="{00000000-0005-0000-0000-000025000000}"/>
    <cellStyle name="40% - Ênfase4 3" xfId="43" xr:uid="{00000000-0005-0000-0000-000026000000}"/>
    <cellStyle name="40% - Ênfase4 3 2" xfId="44" xr:uid="{00000000-0005-0000-0000-000027000000}"/>
    <cellStyle name="40% - Ênfase5 2" xfId="45" xr:uid="{00000000-0005-0000-0000-000028000000}"/>
    <cellStyle name="40% - Ênfase5 2 2" xfId="46" xr:uid="{00000000-0005-0000-0000-000029000000}"/>
    <cellStyle name="40% - Ênfase5 3" xfId="47" xr:uid="{00000000-0005-0000-0000-00002A000000}"/>
    <cellStyle name="40% - Ênfase5 3 2" xfId="48" xr:uid="{00000000-0005-0000-0000-00002B000000}"/>
    <cellStyle name="40% - Ênfase6 2" xfId="49" xr:uid="{00000000-0005-0000-0000-00002C000000}"/>
    <cellStyle name="40% - Ênfase6 2 2" xfId="50" xr:uid="{00000000-0005-0000-0000-00002D000000}"/>
    <cellStyle name="40% - Ênfase6 3" xfId="51" xr:uid="{00000000-0005-0000-0000-00002E000000}"/>
    <cellStyle name="40% - Ênfase6 3 2" xfId="52" xr:uid="{00000000-0005-0000-0000-00002F000000}"/>
    <cellStyle name="60% - Ênfase1 2" xfId="53" xr:uid="{00000000-0005-0000-0000-000030000000}"/>
    <cellStyle name="60% - Ênfase1 3" xfId="54" xr:uid="{00000000-0005-0000-0000-000031000000}"/>
    <cellStyle name="60% - Ênfase2 2" xfId="55" xr:uid="{00000000-0005-0000-0000-000032000000}"/>
    <cellStyle name="60% - Ênfase2 3" xfId="56" xr:uid="{00000000-0005-0000-0000-000033000000}"/>
    <cellStyle name="60% - Ênfase3 2" xfId="57" xr:uid="{00000000-0005-0000-0000-000034000000}"/>
    <cellStyle name="60% - Ênfase3 3" xfId="58" xr:uid="{00000000-0005-0000-0000-000035000000}"/>
    <cellStyle name="60% - Ênfase4 2" xfId="59" xr:uid="{00000000-0005-0000-0000-000036000000}"/>
    <cellStyle name="60% - Ênfase4 3" xfId="60" xr:uid="{00000000-0005-0000-0000-000037000000}"/>
    <cellStyle name="60% - Ênfase5 2" xfId="61" xr:uid="{00000000-0005-0000-0000-000038000000}"/>
    <cellStyle name="60% - Ênfase5 3" xfId="62" xr:uid="{00000000-0005-0000-0000-000039000000}"/>
    <cellStyle name="60% - Ênfase6 2" xfId="63" xr:uid="{00000000-0005-0000-0000-00003A000000}"/>
    <cellStyle name="60% - Ênfase6 3" xfId="64" xr:uid="{00000000-0005-0000-0000-00003B000000}"/>
    <cellStyle name="Bom 2" xfId="65" xr:uid="{00000000-0005-0000-0000-00003C000000}"/>
    <cellStyle name="Bom 3" xfId="66" xr:uid="{00000000-0005-0000-0000-00003D000000}"/>
    <cellStyle name="Cálculo 2" xfId="67" xr:uid="{00000000-0005-0000-0000-00003E000000}"/>
    <cellStyle name="Cálculo 3" xfId="68" xr:uid="{00000000-0005-0000-0000-00003F000000}"/>
    <cellStyle name="Cancel" xfId="69" xr:uid="{00000000-0005-0000-0000-000040000000}"/>
    <cellStyle name="Célula de Verificação 2" xfId="70" xr:uid="{00000000-0005-0000-0000-000041000000}"/>
    <cellStyle name="Célula de Verificação 3" xfId="71" xr:uid="{00000000-0005-0000-0000-000042000000}"/>
    <cellStyle name="Célula Vinculada 2" xfId="72" xr:uid="{00000000-0005-0000-0000-000043000000}"/>
    <cellStyle name="Célula Vinculada 3" xfId="73" xr:uid="{00000000-0005-0000-0000-000044000000}"/>
    <cellStyle name="Ênfase1 2" xfId="74" xr:uid="{00000000-0005-0000-0000-000045000000}"/>
    <cellStyle name="Ênfase1 3" xfId="75" xr:uid="{00000000-0005-0000-0000-000046000000}"/>
    <cellStyle name="Ênfase2 2" xfId="76" xr:uid="{00000000-0005-0000-0000-000047000000}"/>
    <cellStyle name="Ênfase2 3" xfId="77" xr:uid="{00000000-0005-0000-0000-000048000000}"/>
    <cellStyle name="Ênfase3 2" xfId="78" xr:uid="{00000000-0005-0000-0000-000049000000}"/>
    <cellStyle name="Ênfase3 3" xfId="79" xr:uid="{00000000-0005-0000-0000-00004A000000}"/>
    <cellStyle name="Ênfase4 2" xfId="80" xr:uid="{00000000-0005-0000-0000-00004B000000}"/>
    <cellStyle name="Ênfase4 3" xfId="81" xr:uid="{00000000-0005-0000-0000-00004C000000}"/>
    <cellStyle name="Ênfase5 2" xfId="82" xr:uid="{00000000-0005-0000-0000-00004D000000}"/>
    <cellStyle name="Ênfase5 3" xfId="83" xr:uid="{00000000-0005-0000-0000-00004E000000}"/>
    <cellStyle name="Ênfase6 2" xfId="84" xr:uid="{00000000-0005-0000-0000-00004F000000}"/>
    <cellStyle name="Ênfase6 3" xfId="85" xr:uid="{00000000-0005-0000-0000-000050000000}"/>
    <cellStyle name="Entrada 2" xfId="86" xr:uid="{00000000-0005-0000-0000-000051000000}"/>
    <cellStyle name="Entrada 3" xfId="87" xr:uid="{00000000-0005-0000-0000-000052000000}"/>
    <cellStyle name="Hyperlink 2" xfId="88" xr:uid="{00000000-0005-0000-0000-000053000000}"/>
    <cellStyle name="Hyperlink 3" xfId="89" xr:uid="{00000000-0005-0000-0000-000054000000}"/>
    <cellStyle name="Incorreto 2" xfId="90" xr:uid="{00000000-0005-0000-0000-000055000000}"/>
    <cellStyle name="Incorreto 3" xfId="91" xr:uid="{00000000-0005-0000-0000-000056000000}"/>
    <cellStyle name="Moeda" xfId="173" builtinId="4"/>
    <cellStyle name="Moeda 10" xfId="176" xr:uid="{00000000-0005-0000-0000-000058000000}"/>
    <cellStyle name="Moeda 2" xfId="3" xr:uid="{00000000-0005-0000-0000-000059000000}"/>
    <cellStyle name="Moeda 2 2" xfId="92" xr:uid="{00000000-0005-0000-0000-00005A000000}"/>
    <cellStyle name="Moeda 3" xfId="93" xr:uid="{00000000-0005-0000-0000-00005B000000}"/>
    <cellStyle name="Moeda 4" xfId="94" xr:uid="{00000000-0005-0000-0000-00005C000000}"/>
    <cellStyle name="Moeda 4 2" xfId="95" xr:uid="{00000000-0005-0000-0000-00005D000000}"/>
    <cellStyle name="Moeda 5" xfId="96" xr:uid="{00000000-0005-0000-0000-00005E000000}"/>
    <cellStyle name="Moeda 5 2" xfId="97" xr:uid="{00000000-0005-0000-0000-00005F000000}"/>
    <cellStyle name="Moeda 6" xfId="98" xr:uid="{00000000-0005-0000-0000-000060000000}"/>
    <cellStyle name="Moeda 7" xfId="99" xr:uid="{00000000-0005-0000-0000-000061000000}"/>
    <cellStyle name="Moeda 8" xfId="100" xr:uid="{00000000-0005-0000-0000-000062000000}"/>
    <cellStyle name="Moeda 9" xfId="101" xr:uid="{00000000-0005-0000-0000-000063000000}"/>
    <cellStyle name="Neutra 2" xfId="102" xr:uid="{00000000-0005-0000-0000-000064000000}"/>
    <cellStyle name="Neutra 3" xfId="103" xr:uid="{00000000-0005-0000-0000-000065000000}"/>
    <cellStyle name="Normal" xfId="0" builtinId="0"/>
    <cellStyle name="Normal 10" xfId="4" xr:uid="{00000000-0005-0000-0000-000067000000}"/>
    <cellStyle name="Normal 11" xfId="104" xr:uid="{00000000-0005-0000-0000-000068000000}"/>
    <cellStyle name="Normal 12" xfId="105" xr:uid="{00000000-0005-0000-0000-000069000000}"/>
    <cellStyle name="Normal 12 2" xfId="106" xr:uid="{00000000-0005-0000-0000-00006A000000}"/>
    <cellStyle name="Normal 13" xfId="107" xr:uid="{00000000-0005-0000-0000-00006B000000}"/>
    <cellStyle name="Normal 14" xfId="170" xr:uid="{00000000-0005-0000-0000-00006C000000}"/>
    <cellStyle name="Normal 15" xfId="175" xr:uid="{00000000-0005-0000-0000-00006D000000}"/>
    <cellStyle name="Normal 2" xfId="108" xr:uid="{00000000-0005-0000-0000-00006E000000}"/>
    <cellStyle name="Normal 3" xfId="109" xr:uid="{00000000-0005-0000-0000-00006F000000}"/>
    <cellStyle name="Normal 4" xfId="110" xr:uid="{00000000-0005-0000-0000-000070000000}"/>
    <cellStyle name="Normal 5" xfId="111" xr:uid="{00000000-0005-0000-0000-000071000000}"/>
    <cellStyle name="Normal 6" xfId="112" xr:uid="{00000000-0005-0000-0000-000072000000}"/>
    <cellStyle name="Normal 7" xfId="113" xr:uid="{00000000-0005-0000-0000-000073000000}"/>
    <cellStyle name="Normal 8" xfId="114" xr:uid="{00000000-0005-0000-0000-000074000000}"/>
    <cellStyle name="Normal 9" xfId="115" xr:uid="{00000000-0005-0000-0000-000075000000}"/>
    <cellStyle name="Nota 2" xfId="116" xr:uid="{00000000-0005-0000-0000-000076000000}"/>
    <cellStyle name="Nota 2 2" xfId="117" xr:uid="{00000000-0005-0000-0000-000077000000}"/>
    <cellStyle name="Nota 3" xfId="118" xr:uid="{00000000-0005-0000-0000-000078000000}"/>
    <cellStyle name="Nota 3 2" xfId="119" xr:uid="{00000000-0005-0000-0000-000079000000}"/>
    <cellStyle name="Porcentagem" xfId="174" builtinId="5"/>
    <cellStyle name="Porcentagem 10" xfId="120" xr:uid="{00000000-0005-0000-0000-00007B000000}"/>
    <cellStyle name="Porcentagem 2" xfId="2" xr:uid="{00000000-0005-0000-0000-00007C000000}"/>
    <cellStyle name="Porcentagem 3" xfId="121" xr:uid="{00000000-0005-0000-0000-00007D000000}"/>
    <cellStyle name="Porcentagem 4" xfId="122" xr:uid="{00000000-0005-0000-0000-00007E000000}"/>
    <cellStyle name="Porcentagem 5" xfId="123" xr:uid="{00000000-0005-0000-0000-00007F000000}"/>
    <cellStyle name="Porcentagem 6" xfId="124" xr:uid="{00000000-0005-0000-0000-000080000000}"/>
    <cellStyle name="Porcentagem 7" xfId="125" xr:uid="{00000000-0005-0000-0000-000081000000}"/>
    <cellStyle name="Porcentagem 8" xfId="126" xr:uid="{00000000-0005-0000-0000-000082000000}"/>
    <cellStyle name="Porcentagem 9" xfId="127" xr:uid="{00000000-0005-0000-0000-000083000000}"/>
    <cellStyle name="Saída 2" xfId="128" xr:uid="{00000000-0005-0000-0000-000084000000}"/>
    <cellStyle name="Saída 3" xfId="129" xr:uid="{00000000-0005-0000-0000-000085000000}"/>
    <cellStyle name="Separador de milhares 10" xfId="130" xr:uid="{00000000-0005-0000-0000-000086000000}"/>
    <cellStyle name="Separador de milhares 11" xfId="131" xr:uid="{00000000-0005-0000-0000-000087000000}"/>
    <cellStyle name="Separador de milhares 12" xfId="132" xr:uid="{00000000-0005-0000-0000-000088000000}"/>
    <cellStyle name="Separador de milhares 13" xfId="133" xr:uid="{00000000-0005-0000-0000-000089000000}"/>
    <cellStyle name="Separador de milhares 14" xfId="134" xr:uid="{00000000-0005-0000-0000-00008A000000}"/>
    <cellStyle name="Separador de milhares 14 2" xfId="135" xr:uid="{00000000-0005-0000-0000-00008B000000}"/>
    <cellStyle name="Separador de milhares 15" xfId="136" xr:uid="{00000000-0005-0000-0000-00008C000000}"/>
    <cellStyle name="Separador de milhares 15 2" xfId="137" xr:uid="{00000000-0005-0000-0000-00008D000000}"/>
    <cellStyle name="Separador de milhares 16" xfId="138" xr:uid="{00000000-0005-0000-0000-00008E000000}"/>
    <cellStyle name="Separador de milhares 17" xfId="139" xr:uid="{00000000-0005-0000-0000-00008F000000}"/>
    <cellStyle name="Separador de milhares 18" xfId="140" xr:uid="{00000000-0005-0000-0000-000090000000}"/>
    <cellStyle name="Separador de milhares 19" xfId="141" xr:uid="{00000000-0005-0000-0000-000091000000}"/>
    <cellStyle name="Separador de milhares 2" xfId="142" xr:uid="{00000000-0005-0000-0000-000092000000}"/>
    <cellStyle name="Separador de milhares 2 2" xfId="143" xr:uid="{00000000-0005-0000-0000-000093000000}"/>
    <cellStyle name="Separador de milhares 20" xfId="171" xr:uid="{00000000-0005-0000-0000-000094000000}"/>
    <cellStyle name="Separador de milhares 3" xfId="144" xr:uid="{00000000-0005-0000-0000-000095000000}"/>
    <cellStyle name="Separador de milhares 4" xfId="145" xr:uid="{00000000-0005-0000-0000-000096000000}"/>
    <cellStyle name="Separador de milhares 5" xfId="146" xr:uid="{00000000-0005-0000-0000-000097000000}"/>
    <cellStyle name="Separador de milhares 6" xfId="147" xr:uid="{00000000-0005-0000-0000-000098000000}"/>
    <cellStyle name="Separador de milhares 7" xfId="148" xr:uid="{00000000-0005-0000-0000-000099000000}"/>
    <cellStyle name="Separador de milhares 8" xfId="149" xr:uid="{00000000-0005-0000-0000-00009A000000}"/>
    <cellStyle name="Separador de milhares 9" xfId="150" xr:uid="{00000000-0005-0000-0000-00009B000000}"/>
    <cellStyle name="Texto de Aviso 2" xfId="151" xr:uid="{00000000-0005-0000-0000-00009C000000}"/>
    <cellStyle name="Texto de Aviso 3" xfId="152" xr:uid="{00000000-0005-0000-0000-00009D000000}"/>
    <cellStyle name="Texto Explicativo 2" xfId="153" xr:uid="{00000000-0005-0000-0000-00009E000000}"/>
    <cellStyle name="Texto Explicativo 3" xfId="154" xr:uid="{00000000-0005-0000-0000-00009F000000}"/>
    <cellStyle name="Título 1 1" xfId="155" xr:uid="{00000000-0005-0000-0000-0000A0000000}"/>
    <cellStyle name="Título 1 2" xfId="156" xr:uid="{00000000-0005-0000-0000-0000A1000000}"/>
    <cellStyle name="Título 1 3" xfId="157" xr:uid="{00000000-0005-0000-0000-0000A2000000}"/>
    <cellStyle name="Título 2 2" xfId="158" xr:uid="{00000000-0005-0000-0000-0000A3000000}"/>
    <cellStyle name="Título 2 3" xfId="159" xr:uid="{00000000-0005-0000-0000-0000A4000000}"/>
    <cellStyle name="Título 3 2" xfId="160" xr:uid="{00000000-0005-0000-0000-0000A5000000}"/>
    <cellStyle name="Título 3 3" xfId="161" xr:uid="{00000000-0005-0000-0000-0000A6000000}"/>
    <cellStyle name="Título 4 2" xfId="162" xr:uid="{00000000-0005-0000-0000-0000A7000000}"/>
    <cellStyle name="Título 4 3" xfId="163" xr:uid="{00000000-0005-0000-0000-0000A8000000}"/>
    <cellStyle name="Título 5" xfId="164" xr:uid="{00000000-0005-0000-0000-0000A9000000}"/>
    <cellStyle name="Título 6" xfId="165" xr:uid="{00000000-0005-0000-0000-0000AA000000}"/>
    <cellStyle name="Total 2" xfId="166" xr:uid="{00000000-0005-0000-0000-0000AB000000}"/>
    <cellStyle name="Total 3" xfId="167" xr:uid="{00000000-0005-0000-0000-0000AC000000}"/>
    <cellStyle name="Vírgula" xfId="172" builtinId="3"/>
    <cellStyle name="Vírgula 2" xfId="168" xr:uid="{00000000-0005-0000-0000-0000AE000000}"/>
    <cellStyle name="Vírgula 2 2" xfId="1" xr:uid="{00000000-0005-0000-0000-0000AF000000}"/>
    <cellStyle name="Vírgula 3" xfId="169" xr:uid="{00000000-0005-0000-0000-0000B0000000}"/>
    <cellStyle name="Vírgula 4" xfId="177" xr:uid="{00000000-0005-0000-0000-0000B1000000}"/>
  </cellStyles>
  <dxfs count="6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E583E0"/>
      <color rgb="FFB826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197"/>
  <sheetViews>
    <sheetView showGridLines="0" zoomScaleNormal="100" workbookViewId="0">
      <pane xSplit="2" ySplit="5" topLeftCell="BO185" activePane="bottomRight" state="frozen"/>
      <selection activeCell="BX191" sqref="BX191"/>
      <selection pane="topRight" activeCell="BX191" sqref="BX191"/>
      <selection pane="bottomLeft" activeCell="BX191" sqref="BX191"/>
      <selection pane="bottomRight" activeCell="BX191" sqref="BX191"/>
    </sheetView>
  </sheetViews>
  <sheetFormatPr defaultRowHeight="12.75"/>
  <cols>
    <col min="1" max="1" width="25.140625" style="10" customWidth="1"/>
    <col min="2" max="2" width="45.140625" style="10" customWidth="1"/>
    <col min="3" max="4" width="30.28515625" style="10" customWidth="1"/>
    <col min="5" max="5" width="12.140625" style="10" customWidth="1"/>
    <col min="6" max="6" width="11.85546875" style="10" customWidth="1"/>
    <col min="7" max="7" width="15.140625" style="10" customWidth="1"/>
    <col min="8" max="8" width="14.7109375" style="10" customWidth="1"/>
    <col min="9" max="78" width="16.5703125" style="10" customWidth="1"/>
    <col min="79" max="79" width="13" style="10" customWidth="1"/>
    <col min="80" max="80" width="22.5703125" style="10" customWidth="1"/>
    <col min="81" max="81" width="20.5703125" style="10" customWidth="1"/>
    <col min="82" max="16384" width="9.140625" style="10"/>
  </cols>
  <sheetData>
    <row r="1" spans="1:81" ht="35.25" customHeight="1">
      <c r="A1" s="8" t="s">
        <v>45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</row>
    <row r="2" spans="1:81" ht="35.25" customHeight="1">
      <c r="A2" s="11"/>
      <c r="B2" s="11"/>
      <c r="C2" s="11"/>
      <c r="D2" s="11"/>
      <c r="E2" s="11"/>
      <c r="F2" s="11"/>
      <c r="G2" s="11"/>
      <c r="H2" s="145" t="s">
        <v>655</v>
      </c>
      <c r="I2" s="146"/>
      <c r="J2" s="146"/>
      <c r="K2" s="146"/>
      <c r="L2" s="146"/>
      <c r="M2" s="146"/>
      <c r="N2" s="146"/>
      <c r="O2" s="146"/>
      <c r="P2" s="146"/>
      <c r="Q2" s="147"/>
      <c r="R2" s="151" t="s">
        <v>656</v>
      </c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2" t="s">
        <v>657</v>
      </c>
      <c r="AP2" s="152"/>
      <c r="AQ2" s="152"/>
      <c r="AR2" s="152"/>
      <c r="AS2" s="152"/>
      <c r="AT2" s="152"/>
      <c r="AU2" s="152"/>
      <c r="AV2" s="152"/>
      <c r="AW2" s="153" t="s">
        <v>658</v>
      </c>
      <c r="AX2" s="154"/>
      <c r="AY2" s="154"/>
      <c r="AZ2" s="154"/>
      <c r="BA2" s="154"/>
      <c r="BB2" s="154"/>
      <c r="BC2" s="154"/>
      <c r="BD2" s="154"/>
      <c r="BE2" s="154"/>
      <c r="BF2" s="155"/>
      <c r="BG2" s="156" t="s">
        <v>659</v>
      </c>
      <c r="BH2" s="156"/>
      <c r="BI2" s="156"/>
      <c r="BJ2" s="156"/>
      <c r="BK2" s="156"/>
      <c r="BL2" s="156"/>
      <c r="BM2" s="142" t="s">
        <v>46</v>
      </c>
      <c r="BN2" s="140" t="s">
        <v>721</v>
      </c>
      <c r="BO2" s="140"/>
      <c r="BP2" s="140"/>
      <c r="BQ2" s="140"/>
      <c r="BR2" s="140"/>
      <c r="BS2" s="140"/>
      <c r="BT2" s="140"/>
      <c r="BU2" s="140"/>
      <c r="BV2" s="140"/>
      <c r="BW2" s="140"/>
      <c r="BX2" s="141" t="s">
        <v>47</v>
      </c>
      <c r="BY2" s="141" t="s">
        <v>19</v>
      </c>
      <c r="BZ2" s="141" t="s">
        <v>654</v>
      </c>
      <c r="CA2" s="127" t="s">
        <v>48</v>
      </c>
      <c r="CB2" s="127" t="s">
        <v>49</v>
      </c>
      <c r="CC2" s="127" t="s">
        <v>50</v>
      </c>
    </row>
    <row r="3" spans="1:81" ht="15" customHeight="1">
      <c r="H3" s="148"/>
      <c r="I3" s="149"/>
      <c r="J3" s="149"/>
      <c r="K3" s="149"/>
      <c r="L3" s="149"/>
      <c r="M3" s="149"/>
      <c r="N3" s="149"/>
      <c r="O3" s="149"/>
      <c r="P3" s="149"/>
      <c r="Q3" s="150"/>
      <c r="R3" s="128" t="s">
        <v>660</v>
      </c>
      <c r="S3" s="128"/>
      <c r="T3" s="128"/>
      <c r="U3" s="128"/>
      <c r="V3" s="128"/>
      <c r="W3" s="128"/>
      <c r="X3" s="128"/>
      <c r="Y3" s="128"/>
      <c r="Z3" s="128"/>
      <c r="AA3" s="129" t="s">
        <v>661</v>
      </c>
      <c r="AB3" s="130"/>
      <c r="AC3" s="130"/>
      <c r="AD3" s="131"/>
      <c r="AE3" s="132" t="s">
        <v>662</v>
      </c>
      <c r="AF3" s="132"/>
      <c r="AG3" s="132"/>
      <c r="AH3" s="132"/>
      <c r="AI3" s="132"/>
      <c r="AJ3" s="132"/>
      <c r="AK3" s="132"/>
      <c r="AL3" s="132"/>
      <c r="AM3" s="132"/>
      <c r="AN3" s="133" t="s">
        <v>663</v>
      </c>
      <c r="AO3" s="152"/>
      <c r="AP3" s="152"/>
      <c r="AQ3" s="152"/>
      <c r="AR3" s="152"/>
      <c r="AS3" s="152"/>
      <c r="AT3" s="152"/>
      <c r="AU3" s="152"/>
      <c r="AV3" s="152"/>
      <c r="AW3" s="135" t="s">
        <v>664</v>
      </c>
      <c r="AX3" s="135"/>
      <c r="AY3" s="135"/>
      <c r="AZ3" s="135"/>
      <c r="BA3" s="135"/>
      <c r="BB3" s="135"/>
      <c r="BC3" s="135"/>
      <c r="BD3" s="136" t="s">
        <v>665</v>
      </c>
      <c r="BE3" s="137"/>
      <c r="BF3" s="138" t="s">
        <v>666</v>
      </c>
      <c r="BG3" s="156"/>
      <c r="BH3" s="156"/>
      <c r="BI3" s="156"/>
      <c r="BJ3" s="156"/>
      <c r="BK3" s="156"/>
      <c r="BL3" s="156"/>
      <c r="BM3" s="143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1"/>
      <c r="BY3" s="141"/>
      <c r="BZ3" s="141"/>
      <c r="CA3" s="127"/>
      <c r="CB3" s="127"/>
      <c r="CC3" s="127"/>
    </row>
    <row r="4" spans="1:81" ht="76.5">
      <c r="A4" s="12" t="s">
        <v>51</v>
      </c>
      <c r="B4" s="12" t="s">
        <v>52</v>
      </c>
      <c r="C4" s="12" t="s">
        <v>53</v>
      </c>
      <c r="D4" s="12" t="s">
        <v>54</v>
      </c>
      <c r="E4" s="13" t="s">
        <v>55</v>
      </c>
      <c r="F4" s="13" t="s">
        <v>56</v>
      </c>
      <c r="G4" s="12" t="s">
        <v>57</v>
      </c>
      <c r="H4" s="14" t="s">
        <v>667</v>
      </c>
      <c r="I4" s="14" t="s">
        <v>18</v>
      </c>
      <c r="J4" s="14" t="s">
        <v>668</v>
      </c>
      <c r="K4" s="14" t="s">
        <v>669</v>
      </c>
      <c r="L4" s="14" t="s">
        <v>670</v>
      </c>
      <c r="M4" s="14" t="s">
        <v>671</v>
      </c>
      <c r="N4" s="14" t="s">
        <v>672</v>
      </c>
      <c r="O4" s="14" t="s">
        <v>673</v>
      </c>
      <c r="P4" s="14" t="s">
        <v>674</v>
      </c>
      <c r="Q4" s="14" t="s">
        <v>675</v>
      </c>
      <c r="R4" s="15" t="s">
        <v>676</v>
      </c>
      <c r="S4" s="15" t="s">
        <v>677</v>
      </c>
      <c r="T4" s="15" t="s">
        <v>678</v>
      </c>
      <c r="U4" s="15" t="s">
        <v>679</v>
      </c>
      <c r="V4" s="15" t="s">
        <v>680</v>
      </c>
      <c r="W4" s="15" t="s">
        <v>681</v>
      </c>
      <c r="X4" s="15" t="s">
        <v>682</v>
      </c>
      <c r="Y4" s="15" t="s">
        <v>683</v>
      </c>
      <c r="Z4" s="15" t="s">
        <v>684</v>
      </c>
      <c r="AA4" s="16" t="s">
        <v>685</v>
      </c>
      <c r="AB4" s="16" t="s">
        <v>686</v>
      </c>
      <c r="AC4" s="16" t="s">
        <v>687</v>
      </c>
      <c r="AD4" s="16" t="s">
        <v>688</v>
      </c>
      <c r="AE4" s="15" t="s">
        <v>689</v>
      </c>
      <c r="AF4" s="15" t="s">
        <v>690</v>
      </c>
      <c r="AG4" s="15" t="s">
        <v>691</v>
      </c>
      <c r="AH4" s="15" t="s">
        <v>692</v>
      </c>
      <c r="AI4" s="15" t="s">
        <v>693</v>
      </c>
      <c r="AJ4" s="15" t="s">
        <v>694</v>
      </c>
      <c r="AK4" s="15" t="s">
        <v>695</v>
      </c>
      <c r="AL4" s="15" t="s">
        <v>696</v>
      </c>
      <c r="AM4" s="15" t="s">
        <v>697</v>
      </c>
      <c r="AN4" s="134"/>
      <c r="AO4" s="17" t="s">
        <v>698</v>
      </c>
      <c r="AP4" s="17" t="s">
        <v>699</v>
      </c>
      <c r="AQ4" s="17" t="s">
        <v>700</v>
      </c>
      <c r="AR4" s="17" t="s">
        <v>701</v>
      </c>
      <c r="AS4" s="17" t="s">
        <v>702</v>
      </c>
      <c r="AT4" s="16" t="s">
        <v>703</v>
      </c>
      <c r="AU4" s="17" t="s">
        <v>704</v>
      </c>
      <c r="AV4" s="17" t="s">
        <v>705</v>
      </c>
      <c r="AW4" s="18" t="s">
        <v>706</v>
      </c>
      <c r="AX4" s="18" t="s">
        <v>707</v>
      </c>
      <c r="AY4" s="18" t="s">
        <v>708</v>
      </c>
      <c r="AZ4" s="18" t="s">
        <v>709</v>
      </c>
      <c r="BA4" s="18" t="s">
        <v>710</v>
      </c>
      <c r="BB4" s="18" t="s">
        <v>711</v>
      </c>
      <c r="BC4" s="18" t="s">
        <v>712</v>
      </c>
      <c r="BD4" s="19" t="s">
        <v>713</v>
      </c>
      <c r="BE4" s="19" t="s">
        <v>714</v>
      </c>
      <c r="BF4" s="139"/>
      <c r="BG4" s="20" t="s">
        <v>715</v>
      </c>
      <c r="BH4" s="20" t="s">
        <v>716</v>
      </c>
      <c r="BI4" s="20" t="s">
        <v>717</v>
      </c>
      <c r="BJ4" s="20" t="s">
        <v>718</v>
      </c>
      <c r="BK4" s="20" t="s">
        <v>719</v>
      </c>
      <c r="BL4" s="20" t="s">
        <v>720</v>
      </c>
      <c r="BM4" s="144"/>
      <c r="BN4" s="21" t="s">
        <v>722</v>
      </c>
      <c r="BO4" s="21" t="s">
        <v>723</v>
      </c>
      <c r="BP4" s="21" t="s">
        <v>724</v>
      </c>
      <c r="BQ4" s="21" t="s">
        <v>725</v>
      </c>
      <c r="BR4" s="21" t="s">
        <v>726</v>
      </c>
      <c r="BS4" s="22" t="s">
        <v>58</v>
      </c>
      <c r="BT4" s="23" t="s">
        <v>59</v>
      </c>
      <c r="BU4" s="23" t="s">
        <v>60</v>
      </c>
      <c r="BV4" s="21" t="s">
        <v>61</v>
      </c>
      <c r="BW4" s="21" t="s">
        <v>727</v>
      </c>
      <c r="BX4" s="141"/>
      <c r="BY4" s="141"/>
      <c r="BZ4" s="141"/>
      <c r="CA4" s="127"/>
      <c r="CB4" s="127"/>
      <c r="CC4" s="127"/>
    </row>
    <row r="5" spans="1:81">
      <c r="A5" s="12"/>
      <c r="B5" s="12"/>
      <c r="C5" s="12"/>
      <c r="D5" s="12"/>
      <c r="E5" s="13"/>
      <c r="F5" s="13"/>
      <c r="G5" s="12"/>
      <c r="H5" s="14"/>
      <c r="I5" s="14"/>
      <c r="J5" s="24">
        <v>0.3</v>
      </c>
      <c r="K5" s="25">
        <v>190.8</v>
      </c>
      <c r="L5" s="24"/>
      <c r="M5" s="24">
        <v>0</v>
      </c>
      <c r="N5" s="24">
        <v>0</v>
      </c>
      <c r="O5" s="24"/>
      <c r="P5" s="24">
        <v>0</v>
      </c>
      <c r="Q5" s="14"/>
      <c r="R5" s="26">
        <v>0.2</v>
      </c>
      <c r="S5" s="26">
        <v>1.4999999999999999E-2</v>
      </c>
      <c r="T5" s="26">
        <v>0.01</v>
      </c>
      <c r="U5" s="26">
        <v>2E-3</v>
      </c>
      <c r="V5" s="26">
        <v>2.5000000000000001E-2</v>
      </c>
      <c r="W5" s="26">
        <v>0.08</v>
      </c>
      <c r="X5" s="26">
        <v>0.03</v>
      </c>
      <c r="Y5" s="26">
        <v>6.0000000000000001E-3</v>
      </c>
      <c r="Z5" s="26">
        <v>0.3680000000000001</v>
      </c>
      <c r="AA5" s="27">
        <v>8.3333333333333329E-2</v>
      </c>
      <c r="AB5" s="27">
        <v>0.1111111111111111</v>
      </c>
      <c r="AC5" s="27">
        <v>7.1555555555555567E-2</v>
      </c>
      <c r="AD5" s="27">
        <v>0.26600000000000001</v>
      </c>
      <c r="AE5" s="15"/>
      <c r="AF5" s="15"/>
      <c r="AG5" s="15"/>
      <c r="AH5" s="15"/>
      <c r="AI5" s="15"/>
      <c r="AJ5" s="15"/>
      <c r="AK5" s="28">
        <v>3.0700000000000003</v>
      </c>
      <c r="AL5" s="15"/>
      <c r="AM5" s="15"/>
      <c r="AN5" s="29"/>
      <c r="AO5" s="30">
        <v>5.0183256172839511E-3</v>
      </c>
      <c r="AP5" s="30">
        <v>4.0146604938271608E-4</v>
      </c>
      <c r="AQ5" s="30">
        <v>2.0073302469135804E-4</v>
      </c>
      <c r="AR5" s="30">
        <v>3.5000000000000005E-3</v>
      </c>
      <c r="AS5" s="30">
        <v>1.2880000000000005E-3</v>
      </c>
      <c r="AT5" s="27">
        <v>4.2999999999999997E-2</v>
      </c>
      <c r="AU5" s="30">
        <v>1.6666666666666668E-3</v>
      </c>
      <c r="AV5" s="30">
        <v>5.5075191358024689E-2</v>
      </c>
      <c r="AW5" s="31">
        <v>1.3888888888888888E-2</v>
      </c>
      <c r="AX5" s="31">
        <v>8.2222222222222228E-3</v>
      </c>
      <c r="AY5" s="31">
        <v>2.0833333333333332E-4</v>
      </c>
      <c r="AZ5" s="31">
        <v>3.3333333333333335E-3</v>
      </c>
      <c r="BA5" s="31">
        <v>1.2962962962962963E-3</v>
      </c>
      <c r="BB5" s="31">
        <v>9.9172592592592611E-3</v>
      </c>
      <c r="BC5" s="31">
        <v>3.6866333333333334E-2</v>
      </c>
      <c r="BD5" s="32">
        <v>0</v>
      </c>
      <c r="BE5" s="32">
        <v>0</v>
      </c>
      <c r="BF5" s="33">
        <v>3.6866333333333334E-2</v>
      </c>
      <c r="BG5" s="34"/>
      <c r="BH5" s="34"/>
      <c r="BI5" s="34"/>
      <c r="BJ5" s="34"/>
      <c r="BK5" s="34"/>
      <c r="BL5" s="34"/>
      <c r="BM5" s="35"/>
      <c r="BN5" s="36">
        <v>246.96579604983825</v>
      </c>
      <c r="BO5" s="36">
        <v>174.52249587521902</v>
      </c>
      <c r="BP5" s="37">
        <v>7.6</v>
      </c>
      <c r="BQ5" s="37">
        <v>1.65</v>
      </c>
      <c r="BR5" s="38"/>
      <c r="BS5" s="39"/>
      <c r="BT5" s="39"/>
      <c r="BU5" s="39"/>
      <c r="BV5" s="38"/>
      <c r="BW5" s="38"/>
      <c r="BX5" s="40"/>
      <c r="BY5" s="40"/>
      <c r="BZ5" s="40"/>
      <c r="CA5" s="102"/>
      <c r="CB5" s="102"/>
      <c r="CC5" s="102"/>
    </row>
    <row r="6" spans="1:81">
      <c r="A6" s="41" t="s">
        <v>65</v>
      </c>
      <c r="B6" s="41" t="s">
        <v>66</v>
      </c>
      <c r="C6" s="41" t="s">
        <v>67</v>
      </c>
      <c r="D6" s="42" t="s">
        <v>68</v>
      </c>
      <c r="E6" s="43" t="s">
        <v>62</v>
      </c>
      <c r="F6" s="43" t="s">
        <v>63</v>
      </c>
      <c r="G6" s="43">
        <v>1</v>
      </c>
      <c r="H6" s="44">
        <v>1281.1600000000001</v>
      </c>
      <c r="I6" s="45">
        <v>1281.1600000000001</v>
      </c>
      <c r="J6" s="45"/>
      <c r="K6" s="45"/>
      <c r="L6" s="45"/>
      <c r="M6" s="45"/>
      <c r="N6" s="45"/>
      <c r="O6" s="45"/>
      <c r="P6" s="45"/>
      <c r="Q6" s="45">
        <v>1281.1600000000001</v>
      </c>
      <c r="R6" s="45">
        <v>256.23200000000003</v>
      </c>
      <c r="S6" s="45">
        <v>19.217400000000001</v>
      </c>
      <c r="T6" s="45">
        <v>12.8116</v>
      </c>
      <c r="U6" s="45">
        <v>2.5623200000000002</v>
      </c>
      <c r="V6" s="45">
        <v>32.029000000000003</v>
      </c>
      <c r="W6" s="45">
        <v>102.4928</v>
      </c>
      <c r="X6" s="45">
        <v>38.434800000000003</v>
      </c>
      <c r="Y6" s="45">
        <v>7.6869600000000009</v>
      </c>
      <c r="Z6" s="45">
        <v>471.46688</v>
      </c>
      <c r="AA6" s="45">
        <v>106.76333333333334</v>
      </c>
      <c r="AB6" s="45">
        <v>142.35111111111112</v>
      </c>
      <c r="AC6" s="45">
        <v>91.674115555555574</v>
      </c>
      <c r="AD6" s="45">
        <v>340.78856000000007</v>
      </c>
      <c r="AE6" s="45">
        <v>103.13039999999999</v>
      </c>
      <c r="AF6" s="45">
        <v>397</v>
      </c>
      <c r="AG6" s="45">
        <v>0</v>
      </c>
      <c r="AH6" s="45">
        <v>0</v>
      </c>
      <c r="AI6" s="45">
        <v>9.84</v>
      </c>
      <c r="AJ6" s="45">
        <v>0</v>
      </c>
      <c r="AK6" s="45">
        <v>3.0700000000000003</v>
      </c>
      <c r="AL6" s="45">
        <v>0</v>
      </c>
      <c r="AM6" s="45">
        <v>513.04039999999998</v>
      </c>
      <c r="AN6" s="45">
        <v>1325.29584</v>
      </c>
      <c r="AO6" s="45">
        <v>6.4292780478395075</v>
      </c>
      <c r="AP6" s="45">
        <v>0.51434224382716054</v>
      </c>
      <c r="AQ6" s="45">
        <v>0.25717112191358027</v>
      </c>
      <c r="AR6" s="45">
        <v>4.4840600000000013</v>
      </c>
      <c r="AS6" s="45">
        <v>1.6501340800000008</v>
      </c>
      <c r="AT6" s="45">
        <v>55.089880000000001</v>
      </c>
      <c r="AU6" s="45">
        <v>2.1352666666666669</v>
      </c>
      <c r="AV6" s="45">
        <v>70.560132160246923</v>
      </c>
      <c r="AW6" s="45">
        <v>17.79388888888889</v>
      </c>
      <c r="AX6" s="45">
        <v>10.533982222222223</v>
      </c>
      <c r="AY6" s="45">
        <v>0.26690833333333336</v>
      </c>
      <c r="AZ6" s="45">
        <v>4.2705333333333337</v>
      </c>
      <c r="BA6" s="45">
        <v>1.660762962962963</v>
      </c>
      <c r="BB6" s="45">
        <v>12.705595872592596</v>
      </c>
      <c r="BC6" s="45">
        <v>47.23167161333334</v>
      </c>
      <c r="BD6" s="45">
        <v>174.70363636363635</v>
      </c>
      <c r="BE6" s="45">
        <v>174.70363636363635</v>
      </c>
      <c r="BF6" s="45">
        <v>221.93530797696968</v>
      </c>
      <c r="BG6" s="45">
        <v>67.580104166666672</v>
      </c>
      <c r="BH6" s="45"/>
      <c r="BI6" s="45">
        <v>0</v>
      </c>
      <c r="BJ6" s="45"/>
      <c r="BK6" s="45"/>
      <c r="BL6" s="45">
        <v>67.580104166666672</v>
      </c>
      <c r="BM6" s="45">
        <v>2966.5313843038839</v>
      </c>
      <c r="BN6" s="45">
        <f t="shared" ref="BN6:BN69" si="0">$BN$5*G6</f>
        <v>246.96579604983825</v>
      </c>
      <c r="BO6" s="45">
        <f t="shared" ref="BO6:BO69" si="1">$BO$5*G6</f>
        <v>174.52249587521902</v>
      </c>
      <c r="BP6" s="46">
        <f>((100/((100-$BT6)%)-100)*$BP$5)/$BT6</f>
        <v>8.6609686609686669</v>
      </c>
      <c r="BQ6" s="46">
        <f t="shared" ref="BQ6:BQ69" si="2">((100/((100-$BT6)%)-100)*$BQ$5)/$BT6</f>
        <v>1.8803418803418819</v>
      </c>
      <c r="BR6" s="47">
        <v>3</v>
      </c>
      <c r="BS6" s="46">
        <f>((100/((100-$BT6)%)-100)*BR6)/$BT6</f>
        <v>3.4188034188034218</v>
      </c>
      <c r="BT6" s="46">
        <f>$BP$5+$BQ$5+BR6</f>
        <v>12.25</v>
      </c>
      <c r="BU6" s="46">
        <f>BP6+BQ6+BS6</f>
        <v>13.960113960113972</v>
      </c>
      <c r="BV6" s="45">
        <f>((BO6+BN6)*BU6)%</f>
        <v>58.840245881275862</v>
      </c>
      <c r="BW6" s="45">
        <f>BN6+BO6+BV6</f>
        <v>480.32853780633314</v>
      </c>
      <c r="BX6" s="45">
        <f>BM6+BW6</f>
        <v>3446.8599221102172</v>
      </c>
      <c r="BY6" s="45">
        <f>BX6*12</f>
        <v>41362.319065322605</v>
      </c>
      <c r="BZ6" s="45">
        <f>BX6*24</f>
        <v>82724.638130645209</v>
      </c>
      <c r="CA6" s="48">
        <v>43101</v>
      </c>
      <c r="CB6" s="49">
        <v>0</v>
      </c>
      <c r="CC6" s="49">
        <v>0</v>
      </c>
    </row>
    <row r="7" spans="1:81">
      <c r="A7" s="41" t="s">
        <v>69</v>
      </c>
      <c r="B7" s="41" t="s">
        <v>66</v>
      </c>
      <c r="C7" s="41" t="s">
        <v>70</v>
      </c>
      <c r="D7" s="42" t="s">
        <v>71</v>
      </c>
      <c r="E7" s="43" t="s">
        <v>62</v>
      </c>
      <c r="F7" s="43" t="s">
        <v>63</v>
      </c>
      <c r="G7" s="43">
        <v>1</v>
      </c>
      <c r="H7" s="44">
        <v>1281.1600000000001</v>
      </c>
      <c r="I7" s="45">
        <v>1281.1600000000001</v>
      </c>
      <c r="J7" s="45"/>
      <c r="K7" s="45"/>
      <c r="L7" s="45"/>
      <c r="M7" s="45"/>
      <c r="N7" s="45"/>
      <c r="O7" s="45"/>
      <c r="P7" s="45"/>
      <c r="Q7" s="45">
        <v>1281.1600000000001</v>
      </c>
      <c r="R7" s="45">
        <v>256.23200000000003</v>
      </c>
      <c r="S7" s="45">
        <v>19.217400000000001</v>
      </c>
      <c r="T7" s="45">
        <v>12.8116</v>
      </c>
      <c r="U7" s="45">
        <v>2.5623200000000002</v>
      </c>
      <c r="V7" s="45">
        <v>32.029000000000003</v>
      </c>
      <c r="W7" s="45">
        <v>102.4928</v>
      </c>
      <c r="X7" s="45">
        <v>38.434800000000003</v>
      </c>
      <c r="Y7" s="45">
        <v>7.6869600000000009</v>
      </c>
      <c r="Z7" s="45">
        <v>471.46688</v>
      </c>
      <c r="AA7" s="45">
        <v>106.76333333333334</v>
      </c>
      <c r="AB7" s="45">
        <v>142.35111111111112</v>
      </c>
      <c r="AC7" s="45">
        <v>91.674115555555574</v>
      </c>
      <c r="AD7" s="45">
        <v>340.78856000000007</v>
      </c>
      <c r="AE7" s="45">
        <v>103.13039999999999</v>
      </c>
      <c r="AF7" s="45">
        <v>397</v>
      </c>
      <c r="AG7" s="45">
        <v>0</v>
      </c>
      <c r="AH7" s="45">
        <v>32.619999999999997</v>
      </c>
      <c r="AI7" s="45">
        <v>0</v>
      </c>
      <c r="AJ7" s="45">
        <v>0</v>
      </c>
      <c r="AK7" s="45">
        <v>3.0700000000000003</v>
      </c>
      <c r="AL7" s="45">
        <v>0</v>
      </c>
      <c r="AM7" s="45">
        <v>535.82040000000006</v>
      </c>
      <c r="AN7" s="45">
        <v>1348.0758400000002</v>
      </c>
      <c r="AO7" s="45">
        <v>6.4292780478395075</v>
      </c>
      <c r="AP7" s="45">
        <v>0.51434224382716054</v>
      </c>
      <c r="AQ7" s="45">
        <v>0.25717112191358027</v>
      </c>
      <c r="AR7" s="45">
        <v>4.4840600000000013</v>
      </c>
      <c r="AS7" s="45">
        <v>1.6501340800000008</v>
      </c>
      <c r="AT7" s="45">
        <v>55.089880000000001</v>
      </c>
      <c r="AU7" s="45">
        <v>2.1352666666666669</v>
      </c>
      <c r="AV7" s="45">
        <v>70.560132160246923</v>
      </c>
      <c r="AW7" s="45">
        <v>17.79388888888889</v>
      </c>
      <c r="AX7" s="45">
        <v>10.533982222222223</v>
      </c>
      <c r="AY7" s="45">
        <v>0.26690833333333336</v>
      </c>
      <c r="AZ7" s="45">
        <v>4.2705333333333337</v>
      </c>
      <c r="BA7" s="45">
        <v>1.660762962962963</v>
      </c>
      <c r="BB7" s="45">
        <v>12.705595872592596</v>
      </c>
      <c r="BC7" s="45">
        <v>47.23167161333334</v>
      </c>
      <c r="BD7" s="45">
        <v>174.70363636363635</v>
      </c>
      <c r="BE7" s="45">
        <v>174.70363636363635</v>
      </c>
      <c r="BF7" s="45">
        <v>221.93530797696968</v>
      </c>
      <c r="BG7" s="45">
        <v>67.580104166666672</v>
      </c>
      <c r="BH7" s="45"/>
      <c r="BI7" s="45">
        <v>0</v>
      </c>
      <c r="BJ7" s="45"/>
      <c r="BK7" s="45"/>
      <c r="BL7" s="45">
        <v>67.580104166666672</v>
      </c>
      <c r="BM7" s="45">
        <v>2989.3113843038841</v>
      </c>
      <c r="BN7" s="45">
        <f t="shared" si="0"/>
        <v>246.96579604983825</v>
      </c>
      <c r="BO7" s="45">
        <f t="shared" si="1"/>
        <v>174.52249587521902</v>
      </c>
      <c r="BP7" s="46">
        <f t="shared" ref="BP7:BP70" si="3">((100/((100-$BT7)%)-100)*$BP$5)/$BT7</f>
        <v>8.6609686609686669</v>
      </c>
      <c r="BQ7" s="46">
        <f t="shared" si="2"/>
        <v>1.8803418803418819</v>
      </c>
      <c r="BR7" s="47">
        <v>3</v>
      </c>
      <c r="BS7" s="46">
        <f t="shared" ref="BS7:BS70" si="4">((100/((100-$BT7)%)-100)*BR7)/$BT7</f>
        <v>3.4188034188034218</v>
      </c>
      <c r="BT7" s="46">
        <f t="shared" ref="BT7:BT70" si="5">$BP$5+$BQ$5+BR7</f>
        <v>12.25</v>
      </c>
      <c r="BU7" s="46">
        <f t="shared" ref="BU7:BU70" si="6">BP7+BQ7+BS7</f>
        <v>13.960113960113972</v>
      </c>
      <c r="BV7" s="45">
        <f t="shared" ref="BV7:BV70" si="7">((BO7+BN7)*BU7)%</f>
        <v>58.840245881275862</v>
      </c>
      <c r="BW7" s="45">
        <f t="shared" ref="BW7:BW70" si="8">BN7+BO7+BV7</f>
        <v>480.32853780633314</v>
      </c>
      <c r="BX7" s="45">
        <f t="shared" ref="BX7:BX70" si="9">BM7+BW7</f>
        <v>3469.6399221102174</v>
      </c>
      <c r="BY7" s="45">
        <f t="shared" ref="BY7:BY70" si="10">BX7*12</f>
        <v>41635.679065322605</v>
      </c>
      <c r="BZ7" s="45">
        <f t="shared" ref="BZ7:BZ70" si="11">BX7*24</f>
        <v>83271.358130645211</v>
      </c>
      <c r="CA7" s="48">
        <v>43101</v>
      </c>
      <c r="CB7" s="49">
        <v>0</v>
      </c>
      <c r="CC7" s="49">
        <v>0</v>
      </c>
    </row>
    <row r="8" spans="1:81">
      <c r="A8" s="41" t="s">
        <v>72</v>
      </c>
      <c r="B8" s="41" t="s">
        <v>73</v>
      </c>
      <c r="C8" s="41" t="s">
        <v>74</v>
      </c>
      <c r="D8" s="42" t="s">
        <v>75</v>
      </c>
      <c r="E8" s="43" t="s">
        <v>62</v>
      </c>
      <c r="F8" s="43" t="s">
        <v>63</v>
      </c>
      <c r="G8" s="43">
        <v>2</v>
      </c>
      <c r="H8" s="44">
        <v>1041.5999999999999</v>
      </c>
      <c r="I8" s="45">
        <v>2083.1999999999998</v>
      </c>
      <c r="J8" s="45"/>
      <c r="K8" s="45"/>
      <c r="L8" s="45"/>
      <c r="M8" s="45"/>
      <c r="N8" s="45"/>
      <c r="O8" s="45"/>
      <c r="P8" s="45"/>
      <c r="Q8" s="45">
        <v>2083.1999999999998</v>
      </c>
      <c r="R8" s="45">
        <v>416.64</v>
      </c>
      <c r="S8" s="45">
        <v>31.247999999999998</v>
      </c>
      <c r="T8" s="45">
        <v>20.831999999999997</v>
      </c>
      <c r="U8" s="45">
        <v>4.1663999999999994</v>
      </c>
      <c r="V8" s="45">
        <v>52.08</v>
      </c>
      <c r="W8" s="45">
        <v>166.65599999999998</v>
      </c>
      <c r="X8" s="45">
        <v>62.495999999999995</v>
      </c>
      <c r="Y8" s="45">
        <v>12.499199999999998</v>
      </c>
      <c r="Z8" s="45">
        <v>766.61759999999992</v>
      </c>
      <c r="AA8" s="45">
        <v>173.59999999999997</v>
      </c>
      <c r="AB8" s="45">
        <v>231.46666666666664</v>
      </c>
      <c r="AC8" s="45">
        <v>149.06453333333334</v>
      </c>
      <c r="AD8" s="45">
        <v>554.13119999999992</v>
      </c>
      <c r="AE8" s="45">
        <v>235.00800000000001</v>
      </c>
      <c r="AF8" s="45">
        <v>0</v>
      </c>
      <c r="AG8" s="45">
        <v>529.67999999999995</v>
      </c>
      <c r="AH8" s="45">
        <v>54.02</v>
      </c>
      <c r="AI8" s="45">
        <v>0</v>
      </c>
      <c r="AJ8" s="45">
        <v>0</v>
      </c>
      <c r="AK8" s="45">
        <v>6.1400000000000006</v>
      </c>
      <c r="AL8" s="45">
        <v>0</v>
      </c>
      <c r="AM8" s="45">
        <v>824.84799999999996</v>
      </c>
      <c r="AN8" s="45">
        <v>2145.5967999999998</v>
      </c>
      <c r="AO8" s="45">
        <v>10.454175925925925</v>
      </c>
      <c r="AP8" s="45">
        <v>0.83633407407407401</v>
      </c>
      <c r="AQ8" s="45">
        <v>0.418167037037037</v>
      </c>
      <c r="AR8" s="45">
        <v>7.2912000000000008</v>
      </c>
      <c r="AS8" s="45">
        <v>2.6831616000000009</v>
      </c>
      <c r="AT8" s="45">
        <v>89.57759999999999</v>
      </c>
      <c r="AU8" s="45">
        <v>3.472</v>
      </c>
      <c r="AV8" s="45">
        <v>114.73263863703703</v>
      </c>
      <c r="AW8" s="45">
        <v>28.93333333333333</v>
      </c>
      <c r="AX8" s="45">
        <v>17.128533333333333</v>
      </c>
      <c r="AY8" s="45">
        <v>0.43399999999999994</v>
      </c>
      <c r="AZ8" s="45">
        <v>6.944</v>
      </c>
      <c r="BA8" s="45">
        <v>2.700444444444444</v>
      </c>
      <c r="BB8" s="45">
        <v>20.659634488888891</v>
      </c>
      <c r="BC8" s="45">
        <v>76.799945600000001</v>
      </c>
      <c r="BD8" s="45"/>
      <c r="BE8" s="45">
        <v>0</v>
      </c>
      <c r="BF8" s="45">
        <v>76.799945600000001</v>
      </c>
      <c r="BG8" s="45">
        <v>97.285833333333315</v>
      </c>
      <c r="BH8" s="45"/>
      <c r="BI8" s="45">
        <v>0</v>
      </c>
      <c r="BJ8" s="45"/>
      <c r="BK8" s="45"/>
      <c r="BL8" s="45">
        <v>97.285833333333315</v>
      </c>
      <c r="BM8" s="45">
        <v>4517.6152175703701</v>
      </c>
      <c r="BN8" s="45">
        <f t="shared" si="0"/>
        <v>493.93159209967649</v>
      </c>
      <c r="BO8" s="45">
        <f t="shared" si="1"/>
        <v>349.04499175043804</v>
      </c>
      <c r="BP8" s="46">
        <f t="shared" si="3"/>
        <v>8.6609686609686669</v>
      </c>
      <c r="BQ8" s="46">
        <f t="shared" si="2"/>
        <v>1.8803418803418819</v>
      </c>
      <c r="BR8" s="47">
        <v>3</v>
      </c>
      <c r="BS8" s="46">
        <f t="shared" si="4"/>
        <v>3.4188034188034218</v>
      </c>
      <c r="BT8" s="46">
        <f t="shared" si="5"/>
        <v>12.25</v>
      </c>
      <c r="BU8" s="46">
        <f t="shared" si="6"/>
        <v>13.960113960113972</v>
      </c>
      <c r="BV8" s="45">
        <f t="shared" si="7"/>
        <v>117.68049176255172</v>
      </c>
      <c r="BW8" s="45">
        <f t="shared" si="8"/>
        <v>960.65707561266629</v>
      </c>
      <c r="BX8" s="45">
        <f t="shared" si="9"/>
        <v>5478.2722931830367</v>
      </c>
      <c r="BY8" s="45">
        <f t="shared" si="10"/>
        <v>65739.267518196444</v>
      </c>
      <c r="BZ8" s="45">
        <f t="shared" si="11"/>
        <v>131478.53503639289</v>
      </c>
      <c r="CA8" s="48">
        <v>43101</v>
      </c>
      <c r="CB8" s="49">
        <v>0</v>
      </c>
      <c r="CC8" s="49">
        <v>0</v>
      </c>
    </row>
    <row r="9" spans="1:81">
      <c r="A9" s="41" t="s">
        <v>72</v>
      </c>
      <c r="B9" s="41" t="s">
        <v>16</v>
      </c>
      <c r="C9" s="41" t="s">
        <v>74</v>
      </c>
      <c r="D9" s="42" t="s">
        <v>76</v>
      </c>
      <c r="E9" s="43" t="s">
        <v>62</v>
      </c>
      <c r="F9" s="43" t="s">
        <v>63</v>
      </c>
      <c r="G9" s="43">
        <v>1</v>
      </c>
      <c r="H9" s="44">
        <v>2216.6799999999998</v>
      </c>
      <c r="I9" s="45">
        <v>2216.6799999999998</v>
      </c>
      <c r="J9" s="45"/>
      <c r="K9" s="45"/>
      <c r="L9" s="45"/>
      <c r="M9" s="45"/>
      <c r="N9" s="45"/>
      <c r="O9" s="45"/>
      <c r="P9" s="45"/>
      <c r="Q9" s="45">
        <v>2216.6799999999998</v>
      </c>
      <c r="R9" s="45">
        <v>443.33600000000001</v>
      </c>
      <c r="S9" s="45">
        <v>33.2502</v>
      </c>
      <c r="T9" s="45">
        <v>22.166799999999999</v>
      </c>
      <c r="U9" s="45">
        <v>4.4333599999999995</v>
      </c>
      <c r="V9" s="45">
        <v>55.417000000000002</v>
      </c>
      <c r="W9" s="45">
        <v>177.33439999999999</v>
      </c>
      <c r="X9" s="45">
        <v>66.500399999999999</v>
      </c>
      <c r="Y9" s="45">
        <v>13.300079999999999</v>
      </c>
      <c r="Z9" s="45">
        <v>815.73824000000002</v>
      </c>
      <c r="AA9" s="45">
        <v>184.7233333333333</v>
      </c>
      <c r="AB9" s="45">
        <v>246.29777777777775</v>
      </c>
      <c r="AC9" s="45">
        <v>158.61576888888891</v>
      </c>
      <c r="AD9" s="45">
        <v>589.63688000000002</v>
      </c>
      <c r="AE9" s="45">
        <v>46.999200000000002</v>
      </c>
      <c r="AF9" s="45">
        <v>0</v>
      </c>
      <c r="AG9" s="45">
        <v>264.83999999999997</v>
      </c>
      <c r="AH9" s="45">
        <v>27.01</v>
      </c>
      <c r="AI9" s="45">
        <v>0</v>
      </c>
      <c r="AJ9" s="45">
        <v>0</v>
      </c>
      <c r="AK9" s="45">
        <v>3.0700000000000003</v>
      </c>
      <c r="AL9" s="45">
        <v>0</v>
      </c>
      <c r="AM9" s="45">
        <v>341.91919999999999</v>
      </c>
      <c r="AN9" s="45">
        <v>1747.29432</v>
      </c>
      <c r="AO9" s="45">
        <v>11.124022029320988</v>
      </c>
      <c r="AP9" s="45">
        <v>0.88992176234567899</v>
      </c>
      <c r="AQ9" s="45">
        <v>0.4449608811728395</v>
      </c>
      <c r="AR9" s="45">
        <v>7.7583800000000007</v>
      </c>
      <c r="AS9" s="45">
        <v>2.8550838400000011</v>
      </c>
      <c r="AT9" s="45">
        <v>95.317239999999984</v>
      </c>
      <c r="AU9" s="45">
        <v>3.6944666666666666</v>
      </c>
      <c r="AV9" s="45">
        <v>122.08407517950616</v>
      </c>
      <c r="AW9" s="45">
        <v>30.787222222222219</v>
      </c>
      <c r="AX9" s="45">
        <v>18.226035555555555</v>
      </c>
      <c r="AY9" s="45">
        <v>0.46180833333333327</v>
      </c>
      <c r="AZ9" s="45">
        <v>7.3889333333333331</v>
      </c>
      <c r="BA9" s="45">
        <v>2.8734740740740738</v>
      </c>
      <c r="BB9" s="45">
        <v>21.983390254814818</v>
      </c>
      <c r="BC9" s="45">
        <v>81.720863773333335</v>
      </c>
      <c r="BD9" s="45"/>
      <c r="BE9" s="45">
        <v>0</v>
      </c>
      <c r="BF9" s="45">
        <v>81.720863773333335</v>
      </c>
      <c r="BG9" s="45">
        <v>67.580104166666672</v>
      </c>
      <c r="BH9" s="45"/>
      <c r="BI9" s="45">
        <v>0</v>
      </c>
      <c r="BJ9" s="45"/>
      <c r="BK9" s="45"/>
      <c r="BL9" s="45">
        <v>67.580104166666672</v>
      </c>
      <c r="BM9" s="45">
        <v>4235.3593631195054</v>
      </c>
      <c r="BN9" s="45">
        <f t="shared" si="0"/>
        <v>246.96579604983825</v>
      </c>
      <c r="BO9" s="45">
        <f t="shared" si="1"/>
        <v>174.52249587521902</v>
      </c>
      <c r="BP9" s="46">
        <f t="shared" si="3"/>
        <v>8.6609686609686669</v>
      </c>
      <c r="BQ9" s="46">
        <f t="shared" si="2"/>
        <v>1.8803418803418819</v>
      </c>
      <c r="BR9" s="47">
        <v>3</v>
      </c>
      <c r="BS9" s="46">
        <f t="shared" si="4"/>
        <v>3.4188034188034218</v>
      </c>
      <c r="BT9" s="46">
        <f t="shared" si="5"/>
        <v>12.25</v>
      </c>
      <c r="BU9" s="46">
        <f t="shared" si="6"/>
        <v>13.960113960113972</v>
      </c>
      <c r="BV9" s="45">
        <f t="shared" si="7"/>
        <v>58.840245881275862</v>
      </c>
      <c r="BW9" s="45">
        <f t="shared" si="8"/>
        <v>480.32853780633314</v>
      </c>
      <c r="BX9" s="45">
        <f t="shared" si="9"/>
        <v>4715.6879009258382</v>
      </c>
      <c r="BY9" s="45">
        <f t="shared" si="10"/>
        <v>56588.254811110062</v>
      </c>
      <c r="BZ9" s="45">
        <f t="shared" si="11"/>
        <v>113176.50962222012</v>
      </c>
      <c r="CA9" s="48">
        <v>43101</v>
      </c>
      <c r="CB9" s="49">
        <v>0</v>
      </c>
      <c r="CC9" s="49">
        <v>0</v>
      </c>
    </row>
    <row r="10" spans="1:81">
      <c r="A10" s="41" t="s">
        <v>77</v>
      </c>
      <c r="B10" s="41" t="s">
        <v>78</v>
      </c>
      <c r="C10" s="41" t="s">
        <v>79</v>
      </c>
      <c r="D10" s="42" t="s">
        <v>80</v>
      </c>
      <c r="E10" s="43" t="s">
        <v>62</v>
      </c>
      <c r="F10" s="43" t="s">
        <v>63</v>
      </c>
      <c r="G10" s="43">
        <v>1</v>
      </c>
      <c r="H10" s="44">
        <v>2790.09</v>
      </c>
      <c r="I10" s="45">
        <v>2790.09</v>
      </c>
      <c r="J10" s="45"/>
      <c r="K10" s="45"/>
      <c r="L10" s="45"/>
      <c r="M10" s="45"/>
      <c r="N10" s="45"/>
      <c r="O10" s="45"/>
      <c r="P10" s="45"/>
      <c r="Q10" s="45">
        <v>2790.09</v>
      </c>
      <c r="R10" s="45">
        <v>558.01800000000003</v>
      </c>
      <c r="S10" s="45">
        <v>41.851350000000004</v>
      </c>
      <c r="T10" s="45">
        <v>27.900900000000004</v>
      </c>
      <c r="U10" s="45">
        <v>5.5801800000000004</v>
      </c>
      <c r="V10" s="45">
        <v>69.752250000000004</v>
      </c>
      <c r="W10" s="45">
        <v>223.20720000000003</v>
      </c>
      <c r="X10" s="45">
        <v>83.702700000000007</v>
      </c>
      <c r="Y10" s="45">
        <v>16.740540000000003</v>
      </c>
      <c r="Z10" s="45">
        <v>1026.7531200000001</v>
      </c>
      <c r="AA10" s="45">
        <v>232.50749999999999</v>
      </c>
      <c r="AB10" s="45">
        <v>310.01</v>
      </c>
      <c r="AC10" s="45">
        <v>199.64644000000004</v>
      </c>
      <c r="AD10" s="45">
        <v>742.16393999999991</v>
      </c>
      <c r="AE10" s="45">
        <v>12.594599999999986</v>
      </c>
      <c r="AF10" s="45">
        <v>304.2</v>
      </c>
      <c r="AG10" s="45">
        <v>0</v>
      </c>
      <c r="AH10" s="45">
        <v>0</v>
      </c>
      <c r="AI10" s="45">
        <v>0</v>
      </c>
      <c r="AJ10" s="45">
        <v>0</v>
      </c>
      <c r="AK10" s="45">
        <v>3.0700000000000003</v>
      </c>
      <c r="AL10" s="45">
        <v>293.88</v>
      </c>
      <c r="AM10" s="45">
        <v>613.74459999999999</v>
      </c>
      <c r="AN10" s="45">
        <v>2382.6616599999998</v>
      </c>
      <c r="AO10" s="45">
        <v>14.00158012152778</v>
      </c>
      <c r="AP10" s="45">
        <v>1.1201264097222223</v>
      </c>
      <c r="AQ10" s="45">
        <v>0.56006320486111116</v>
      </c>
      <c r="AR10" s="45">
        <v>9.7653150000000011</v>
      </c>
      <c r="AS10" s="45">
        <v>3.5936359200000014</v>
      </c>
      <c r="AT10" s="45">
        <v>119.97386999999999</v>
      </c>
      <c r="AU10" s="45">
        <v>4.6501500000000009</v>
      </c>
      <c r="AV10" s="45">
        <v>153.66474065611109</v>
      </c>
      <c r="AW10" s="45">
        <v>38.751249999999999</v>
      </c>
      <c r="AX10" s="45">
        <v>22.940740000000002</v>
      </c>
      <c r="AY10" s="45">
        <v>0.58126875</v>
      </c>
      <c r="AZ10" s="45">
        <v>9.3003000000000018</v>
      </c>
      <c r="BA10" s="45">
        <v>3.6167833333333332</v>
      </c>
      <c r="BB10" s="45">
        <v>27.670045886666674</v>
      </c>
      <c r="BC10" s="45">
        <v>102.86038797</v>
      </c>
      <c r="BD10" s="45"/>
      <c r="BE10" s="45">
        <v>0</v>
      </c>
      <c r="BF10" s="45">
        <v>102.86038797</v>
      </c>
      <c r="BG10" s="45">
        <v>88.207604166666698</v>
      </c>
      <c r="BH10" s="45"/>
      <c r="BI10" s="45">
        <v>0</v>
      </c>
      <c r="BJ10" s="45"/>
      <c r="BK10" s="45"/>
      <c r="BL10" s="45">
        <v>88.207604166666698</v>
      </c>
      <c r="BM10" s="45">
        <v>5517.4843927927786</v>
      </c>
      <c r="BN10" s="45">
        <f t="shared" si="0"/>
        <v>246.96579604983825</v>
      </c>
      <c r="BO10" s="45">
        <f t="shared" si="1"/>
        <v>174.52249587521902</v>
      </c>
      <c r="BP10" s="46">
        <f t="shared" si="3"/>
        <v>8.5633802816901436</v>
      </c>
      <c r="BQ10" s="46">
        <f t="shared" si="2"/>
        <v>1.8591549295774654</v>
      </c>
      <c r="BR10" s="47">
        <v>2</v>
      </c>
      <c r="BS10" s="46">
        <f t="shared" si="4"/>
        <v>2.2535211267605644</v>
      </c>
      <c r="BT10" s="46">
        <f t="shared" si="5"/>
        <v>11.25</v>
      </c>
      <c r="BU10" s="46">
        <f t="shared" si="6"/>
        <v>12.676056338028173</v>
      </c>
      <c r="BV10" s="45">
        <f t="shared" si="7"/>
        <v>53.428093342612918</v>
      </c>
      <c r="BW10" s="45">
        <f t="shared" si="8"/>
        <v>474.91638526767019</v>
      </c>
      <c r="BX10" s="45">
        <f t="shared" si="9"/>
        <v>5992.4007780604488</v>
      </c>
      <c r="BY10" s="45">
        <f t="shared" si="10"/>
        <v>71908.80933672539</v>
      </c>
      <c r="BZ10" s="45">
        <f t="shared" si="11"/>
        <v>143817.61867345078</v>
      </c>
      <c r="CA10" s="50">
        <v>42370</v>
      </c>
      <c r="CB10" s="49">
        <v>0</v>
      </c>
      <c r="CC10" s="49">
        <v>0</v>
      </c>
    </row>
    <row r="11" spans="1:81">
      <c r="A11" s="41" t="s">
        <v>77</v>
      </c>
      <c r="B11" s="41" t="s">
        <v>17</v>
      </c>
      <c r="C11" s="41" t="s">
        <v>77</v>
      </c>
      <c r="D11" s="42" t="s">
        <v>81</v>
      </c>
      <c r="E11" s="43" t="s">
        <v>62</v>
      </c>
      <c r="F11" s="43" t="s">
        <v>63</v>
      </c>
      <c r="G11" s="43">
        <v>1</v>
      </c>
      <c r="H11" s="44">
        <v>1511.38</v>
      </c>
      <c r="I11" s="45">
        <v>1511.38</v>
      </c>
      <c r="J11" s="45"/>
      <c r="K11" s="45"/>
      <c r="L11" s="45"/>
      <c r="M11" s="45"/>
      <c r="N11" s="45"/>
      <c r="O11" s="45"/>
      <c r="P11" s="45"/>
      <c r="Q11" s="45">
        <v>1511.38</v>
      </c>
      <c r="R11" s="45">
        <v>302.27600000000001</v>
      </c>
      <c r="S11" s="45">
        <v>22.6707</v>
      </c>
      <c r="T11" s="45">
        <v>15.113800000000001</v>
      </c>
      <c r="U11" s="45">
        <v>3.0227600000000003</v>
      </c>
      <c r="V11" s="45">
        <v>37.784500000000001</v>
      </c>
      <c r="W11" s="45">
        <v>120.91040000000001</v>
      </c>
      <c r="X11" s="45">
        <v>45.3414</v>
      </c>
      <c r="Y11" s="45">
        <v>9.0682800000000015</v>
      </c>
      <c r="Z11" s="45">
        <v>556.18784000000005</v>
      </c>
      <c r="AA11" s="45">
        <v>125.94833333333334</v>
      </c>
      <c r="AB11" s="45">
        <v>167.93111111111111</v>
      </c>
      <c r="AC11" s="45">
        <v>108.14763555555558</v>
      </c>
      <c r="AD11" s="45">
        <v>402.02708000000007</v>
      </c>
      <c r="AE11" s="45">
        <v>89.3172</v>
      </c>
      <c r="AF11" s="45">
        <v>397</v>
      </c>
      <c r="AG11" s="45">
        <v>0</v>
      </c>
      <c r="AH11" s="45">
        <v>36.92</v>
      </c>
      <c r="AI11" s="45">
        <v>0</v>
      </c>
      <c r="AJ11" s="45">
        <v>0</v>
      </c>
      <c r="AK11" s="45">
        <v>3.0700000000000003</v>
      </c>
      <c r="AL11" s="45">
        <v>0</v>
      </c>
      <c r="AM11" s="45">
        <v>526.30720000000008</v>
      </c>
      <c r="AN11" s="45">
        <v>1484.5221200000001</v>
      </c>
      <c r="AO11" s="45">
        <v>7.584596971450619</v>
      </c>
      <c r="AP11" s="45">
        <v>0.60676775771604952</v>
      </c>
      <c r="AQ11" s="45">
        <v>0.30338387885802476</v>
      </c>
      <c r="AR11" s="45">
        <v>5.2898300000000011</v>
      </c>
      <c r="AS11" s="45">
        <v>1.946657440000001</v>
      </c>
      <c r="AT11" s="45">
        <v>64.989339999999999</v>
      </c>
      <c r="AU11" s="45">
        <v>2.518966666666667</v>
      </c>
      <c r="AV11" s="45">
        <v>83.239542714691368</v>
      </c>
      <c r="AW11" s="45">
        <v>20.991388888888888</v>
      </c>
      <c r="AX11" s="45">
        <v>12.426902222222225</v>
      </c>
      <c r="AY11" s="45">
        <v>0.31487083333333332</v>
      </c>
      <c r="AZ11" s="45">
        <v>5.037933333333334</v>
      </c>
      <c r="BA11" s="45">
        <v>1.9591962962962963</v>
      </c>
      <c r="BB11" s="45">
        <v>14.988747299259263</v>
      </c>
      <c r="BC11" s="45">
        <v>55.719038873333346</v>
      </c>
      <c r="BD11" s="45"/>
      <c r="BE11" s="45">
        <v>0</v>
      </c>
      <c r="BF11" s="45">
        <v>55.719038873333346</v>
      </c>
      <c r="BG11" s="45">
        <v>67.580104166666658</v>
      </c>
      <c r="BH11" s="45"/>
      <c r="BI11" s="45">
        <v>0</v>
      </c>
      <c r="BJ11" s="45"/>
      <c r="BK11" s="45"/>
      <c r="BL11" s="45">
        <v>67.580104166666658</v>
      </c>
      <c r="BM11" s="45">
        <v>3202.4408057546916</v>
      </c>
      <c r="BN11" s="45">
        <f t="shared" si="0"/>
        <v>246.96579604983825</v>
      </c>
      <c r="BO11" s="45">
        <f t="shared" si="1"/>
        <v>174.52249587521902</v>
      </c>
      <c r="BP11" s="46">
        <f t="shared" si="3"/>
        <v>8.5633802816901436</v>
      </c>
      <c r="BQ11" s="46">
        <f t="shared" si="2"/>
        <v>1.8591549295774654</v>
      </c>
      <c r="BR11" s="47">
        <v>2</v>
      </c>
      <c r="BS11" s="46">
        <f t="shared" si="4"/>
        <v>2.2535211267605644</v>
      </c>
      <c r="BT11" s="46">
        <f t="shared" si="5"/>
        <v>11.25</v>
      </c>
      <c r="BU11" s="46">
        <f t="shared" si="6"/>
        <v>12.676056338028173</v>
      </c>
      <c r="BV11" s="45">
        <f t="shared" si="7"/>
        <v>53.428093342612918</v>
      </c>
      <c r="BW11" s="45">
        <f t="shared" si="8"/>
        <v>474.91638526767019</v>
      </c>
      <c r="BX11" s="45">
        <f t="shared" si="9"/>
        <v>3677.3571910223618</v>
      </c>
      <c r="BY11" s="45">
        <f t="shared" si="10"/>
        <v>44128.286292268342</v>
      </c>
      <c r="BZ11" s="45">
        <f t="shared" si="11"/>
        <v>88256.572584536683</v>
      </c>
      <c r="CA11" s="48">
        <v>43101</v>
      </c>
      <c r="CB11" s="49">
        <v>0</v>
      </c>
      <c r="CC11" s="49">
        <v>0</v>
      </c>
    </row>
    <row r="12" spans="1:81">
      <c r="A12" s="41" t="s">
        <v>77</v>
      </c>
      <c r="B12" s="41" t="s">
        <v>16</v>
      </c>
      <c r="C12" s="41" t="s">
        <v>77</v>
      </c>
      <c r="D12" s="42" t="s">
        <v>82</v>
      </c>
      <c r="E12" s="43" t="s">
        <v>62</v>
      </c>
      <c r="F12" s="43" t="s">
        <v>63</v>
      </c>
      <c r="G12" s="43">
        <v>1</v>
      </c>
      <c r="H12" s="44">
        <v>2216.69</v>
      </c>
      <c r="I12" s="45">
        <v>2216.69</v>
      </c>
      <c r="J12" s="45"/>
      <c r="K12" s="45"/>
      <c r="L12" s="45"/>
      <c r="M12" s="45"/>
      <c r="N12" s="45"/>
      <c r="O12" s="45"/>
      <c r="P12" s="45"/>
      <c r="Q12" s="45">
        <v>2216.69</v>
      </c>
      <c r="R12" s="45">
        <v>443.33800000000002</v>
      </c>
      <c r="S12" s="45">
        <v>33.250349999999997</v>
      </c>
      <c r="T12" s="45">
        <v>22.166900000000002</v>
      </c>
      <c r="U12" s="45">
        <v>4.4333800000000005</v>
      </c>
      <c r="V12" s="45">
        <v>55.417250000000003</v>
      </c>
      <c r="W12" s="45">
        <v>177.33520000000001</v>
      </c>
      <c r="X12" s="45">
        <v>66.500699999999995</v>
      </c>
      <c r="Y12" s="45">
        <v>13.300140000000001</v>
      </c>
      <c r="Z12" s="45">
        <v>815.74191999999994</v>
      </c>
      <c r="AA12" s="45">
        <v>184.72416666666666</v>
      </c>
      <c r="AB12" s="45">
        <v>246.29888888888888</v>
      </c>
      <c r="AC12" s="45">
        <v>158.61648444444447</v>
      </c>
      <c r="AD12" s="45">
        <v>589.63954000000001</v>
      </c>
      <c r="AE12" s="45">
        <v>46.99860000000001</v>
      </c>
      <c r="AF12" s="45">
        <v>397</v>
      </c>
      <c r="AG12" s="45">
        <v>0</v>
      </c>
      <c r="AH12" s="45">
        <v>36.92</v>
      </c>
      <c r="AI12" s="45">
        <v>0</v>
      </c>
      <c r="AJ12" s="45">
        <v>0</v>
      </c>
      <c r="AK12" s="45">
        <v>3.0700000000000003</v>
      </c>
      <c r="AL12" s="45">
        <v>0</v>
      </c>
      <c r="AM12" s="45">
        <v>483.98860000000002</v>
      </c>
      <c r="AN12" s="45">
        <v>1889.37006</v>
      </c>
      <c r="AO12" s="45">
        <v>11.124072212577161</v>
      </c>
      <c r="AP12" s="45">
        <v>0.88992577700617292</v>
      </c>
      <c r="AQ12" s="45">
        <v>0.44496288850308646</v>
      </c>
      <c r="AR12" s="45">
        <v>7.7584150000000012</v>
      </c>
      <c r="AS12" s="45">
        <v>2.855096720000001</v>
      </c>
      <c r="AT12" s="45">
        <v>95.317669999999993</v>
      </c>
      <c r="AU12" s="45">
        <v>3.6944833333333338</v>
      </c>
      <c r="AV12" s="45">
        <v>122.08462593141975</v>
      </c>
      <c r="AW12" s="45">
        <v>30.78736111111111</v>
      </c>
      <c r="AX12" s="45">
        <v>18.22611777777778</v>
      </c>
      <c r="AY12" s="45">
        <v>0.46181041666666667</v>
      </c>
      <c r="AZ12" s="45">
        <v>7.3889666666666676</v>
      </c>
      <c r="BA12" s="45">
        <v>2.8734870370370369</v>
      </c>
      <c r="BB12" s="45">
        <v>21.983489427407413</v>
      </c>
      <c r="BC12" s="45">
        <v>81.721232436666668</v>
      </c>
      <c r="BD12" s="45"/>
      <c r="BE12" s="45">
        <v>0</v>
      </c>
      <c r="BF12" s="45">
        <v>81.721232436666668</v>
      </c>
      <c r="BG12" s="45">
        <v>67.580104166666672</v>
      </c>
      <c r="BH12" s="45"/>
      <c r="BI12" s="45">
        <v>0</v>
      </c>
      <c r="BJ12" s="45"/>
      <c r="BK12" s="45"/>
      <c r="BL12" s="45">
        <v>67.580104166666672</v>
      </c>
      <c r="BM12" s="45">
        <v>4377.446022534752</v>
      </c>
      <c r="BN12" s="45">
        <f t="shared" si="0"/>
        <v>246.96579604983825</v>
      </c>
      <c r="BO12" s="45">
        <f t="shared" si="1"/>
        <v>174.52249587521902</v>
      </c>
      <c r="BP12" s="46">
        <f t="shared" si="3"/>
        <v>8.5633802816901436</v>
      </c>
      <c r="BQ12" s="46">
        <f t="shared" si="2"/>
        <v>1.8591549295774654</v>
      </c>
      <c r="BR12" s="47">
        <v>2</v>
      </c>
      <c r="BS12" s="46">
        <f t="shared" si="4"/>
        <v>2.2535211267605644</v>
      </c>
      <c r="BT12" s="46">
        <f t="shared" si="5"/>
        <v>11.25</v>
      </c>
      <c r="BU12" s="46">
        <f t="shared" si="6"/>
        <v>12.676056338028173</v>
      </c>
      <c r="BV12" s="45">
        <f t="shared" si="7"/>
        <v>53.428093342612918</v>
      </c>
      <c r="BW12" s="45">
        <f t="shared" si="8"/>
        <v>474.91638526767019</v>
      </c>
      <c r="BX12" s="45">
        <f t="shared" si="9"/>
        <v>4852.3624078024222</v>
      </c>
      <c r="BY12" s="45">
        <f t="shared" si="10"/>
        <v>58228.348893629067</v>
      </c>
      <c r="BZ12" s="45">
        <f t="shared" si="11"/>
        <v>116456.69778725813</v>
      </c>
      <c r="CA12" s="48">
        <v>43101</v>
      </c>
      <c r="CB12" s="49">
        <v>0</v>
      </c>
      <c r="CC12" s="49">
        <v>0</v>
      </c>
    </row>
    <row r="13" spans="1:81">
      <c r="A13" s="41" t="s">
        <v>83</v>
      </c>
      <c r="B13" s="41" t="s">
        <v>16</v>
      </c>
      <c r="C13" s="41" t="s">
        <v>84</v>
      </c>
      <c r="D13" s="42" t="s">
        <v>85</v>
      </c>
      <c r="E13" s="43" t="s">
        <v>62</v>
      </c>
      <c r="F13" s="43" t="s">
        <v>63</v>
      </c>
      <c r="G13" s="43">
        <v>1</v>
      </c>
      <c r="H13" s="44">
        <v>2216.69</v>
      </c>
      <c r="I13" s="45">
        <v>2216.69</v>
      </c>
      <c r="J13" s="45"/>
      <c r="K13" s="45"/>
      <c r="L13" s="45"/>
      <c r="M13" s="45"/>
      <c r="N13" s="45"/>
      <c r="O13" s="45"/>
      <c r="P13" s="45"/>
      <c r="Q13" s="45">
        <v>2216.69</v>
      </c>
      <c r="R13" s="45">
        <v>443.33800000000002</v>
      </c>
      <c r="S13" s="45">
        <v>33.250349999999997</v>
      </c>
      <c r="T13" s="45">
        <v>22.166900000000002</v>
      </c>
      <c r="U13" s="45">
        <v>4.4333800000000005</v>
      </c>
      <c r="V13" s="45">
        <v>55.417250000000003</v>
      </c>
      <c r="W13" s="45">
        <v>177.33520000000001</v>
      </c>
      <c r="X13" s="45">
        <v>66.500699999999995</v>
      </c>
      <c r="Y13" s="45">
        <v>13.300140000000001</v>
      </c>
      <c r="Z13" s="45">
        <v>815.74191999999994</v>
      </c>
      <c r="AA13" s="45">
        <v>184.72416666666666</v>
      </c>
      <c r="AB13" s="45">
        <v>246.29888888888888</v>
      </c>
      <c r="AC13" s="45">
        <v>158.61648444444447</v>
      </c>
      <c r="AD13" s="45">
        <v>589.63954000000001</v>
      </c>
      <c r="AE13" s="45">
        <v>46.99860000000001</v>
      </c>
      <c r="AF13" s="45">
        <v>397</v>
      </c>
      <c r="AG13" s="45">
        <v>0</v>
      </c>
      <c r="AH13" s="45">
        <v>32.619999999999997</v>
      </c>
      <c r="AI13" s="45">
        <v>0</v>
      </c>
      <c r="AJ13" s="45">
        <v>0</v>
      </c>
      <c r="AK13" s="45">
        <v>3.0700000000000003</v>
      </c>
      <c r="AL13" s="45">
        <v>0</v>
      </c>
      <c r="AM13" s="45">
        <v>479.68860000000001</v>
      </c>
      <c r="AN13" s="45">
        <v>1885.07006</v>
      </c>
      <c r="AO13" s="45">
        <v>11.124072212577161</v>
      </c>
      <c r="AP13" s="45">
        <v>0.88992577700617292</v>
      </c>
      <c r="AQ13" s="45">
        <v>0.44496288850308646</v>
      </c>
      <c r="AR13" s="45">
        <v>7.7584150000000012</v>
      </c>
      <c r="AS13" s="45">
        <v>2.855096720000001</v>
      </c>
      <c r="AT13" s="45">
        <v>95.317669999999993</v>
      </c>
      <c r="AU13" s="45">
        <v>3.6944833333333338</v>
      </c>
      <c r="AV13" s="45">
        <v>122.08462593141975</v>
      </c>
      <c r="AW13" s="45">
        <v>30.78736111111111</v>
      </c>
      <c r="AX13" s="45">
        <v>18.22611777777778</v>
      </c>
      <c r="AY13" s="45">
        <v>0.46181041666666667</v>
      </c>
      <c r="AZ13" s="45">
        <v>7.3889666666666676</v>
      </c>
      <c r="BA13" s="45">
        <v>2.8734870370370369</v>
      </c>
      <c r="BB13" s="45">
        <v>21.983489427407413</v>
      </c>
      <c r="BC13" s="45">
        <v>81.721232436666668</v>
      </c>
      <c r="BD13" s="45"/>
      <c r="BE13" s="45">
        <v>0</v>
      </c>
      <c r="BF13" s="45">
        <v>81.721232436666668</v>
      </c>
      <c r="BG13" s="45">
        <v>67.580104166666672</v>
      </c>
      <c r="BH13" s="45"/>
      <c r="BI13" s="45">
        <v>0</v>
      </c>
      <c r="BJ13" s="45"/>
      <c r="BK13" s="45"/>
      <c r="BL13" s="45">
        <v>67.580104166666672</v>
      </c>
      <c r="BM13" s="45">
        <v>4373.1460225347528</v>
      </c>
      <c r="BN13" s="45">
        <f t="shared" si="0"/>
        <v>246.96579604983825</v>
      </c>
      <c r="BO13" s="45">
        <f t="shared" si="1"/>
        <v>174.52249587521902</v>
      </c>
      <c r="BP13" s="46">
        <f t="shared" si="3"/>
        <v>8.5633802816901436</v>
      </c>
      <c r="BQ13" s="46">
        <f t="shared" si="2"/>
        <v>1.8591549295774654</v>
      </c>
      <c r="BR13" s="47">
        <v>2</v>
      </c>
      <c r="BS13" s="46">
        <f t="shared" si="4"/>
        <v>2.2535211267605644</v>
      </c>
      <c r="BT13" s="46">
        <f t="shared" si="5"/>
        <v>11.25</v>
      </c>
      <c r="BU13" s="46">
        <f t="shared" si="6"/>
        <v>12.676056338028173</v>
      </c>
      <c r="BV13" s="45">
        <f t="shared" si="7"/>
        <v>53.428093342612918</v>
      </c>
      <c r="BW13" s="45">
        <f t="shared" si="8"/>
        <v>474.91638526767019</v>
      </c>
      <c r="BX13" s="45">
        <f t="shared" si="9"/>
        <v>4848.062407802423</v>
      </c>
      <c r="BY13" s="45">
        <f t="shared" si="10"/>
        <v>58176.748893629076</v>
      </c>
      <c r="BZ13" s="45">
        <f t="shared" si="11"/>
        <v>116353.49778725815</v>
      </c>
      <c r="CA13" s="48">
        <v>43101</v>
      </c>
      <c r="CB13" s="49">
        <v>0</v>
      </c>
      <c r="CC13" s="49">
        <v>0</v>
      </c>
    </row>
    <row r="14" spans="1:81">
      <c r="A14" s="41" t="s">
        <v>86</v>
      </c>
      <c r="B14" s="41" t="s">
        <v>66</v>
      </c>
      <c r="C14" s="41" t="s">
        <v>67</v>
      </c>
      <c r="D14" s="42" t="s">
        <v>87</v>
      </c>
      <c r="E14" s="43" t="s">
        <v>62</v>
      </c>
      <c r="F14" s="43" t="s">
        <v>63</v>
      </c>
      <c r="G14" s="43">
        <v>1</v>
      </c>
      <c r="H14" s="44">
        <v>1281.1600000000001</v>
      </c>
      <c r="I14" s="45">
        <v>1281.1600000000001</v>
      </c>
      <c r="J14" s="45"/>
      <c r="K14" s="45"/>
      <c r="L14" s="45"/>
      <c r="M14" s="45"/>
      <c r="N14" s="45"/>
      <c r="O14" s="45"/>
      <c r="P14" s="45"/>
      <c r="Q14" s="45">
        <v>1281.1600000000001</v>
      </c>
      <c r="R14" s="45">
        <v>256.23200000000003</v>
      </c>
      <c r="S14" s="45">
        <v>19.217400000000001</v>
      </c>
      <c r="T14" s="45">
        <v>12.8116</v>
      </c>
      <c r="U14" s="45">
        <v>2.5623200000000002</v>
      </c>
      <c r="V14" s="45">
        <v>32.029000000000003</v>
      </c>
      <c r="W14" s="45">
        <v>102.4928</v>
      </c>
      <c r="X14" s="45">
        <v>38.434800000000003</v>
      </c>
      <c r="Y14" s="45">
        <v>7.6869600000000009</v>
      </c>
      <c r="Z14" s="45">
        <v>471.46688</v>
      </c>
      <c r="AA14" s="45">
        <v>106.76333333333334</v>
      </c>
      <c r="AB14" s="45">
        <v>142.35111111111112</v>
      </c>
      <c r="AC14" s="45">
        <v>91.674115555555574</v>
      </c>
      <c r="AD14" s="45">
        <v>340.78856000000007</v>
      </c>
      <c r="AE14" s="45">
        <v>103.13039999999999</v>
      </c>
      <c r="AF14" s="45">
        <v>397</v>
      </c>
      <c r="AG14" s="45">
        <v>0</v>
      </c>
      <c r="AH14" s="45">
        <v>0</v>
      </c>
      <c r="AI14" s="45">
        <v>9.84</v>
      </c>
      <c r="AJ14" s="45">
        <v>0</v>
      </c>
      <c r="AK14" s="45">
        <v>3.0700000000000003</v>
      </c>
      <c r="AL14" s="45">
        <v>0</v>
      </c>
      <c r="AM14" s="45">
        <v>513.04039999999998</v>
      </c>
      <c r="AN14" s="45">
        <v>1325.29584</v>
      </c>
      <c r="AO14" s="45">
        <v>6.4292780478395075</v>
      </c>
      <c r="AP14" s="45">
        <v>0.51434224382716054</v>
      </c>
      <c r="AQ14" s="45">
        <v>0.25717112191358027</v>
      </c>
      <c r="AR14" s="45">
        <v>4.4840600000000013</v>
      </c>
      <c r="AS14" s="45">
        <v>1.6501340800000008</v>
      </c>
      <c r="AT14" s="45">
        <v>55.089880000000001</v>
      </c>
      <c r="AU14" s="45">
        <v>2.1352666666666669</v>
      </c>
      <c r="AV14" s="45">
        <v>70.560132160246923</v>
      </c>
      <c r="AW14" s="45">
        <v>17.79388888888889</v>
      </c>
      <c r="AX14" s="45">
        <v>10.533982222222223</v>
      </c>
      <c r="AY14" s="45">
        <v>0.26690833333333336</v>
      </c>
      <c r="AZ14" s="45">
        <v>4.2705333333333337</v>
      </c>
      <c r="BA14" s="45">
        <v>1.660762962962963</v>
      </c>
      <c r="BB14" s="45">
        <v>12.705595872592596</v>
      </c>
      <c r="BC14" s="45">
        <v>47.23167161333334</v>
      </c>
      <c r="BD14" s="45">
        <v>174.70363636363635</v>
      </c>
      <c r="BE14" s="45">
        <v>174.70363636363635</v>
      </c>
      <c r="BF14" s="45">
        <v>221.93530797696968</v>
      </c>
      <c r="BG14" s="45">
        <v>67.580104166666672</v>
      </c>
      <c r="BH14" s="45"/>
      <c r="BI14" s="45">
        <v>0</v>
      </c>
      <c r="BJ14" s="45"/>
      <c r="BK14" s="45"/>
      <c r="BL14" s="45">
        <v>67.580104166666672</v>
      </c>
      <c r="BM14" s="45">
        <v>2966.5313843038839</v>
      </c>
      <c r="BN14" s="45">
        <f t="shared" si="0"/>
        <v>246.96579604983825</v>
      </c>
      <c r="BO14" s="45">
        <f t="shared" si="1"/>
        <v>174.52249587521902</v>
      </c>
      <c r="BP14" s="46">
        <f t="shared" si="3"/>
        <v>8.6609686609686669</v>
      </c>
      <c r="BQ14" s="46">
        <f t="shared" si="2"/>
        <v>1.8803418803418819</v>
      </c>
      <c r="BR14" s="47">
        <v>3</v>
      </c>
      <c r="BS14" s="46">
        <f t="shared" si="4"/>
        <v>3.4188034188034218</v>
      </c>
      <c r="BT14" s="46">
        <f t="shared" si="5"/>
        <v>12.25</v>
      </c>
      <c r="BU14" s="46">
        <f t="shared" si="6"/>
        <v>13.960113960113972</v>
      </c>
      <c r="BV14" s="45">
        <f t="shared" si="7"/>
        <v>58.840245881275862</v>
      </c>
      <c r="BW14" s="45">
        <f t="shared" si="8"/>
        <v>480.32853780633314</v>
      </c>
      <c r="BX14" s="45">
        <f t="shared" si="9"/>
        <v>3446.8599221102172</v>
      </c>
      <c r="BY14" s="45">
        <f t="shared" si="10"/>
        <v>41362.319065322605</v>
      </c>
      <c r="BZ14" s="45">
        <f t="shared" si="11"/>
        <v>82724.638130645209</v>
      </c>
      <c r="CA14" s="48">
        <v>43101</v>
      </c>
      <c r="CB14" s="49">
        <v>0</v>
      </c>
      <c r="CC14" s="49">
        <v>0</v>
      </c>
    </row>
    <row r="15" spans="1:81">
      <c r="A15" s="41" t="s">
        <v>88</v>
      </c>
      <c r="B15" s="41" t="s">
        <v>78</v>
      </c>
      <c r="C15" s="41" t="s">
        <v>89</v>
      </c>
      <c r="D15" s="42" t="s">
        <v>90</v>
      </c>
      <c r="E15" s="43" t="s">
        <v>62</v>
      </c>
      <c r="F15" s="43" t="s">
        <v>63</v>
      </c>
      <c r="G15" s="43">
        <v>2</v>
      </c>
      <c r="H15" s="44">
        <v>3035.23</v>
      </c>
      <c r="I15" s="45">
        <v>6070.46</v>
      </c>
      <c r="J15" s="45"/>
      <c r="K15" s="45"/>
      <c r="L15" s="45"/>
      <c r="M15" s="45"/>
      <c r="N15" s="45"/>
      <c r="O15" s="45"/>
      <c r="P15" s="45"/>
      <c r="Q15" s="45">
        <v>6070.46</v>
      </c>
      <c r="R15" s="45">
        <v>1214.0920000000001</v>
      </c>
      <c r="S15" s="45">
        <v>91.056899999999999</v>
      </c>
      <c r="T15" s="45">
        <v>60.704599999999999</v>
      </c>
      <c r="U15" s="45">
        <v>12.140919999999999</v>
      </c>
      <c r="V15" s="45">
        <v>151.76150000000001</v>
      </c>
      <c r="W15" s="45">
        <v>485.63679999999999</v>
      </c>
      <c r="X15" s="45">
        <v>182.1138</v>
      </c>
      <c r="Y15" s="45">
        <v>36.422760000000004</v>
      </c>
      <c r="Z15" s="45">
        <v>2233.9292800000003</v>
      </c>
      <c r="AA15" s="45">
        <v>505.87166666666667</v>
      </c>
      <c r="AB15" s="45">
        <v>674.49555555555548</v>
      </c>
      <c r="AC15" s="45">
        <v>434.37513777777787</v>
      </c>
      <c r="AD15" s="45">
        <v>1614.74236</v>
      </c>
      <c r="AE15" s="45">
        <v>0</v>
      </c>
      <c r="AF15" s="45">
        <v>794</v>
      </c>
      <c r="AG15" s="45">
        <v>0</v>
      </c>
      <c r="AH15" s="45">
        <v>30</v>
      </c>
      <c r="AI15" s="45">
        <v>0</v>
      </c>
      <c r="AJ15" s="45">
        <v>0</v>
      </c>
      <c r="AK15" s="45">
        <v>6.1400000000000006</v>
      </c>
      <c r="AL15" s="45">
        <v>587.76</v>
      </c>
      <c r="AM15" s="45">
        <v>1417.9</v>
      </c>
      <c r="AN15" s="45">
        <v>5266.5716400000001</v>
      </c>
      <c r="AO15" s="45">
        <v>30.463544926697534</v>
      </c>
      <c r="AP15" s="45">
        <v>2.4370835941358027</v>
      </c>
      <c r="AQ15" s="45">
        <v>1.2185417970679013</v>
      </c>
      <c r="AR15" s="45">
        <v>21.246610000000004</v>
      </c>
      <c r="AS15" s="45">
        <v>7.8187524800000032</v>
      </c>
      <c r="AT15" s="45">
        <v>261.02977999999996</v>
      </c>
      <c r="AU15" s="45">
        <v>10.117433333333334</v>
      </c>
      <c r="AV15" s="45">
        <v>334.33174613123452</v>
      </c>
      <c r="AW15" s="45">
        <v>84.311944444444435</v>
      </c>
      <c r="AX15" s="45">
        <v>49.912671111111116</v>
      </c>
      <c r="AY15" s="45">
        <v>1.2646791666666666</v>
      </c>
      <c r="AZ15" s="45">
        <v>20.234866666666669</v>
      </c>
      <c r="BA15" s="45">
        <v>7.8691148148148145</v>
      </c>
      <c r="BB15" s="45">
        <v>60.202325642962975</v>
      </c>
      <c r="BC15" s="45">
        <v>223.79560184666667</v>
      </c>
      <c r="BD15" s="45"/>
      <c r="BE15" s="45">
        <v>0</v>
      </c>
      <c r="BF15" s="45">
        <v>223.79560184666667</v>
      </c>
      <c r="BG15" s="45">
        <v>176.4152083333334</v>
      </c>
      <c r="BH15" s="45"/>
      <c r="BI15" s="45">
        <v>0</v>
      </c>
      <c r="BJ15" s="45"/>
      <c r="BK15" s="45"/>
      <c r="BL15" s="45">
        <v>176.4152083333334</v>
      </c>
      <c r="BM15" s="45">
        <v>12071.574196311236</v>
      </c>
      <c r="BN15" s="45">
        <f t="shared" si="0"/>
        <v>493.93159209967649</v>
      </c>
      <c r="BO15" s="45">
        <f t="shared" si="1"/>
        <v>349.04499175043804</v>
      </c>
      <c r="BP15" s="46">
        <f t="shared" si="3"/>
        <v>8.7106017191977063</v>
      </c>
      <c r="BQ15" s="46">
        <f t="shared" si="2"/>
        <v>1.8911174785100282</v>
      </c>
      <c r="BR15" s="47">
        <v>3.5000000000000004</v>
      </c>
      <c r="BS15" s="46">
        <f t="shared" si="4"/>
        <v>4.0114613180515759</v>
      </c>
      <c r="BT15" s="46">
        <f t="shared" si="5"/>
        <v>12.75</v>
      </c>
      <c r="BU15" s="46">
        <f t="shared" si="6"/>
        <v>14.613180515759311</v>
      </c>
      <c r="BV15" s="45">
        <f t="shared" si="7"/>
        <v>123.1856899035984</v>
      </c>
      <c r="BW15" s="45">
        <f t="shared" si="8"/>
        <v>966.16227375371295</v>
      </c>
      <c r="BX15" s="45">
        <f t="shared" si="9"/>
        <v>13037.736470064949</v>
      </c>
      <c r="BY15" s="45">
        <f t="shared" si="10"/>
        <v>156452.83764077938</v>
      </c>
      <c r="BZ15" s="45">
        <f t="shared" si="11"/>
        <v>312905.67528155877</v>
      </c>
      <c r="CA15" s="48">
        <v>43101</v>
      </c>
      <c r="CB15" s="49">
        <v>0</v>
      </c>
      <c r="CC15" s="49">
        <v>0</v>
      </c>
    </row>
    <row r="16" spans="1:81">
      <c r="A16" s="41" t="s">
        <v>91</v>
      </c>
      <c r="B16" s="41" t="s">
        <v>92</v>
      </c>
      <c r="C16" s="41" t="s">
        <v>93</v>
      </c>
      <c r="D16" s="42" t="s">
        <v>94</v>
      </c>
      <c r="E16" s="43" t="s">
        <v>62</v>
      </c>
      <c r="F16" s="43" t="s">
        <v>63</v>
      </c>
      <c r="G16" s="43">
        <v>11</v>
      </c>
      <c r="H16" s="44">
        <v>1498.3</v>
      </c>
      <c r="I16" s="45">
        <v>16481.3</v>
      </c>
      <c r="J16" s="45"/>
      <c r="K16" s="45"/>
      <c r="L16" s="45"/>
      <c r="M16" s="45"/>
      <c r="N16" s="45"/>
      <c r="O16" s="45"/>
      <c r="P16" s="45"/>
      <c r="Q16" s="45">
        <v>16481.3</v>
      </c>
      <c r="R16" s="45">
        <v>3296.26</v>
      </c>
      <c r="S16" s="45">
        <v>247.21949999999998</v>
      </c>
      <c r="T16" s="45">
        <v>164.81299999999999</v>
      </c>
      <c r="U16" s="45">
        <v>32.962600000000002</v>
      </c>
      <c r="V16" s="45">
        <v>412.03250000000003</v>
      </c>
      <c r="W16" s="45">
        <v>1318.5039999999999</v>
      </c>
      <c r="X16" s="45">
        <v>494.43899999999996</v>
      </c>
      <c r="Y16" s="45">
        <v>98.887799999999999</v>
      </c>
      <c r="Z16" s="45">
        <v>6065.1184000000012</v>
      </c>
      <c r="AA16" s="45">
        <v>1373.4416666666666</v>
      </c>
      <c r="AB16" s="45">
        <v>1831.2555555555555</v>
      </c>
      <c r="AC16" s="45">
        <v>1179.3285777777778</v>
      </c>
      <c r="AD16" s="45">
        <v>4384.0257999999994</v>
      </c>
      <c r="AE16" s="45">
        <v>2377.1220000000003</v>
      </c>
      <c r="AF16" s="45">
        <v>4367</v>
      </c>
      <c r="AG16" s="45">
        <v>0</v>
      </c>
      <c r="AH16" s="45">
        <v>534.38</v>
      </c>
      <c r="AI16" s="45">
        <v>0</v>
      </c>
      <c r="AJ16" s="45">
        <v>0</v>
      </c>
      <c r="AK16" s="45">
        <v>33.770000000000003</v>
      </c>
      <c r="AL16" s="45">
        <v>755.81</v>
      </c>
      <c r="AM16" s="45">
        <v>8068.0820000000003</v>
      </c>
      <c r="AN16" s="45">
        <v>18517.226200000001</v>
      </c>
      <c r="AO16" s="45">
        <v>82.708529996141976</v>
      </c>
      <c r="AP16" s="45">
        <v>6.6166823996913582</v>
      </c>
      <c r="AQ16" s="45">
        <v>3.3083411998456791</v>
      </c>
      <c r="AR16" s="45">
        <v>57.684550000000009</v>
      </c>
      <c r="AS16" s="45">
        <v>21.227914400000007</v>
      </c>
      <c r="AT16" s="45">
        <v>708.69589999999994</v>
      </c>
      <c r="AU16" s="45">
        <v>27.468833333333333</v>
      </c>
      <c r="AV16" s="45">
        <v>907.71075132901228</v>
      </c>
      <c r="AW16" s="45">
        <v>228.90694444444443</v>
      </c>
      <c r="AX16" s="45">
        <v>135.51291111111112</v>
      </c>
      <c r="AY16" s="45">
        <v>3.4336041666666661</v>
      </c>
      <c r="AZ16" s="45">
        <v>54.937666666666665</v>
      </c>
      <c r="BA16" s="45">
        <v>21.364648148148145</v>
      </c>
      <c r="BB16" s="45">
        <v>163.44932502962965</v>
      </c>
      <c r="BC16" s="45">
        <v>607.60509956666669</v>
      </c>
      <c r="BD16" s="45"/>
      <c r="BE16" s="45">
        <v>0</v>
      </c>
      <c r="BF16" s="45">
        <v>607.60509956666669</v>
      </c>
      <c r="BG16" s="45">
        <v>539.69208333333324</v>
      </c>
      <c r="BH16" s="45"/>
      <c r="BI16" s="45">
        <v>0</v>
      </c>
      <c r="BJ16" s="45"/>
      <c r="BK16" s="45"/>
      <c r="BL16" s="45">
        <v>539.69208333333324</v>
      </c>
      <c r="BM16" s="45">
        <v>37053.534134229012</v>
      </c>
      <c r="BN16" s="45">
        <f t="shared" si="0"/>
        <v>2716.6237565482206</v>
      </c>
      <c r="BO16" s="45">
        <f t="shared" si="1"/>
        <v>1919.7474546274093</v>
      </c>
      <c r="BP16" s="46">
        <f t="shared" si="3"/>
        <v>8.8629737609329435</v>
      </c>
      <c r="BQ16" s="46">
        <f t="shared" si="2"/>
        <v>1.9241982507288626</v>
      </c>
      <c r="BR16" s="47">
        <v>5</v>
      </c>
      <c r="BS16" s="46">
        <f t="shared" si="4"/>
        <v>5.8309037900874632</v>
      </c>
      <c r="BT16" s="46">
        <f t="shared" si="5"/>
        <v>14.25</v>
      </c>
      <c r="BU16" s="46">
        <f t="shared" si="6"/>
        <v>16.618075801749271</v>
      </c>
      <c r="BV16" s="45">
        <f t="shared" si="7"/>
        <v>770.47568232364711</v>
      </c>
      <c r="BW16" s="45">
        <f t="shared" si="8"/>
        <v>5406.8468934992779</v>
      </c>
      <c r="BX16" s="45">
        <f t="shared" si="9"/>
        <v>42460.38102772829</v>
      </c>
      <c r="BY16" s="45">
        <f t="shared" si="10"/>
        <v>509524.57233273948</v>
      </c>
      <c r="BZ16" s="45">
        <f t="shared" si="11"/>
        <v>1019049.144665479</v>
      </c>
      <c r="CA16" s="48">
        <v>43101</v>
      </c>
      <c r="CB16" s="49">
        <v>0</v>
      </c>
      <c r="CC16" s="49">
        <v>0</v>
      </c>
    </row>
    <row r="17" spans="1:81">
      <c r="A17" s="41" t="s">
        <v>91</v>
      </c>
      <c r="B17" s="41" t="s">
        <v>95</v>
      </c>
      <c r="C17" s="41" t="s">
        <v>93</v>
      </c>
      <c r="D17" s="42" t="s">
        <v>96</v>
      </c>
      <c r="E17" s="43" t="s">
        <v>62</v>
      </c>
      <c r="F17" s="43" t="s">
        <v>63</v>
      </c>
      <c r="G17" s="43">
        <v>2</v>
      </c>
      <c r="H17" s="44">
        <v>1130.5999999999999</v>
      </c>
      <c r="I17" s="45">
        <v>2261.1999999999998</v>
      </c>
      <c r="J17" s="45"/>
      <c r="K17" s="45"/>
      <c r="L17" s="45"/>
      <c r="M17" s="45"/>
      <c r="N17" s="45"/>
      <c r="O17" s="45"/>
      <c r="P17" s="45"/>
      <c r="Q17" s="45">
        <v>2261.1999999999998</v>
      </c>
      <c r="R17" s="45">
        <v>452.24</v>
      </c>
      <c r="S17" s="45">
        <v>33.917999999999999</v>
      </c>
      <c r="T17" s="45">
        <v>22.611999999999998</v>
      </c>
      <c r="U17" s="45">
        <v>4.5223999999999993</v>
      </c>
      <c r="V17" s="45">
        <v>56.53</v>
      </c>
      <c r="W17" s="45">
        <v>180.89599999999999</v>
      </c>
      <c r="X17" s="45">
        <v>67.835999999999999</v>
      </c>
      <c r="Y17" s="45">
        <v>13.5672</v>
      </c>
      <c r="Z17" s="45">
        <v>832.12159999999994</v>
      </c>
      <c r="AA17" s="45">
        <v>188.43333333333331</v>
      </c>
      <c r="AB17" s="45">
        <v>251.24444444444441</v>
      </c>
      <c r="AC17" s="45">
        <v>161.80142222222224</v>
      </c>
      <c r="AD17" s="45">
        <v>601.47919999999999</v>
      </c>
      <c r="AE17" s="45">
        <v>476.32799999999997</v>
      </c>
      <c r="AF17" s="45">
        <v>794</v>
      </c>
      <c r="AG17" s="45">
        <v>0</v>
      </c>
      <c r="AH17" s="45">
        <v>97.16</v>
      </c>
      <c r="AI17" s="45">
        <v>0</v>
      </c>
      <c r="AJ17" s="45">
        <v>0</v>
      </c>
      <c r="AK17" s="45">
        <v>6.1400000000000006</v>
      </c>
      <c r="AL17" s="45">
        <v>137.41999999999999</v>
      </c>
      <c r="AM17" s="45">
        <v>1511.0480000000002</v>
      </c>
      <c r="AN17" s="45">
        <v>2944.6488000000004</v>
      </c>
      <c r="AO17" s="45">
        <v>11.347437885802469</v>
      </c>
      <c r="AP17" s="45">
        <v>0.90779503086419755</v>
      </c>
      <c r="AQ17" s="45">
        <v>0.45389751543209877</v>
      </c>
      <c r="AR17" s="45">
        <v>7.9142000000000001</v>
      </c>
      <c r="AS17" s="45">
        <v>2.9124256000000011</v>
      </c>
      <c r="AT17" s="45">
        <v>97.231599999999986</v>
      </c>
      <c r="AU17" s="45">
        <v>3.7686666666666664</v>
      </c>
      <c r="AV17" s="45">
        <v>124.53602269876541</v>
      </c>
      <c r="AW17" s="45">
        <v>31.405555555555551</v>
      </c>
      <c r="AX17" s="45">
        <v>18.592088888888888</v>
      </c>
      <c r="AY17" s="45">
        <v>0.47108333333333324</v>
      </c>
      <c r="AZ17" s="45">
        <v>7.5373333333333328</v>
      </c>
      <c r="BA17" s="45">
        <v>2.9311851851851847</v>
      </c>
      <c r="BB17" s="45">
        <v>22.42490663703704</v>
      </c>
      <c r="BC17" s="45">
        <v>83.362152933333334</v>
      </c>
      <c r="BD17" s="45"/>
      <c r="BE17" s="45">
        <v>0</v>
      </c>
      <c r="BF17" s="45">
        <v>83.362152933333334</v>
      </c>
      <c r="BG17" s="45">
        <v>135.16020833333334</v>
      </c>
      <c r="BH17" s="45"/>
      <c r="BI17" s="45">
        <v>0</v>
      </c>
      <c r="BJ17" s="45"/>
      <c r="BK17" s="45"/>
      <c r="BL17" s="45">
        <v>135.16020833333334</v>
      </c>
      <c r="BM17" s="45">
        <v>5548.9071839654316</v>
      </c>
      <c r="BN17" s="45">
        <f t="shared" si="0"/>
        <v>493.93159209967649</v>
      </c>
      <c r="BO17" s="45">
        <f t="shared" si="1"/>
        <v>349.04499175043804</v>
      </c>
      <c r="BP17" s="46">
        <f t="shared" si="3"/>
        <v>8.8629737609329435</v>
      </c>
      <c r="BQ17" s="46">
        <f t="shared" si="2"/>
        <v>1.9241982507288626</v>
      </c>
      <c r="BR17" s="47">
        <v>5</v>
      </c>
      <c r="BS17" s="46">
        <f t="shared" si="4"/>
        <v>5.8309037900874632</v>
      </c>
      <c r="BT17" s="46">
        <f t="shared" si="5"/>
        <v>14.25</v>
      </c>
      <c r="BU17" s="46">
        <f t="shared" si="6"/>
        <v>16.618075801749271</v>
      </c>
      <c r="BV17" s="45">
        <f t="shared" si="7"/>
        <v>140.08648769520855</v>
      </c>
      <c r="BW17" s="45">
        <f t="shared" si="8"/>
        <v>983.06307154532317</v>
      </c>
      <c r="BX17" s="45">
        <f t="shared" si="9"/>
        <v>6531.9702555107551</v>
      </c>
      <c r="BY17" s="45">
        <f t="shared" si="10"/>
        <v>78383.643066129065</v>
      </c>
      <c r="BZ17" s="45">
        <f t="shared" si="11"/>
        <v>156767.28613225813</v>
      </c>
      <c r="CA17" s="48">
        <v>43101</v>
      </c>
      <c r="CB17" s="49">
        <v>0</v>
      </c>
      <c r="CC17" s="49">
        <v>0</v>
      </c>
    </row>
    <row r="18" spans="1:81">
      <c r="A18" s="41" t="s">
        <v>91</v>
      </c>
      <c r="B18" s="41" t="s">
        <v>97</v>
      </c>
      <c r="C18" s="41" t="s">
        <v>93</v>
      </c>
      <c r="D18" s="42" t="s">
        <v>98</v>
      </c>
      <c r="E18" s="43" t="s">
        <v>62</v>
      </c>
      <c r="F18" s="43" t="s">
        <v>63</v>
      </c>
      <c r="G18" s="43">
        <v>19</v>
      </c>
      <c r="H18" s="44">
        <v>1594.45</v>
      </c>
      <c r="I18" s="45">
        <v>30294.55</v>
      </c>
      <c r="J18" s="45"/>
      <c r="K18" s="45"/>
      <c r="L18" s="45"/>
      <c r="M18" s="45"/>
      <c r="N18" s="45"/>
      <c r="O18" s="45"/>
      <c r="P18" s="45"/>
      <c r="Q18" s="45">
        <v>30294.55</v>
      </c>
      <c r="R18" s="45">
        <v>6058.91</v>
      </c>
      <c r="S18" s="45">
        <v>454.41825</v>
      </c>
      <c r="T18" s="45">
        <v>302.94549999999998</v>
      </c>
      <c r="U18" s="45">
        <v>60.589100000000002</v>
      </c>
      <c r="V18" s="45">
        <v>757.36374999999998</v>
      </c>
      <c r="W18" s="45">
        <v>2423.5639999999999</v>
      </c>
      <c r="X18" s="45">
        <v>908.8365</v>
      </c>
      <c r="Y18" s="45">
        <v>181.76730000000001</v>
      </c>
      <c r="Z18" s="45">
        <v>11148.394399999999</v>
      </c>
      <c r="AA18" s="45">
        <v>2524.5458333333331</v>
      </c>
      <c r="AB18" s="45">
        <v>3366.0611111111107</v>
      </c>
      <c r="AC18" s="45">
        <v>2167.7433555555558</v>
      </c>
      <c r="AD18" s="45">
        <v>8058.3503000000001</v>
      </c>
      <c r="AE18" s="45">
        <v>3996.3270000000002</v>
      </c>
      <c r="AF18" s="45">
        <v>7543</v>
      </c>
      <c r="AG18" s="45">
        <v>0</v>
      </c>
      <c r="AH18" s="45">
        <v>923.02</v>
      </c>
      <c r="AI18" s="45">
        <v>0</v>
      </c>
      <c r="AJ18" s="45">
        <v>0</v>
      </c>
      <c r="AK18" s="45">
        <v>58.330000000000005</v>
      </c>
      <c r="AL18" s="45">
        <v>1305.4899999999998</v>
      </c>
      <c r="AM18" s="45">
        <v>13826.167000000001</v>
      </c>
      <c r="AN18" s="45">
        <v>33032.911699999997</v>
      </c>
      <c r="AO18" s="45">
        <v>152.02791632908952</v>
      </c>
      <c r="AP18" s="45">
        <v>12.162233306327161</v>
      </c>
      <c r="AQ18" s="45">
        <v>6.0811166531635807</v>
      </c>
      <c r="AR18" s="45">
        <v>106.03092500000001</v>
      </c>
      <c r="AS18" s="45">
        <v>39.019380400000017</v>
      </c>
      <c r="AT18" s="45">
        <v>1302.6656499999999</v>
      </c>
      <c r="AU18" s="45">
        <v>50.490916666666671</v>
      </c>
      <c r="AV18" s="45">
        <v>1668.4781383552468</v>
      </c>
      <c r="AW18" s="45">
        <v>420.75763888888883</v>
      </c>
      <c r="AX18" s="45">
        <v>249.08852222222222</v>
      </c>
      <c r="AY18" s="45">
        <v>6.3113645833333329</v>
      </c>
      <c r="AZ18" s="45">
        <v>100.98183333333334</v>
      </c>
      <c r="BA18" s="45">
        <v>39.270712962962961</v>
      </c>
      <c r="BB18" s="45">
        <v>300.43890649259265</v>
      </c>
      <c r="BC18" s="45">
        <v>1116.8489784833334</v>
      </c>
      <c r="BD18" s="45"/>
      <c r="BE18" s="45">
        <v>0</v>
      </c>
      <c r="BF18" s="45">
        <v>1116.8489784833334</v>
      </c>
      <c r="BG18" s="45">
        <v>1021.7091666666665</v>
      </c>
      <c r="BH18" s="45"/>
      <c r="BI18" s="45">
        <v>0</v>
      </c>
      <c r="BJ18" s="45"/>
      <c r="BK18" s="45"/>
      <c r="BL18" s="45">
        <v>1021.7091666666665</v>
      </c>
      <c r="BM18" s="45">
        <v>67134.497983505251</v>
      </c>
      <c r="BN18" s="45">
        <f t="shared" si="0"/>
        <v>4692.3501249469264</v>
      </c>
      <c r="BO18" s="45">
        <f t="shared" si="1"/>
        <v>3315.9274216291615</v>
      </c>
      <c r="BP18" s="46">
        <f t="shared" si="3"/>
        <v>8.8629737609329435</v>
      </c>
      <c r="BQ18" s="46">
        <f t="shared" si="2"/>
        <v>1.9241982507288626</v>
      </c>
      <c r="BR18" s="47">
        <v>5</v>
      </c>
      <c r="BS18" s="46">
        <f t="shared" si="4"/>
        <v>5.8309037900874632</v>
      </c>
      <c r="BT18" s="46">
        <f t="shared" si="5"/>
        <v>14.25</v>
      </c>
      <c r="BU18" s="46">
        <f t="shared" si="6"/>
        <v>16.618075801749271</v>
      </c>
      <c r="BV18" s="45">
        <f t="shared" si="7"/>
        <v>1330.8216331044812</v>
      </c>
      <c r="BW18" s="45">
        <f t="shared" si="8"/>
        <v>9339.0991796805683</v>
      </c>
      <c r="BX18" s="45">
        <f t="shared" si="9"/>
        <v>76473.597163185827</v>
      </c>
      <c r="BY18" s="45">
        <f t="shared" si="10"/>
        <v>917683.16595822992</v>
      </c>
      <c r="BZ18" s="45">
        <f t="shared" si="11"/>
        <v>1835366.3319164598</v>
      </c>
      <c r="CA18" s="48">
        <v>43101</v>
      </c>
      <c r="CB18" s="49">
        <v>0</v>
      </c>
      <c r="CC18" s="49">
        <v>0</v>
      </c>
    </row>
    <row r="19" spans="1:81">
      <c r="A19" s="41" t="s">
        <v>91</v>
      </c>
      <c r="B19" s="41" t="s">
        <v>99</v>
      </c>
      <c r="C19" s="41" t="s">
        <v>93</v>
      </c>
      <c r="D19" s="42" t="s">
        <v>100</v>
      </c>
      <c r="E19" s="43" t="s">
        <v>62</v>
      </c>
      <c r="F19" s="43" t="s">
        <v>63</v>
      </c>
      <c r="G19" s="43">
        <v>2</v>
      </c>
      <c r="H19" s="44">
        <v>2480</v>
      </c>
      <c r="I19" s="45">
        <v>4960</v>
      </c>
      <c r="J19" s="45"/>
      <c r="K19" s="45"/>
      <c r="L19" s="45"/>
      <c r="M19" s="45"/>
      <c r="N19" s="45"/>
      <c r="O19" s="45"/>
      <c r="P19" s="45"/>
      <c r="Q19" s="45">
        <v>4960</v>
      </c>
      <c r="R19" s="45">
        <v>992</v>
      </c>
      <c r="S19" s="45">
        <v>74.399999999999991</v>
      </c>
      <c r="T19" s="45">
        <v>49.6</v>
      </c>
      <c r="U19" s="45">
        <v>9.92</v>
      </c>
      <c r="V19" s="45">
        <v>124</v>
      </c>
      <c r="W19" s="45">
        <v>396.8</v>
      </c>
      <c r="X19" s="45">
        <v>148.79999999999998</v>
      </c>
      <c r="Y19" s="45">
        <v>29.76</v>
      </c>
      <c r="Z19" s="45">
        <v>1825.28</v>
      </c>
      <c r="AA19" s="45">
        <v>413.33333333333331</v>
      </c>
      <c r="AB19" s="45">
        <v>551.11111111111109</v>
      </c>
      <c r="AC19" s="45">
        <v>354.91555555555561</v>
      </c>
      <c r="AD19" s="45">
        <v>1319.36</v>
      </c>
      <c r="AE19" s="45">
        <v>314.40000000000003</v>
      </c>
      <c r="AF19" s="45">
        <v>794</v>
      </c>
      <c r="AG19" s="45">
        <v>0</v>
      </c>
      <c r="AH19" s="45">
        <v>97.16</v>
      </c>
      <c r="AI19" s="45">
        <v>0</v>
      </c>
      <c r="AJ19" s="45">
        <v>0</v>
      </c>
      <c r="AK19" s="45">
        <v>6.1400000000000006</v>
      </c>
      <c r="AL19" s="45">
        <v>137.41999999999999</v>
      </c>
      <c r="AM19" s="45">
        <v>1349.1200000000003</v>
      </c>
      <c r="AN19" s="45">
        <v>4493.76</v>
      </c>
      <c r="AO19" s="45">
        <v>24.890895061728397</v>
      </c>
      <c r="AP19" s="45">
        <v>1.9912716049382717</v>
      </c>
      <c r="AQ19" s="45">
        <v>0.99563580246913586</v>
      </c>
      <c r="AR19" s="45">
        <v>17.360000000000003</v>
      </c>
      <c r="AS19" s="45">
        <v>6.3884800000000022</v>
      </c>
      <c r="AT19" s="45">
        <v>213.27999999999997</v>
      </c>
      <c r="AU19" s="45">
        <v>8.2666666666666675</v>
      </c>
      <c r="AV19" s="45">
        <v>273.17294913580241</v>
      </c>
      <c r="AW19" s="45">
        <v>68.888888888888886</v>
      </c>
      <c r="AX19" s="45">
        <v>40.782222222222224</v>
      </c>
      <c r="AY19" s="45">
        <v>1.0333333333333332</v>
      </c>
      <c r="AZ19" s="45">
        <v>16.533333333333335</v>
      </c>
      <c r="BA19" s="45">
        <v>6.4296296296296296</v>
      </c>
      <c r="BB19" s="45">
        <v>49.189605925925932</v>
      </c>
      <c r="BC19" s="45">
        <v>182.85701333333333</v>
      </c>
      <c r="BD19" s="45"/>
      <c r="BE19" s="45">
        <v>0</v>
      </c>
      <c r="BF19" s="45">
        <v>182.85701333333333</v>
      </c>
      <c r="BG19" s="45">
        <v>91.05083333333333</v>
      </c>
      <c r="BH19" s="45"/>
      <c r="BI19" s="45">
        <v>0</v>
      </c>
      <c r="BJ19" s="45"/>
      <c r="BK19" s="45"/>
      <c r="BL19" s="45">
        <v>91.05083333333333</v>
      </c>
      <c r="BM19" s="45">
        <v>10000.840795802469</v>
      </c>
      <c r="BN19" s="45">
        <f t="shared" si="0"/>
        <v>493.93159209967649</v>
      </c>
      <c r="BO19" s="45">
        <f t="shared" si="1"/>
        <v>349.04499175043804</v>
      </c>
      <c r="BP19" s="46">
        <f t="shared" si="3"/>
        <v>8.8629737609329435</v>
      </c>
      <c r="BQ19" s="46">
        <f t="shared" si="2"/>
        <v>1.9241982507288626</v>
      </c>
      <c r="BR19" s="47">
        <v>5</v>
      </c>
      <c r="BS19" s="46">
        <f t="shared" si="4"/>
        <v>5.8309037900874632</v>
      </c>
      <c r="BT19" s="46">
        <f t="shared" si="5"/>
        <v>14.25</v>
      </c>
      <c r="BU19" s="46">
        <f t="shared" si="6"/>
        <v>16.618075801749271</v>
      </c>
      <c r="BV19" s="45">
        <f t="shared" si="7"/>
        <v>140.08648769520855</v>
      </c>
      <c r="BW19" s="45">
        <f t="shared" si="8"/>
        <v>983.06307154532317</v>
      </c>
      <c r="BX19" s="45">
        <f t="shared" si="9"/>
        <v>10983.903867347792</v>
      </c>
      <c r="BY19" s="45">
        <f t="shared" si="10"/>
        <v>131806.8464081735</v>
      </c>
      <c r="BZ19" s="45">
        <f t="shared" si="11"/>
        <v>263613.692816347</v>
      </c>
      <c r="CA19" s="48">
        <v>43101</v>
      </c>
      <c r="CB19" s="49">
        <v>0</v>
      </c>
      <c r="CC19" s="49">
        <v>0</v>
      </c>
    </row>
    <row r="20" spans="1:81">
      <c r="A20" s="41" t="s">
        <v>91</v>
      </c>
      <c r="B20" s="41" t="s">
        <v>101</v>
      </c>
      <c r="C20" s="41" t="s">
        <v>93</v>
      </c>
      <c r="D20" s="42" t="s">
        <v>102</v>
      </c>
      <c r="E20" s="43" t="s">
        <v>62</v>
      </c>
      <c r="F20" s="43" t="s">
        <v>63</v>
      </c>
      <c r="G20" s="43">
        <v>36</v>
      </c>
      <c r="H20" s="44">
        <v>1594.45</v>
      </c>
      <c r="I20" s="45">
        <v>57400.200000000004</v>
      </c>
      <c r="J20" s="45"/>
      <c r="K20" s="45"/>
      <c r="L20" s="45"/>
      <c r="M20" s="45"/>
      <c r="N20" s="45"/>
      <c r="O20" s="45"/>
      <c r="P20" s="45"/>
      <c r="Q20" s="45">
        <v>57400.200000000004</v>
      </c>
      <c r="R20" s="45">
        <v>11480.04</v>
      </c>
      <c r="S20" s="45">
        <v>861.00300000000004</v>
      </c>
      <c r="T20" s="45">
        <v>574.00200000000007</v>
      </c>
      <c r="U20" s="45">
        <v>114.80040000000001</v>
      </c>
      <c r="V20" s="45">
        <v>1435.0050000000001</v>
      </c>
      <c r="W20" s="45">
        <v>4592.0160000000005</v>
      </c>
      <c r="X20" s="45">
        <v>1722.0060000000001</v>
      </c>
      <c r="Y20" s="45">
        <v>344.40120000000002</v>
      </c>
      <c r="Z20" s="45">
        <v>21123.273600000004</v>
      </c>
      <c r="AA20" s="45">
        <v>4783.3500000000004</v>
      </c>
      <c r="AB20" s="45">
        <v>6377.8</v>
      </c>
      <c r="AC20" s="45">
        <v>4107.3032000000012</v>
      </c>
      <c r="AD20" s="45">
        <v>15268.453200000004</v>
      </c>
      <c r="AE20" s="45">
        <v>7571.9879999999994</v>
      </c>
      <c r="AF20" s="45">
        <v>14292</v>
      </c>
      <c r="AG20" s="45">
        <v>0</v>
      </c>
      <c r="AH20" s="45">
        <v>1748.8799999999999</v>
      </c>
      <c r="AI20" s="45">
        <v>0</v>
      </c>
      <c r="AJ20" s="45">
        <v>0</v>
      </c>
      <c r="AK20" s="45">
        <v>110.52000000000001</v>
      </c>
      <c r="AL20" s="45">
        <v>2473.56</v>
      </c>
      <c r="AM20" s="45">
        <v>26196.948</v>
      </c>
      <c r="AN20" s="45">
        <v>62588.674800000008</v>
      </c>
      <c r="AO20" s="45">
        <v>288.05289409722229</v>
      </c>
      <c r="AP20" s="45">
        <v>23.044231527777782</v>
      </c>
      <c r="AQ20" s="45">
        <v>11.522115763888891</v>
      </c>
      <c r="AR20" s="45">
        <v>200.90070000000006</v>
      </c>
      <c r="AS20" s="45">
        <v>73.93145760000003</v>
      </c>
      <c r="AT20" s="45">
        <v>2468.2085999999999</v>
      </c>
      <c r="AU20" s="45">
        <v>95.667000000000016</v>
      </c>
      <c r="AV20" s="45">
        <v>3161.326998988889</v>
      </c>
      <c r="AW20" s="45">
        <v>797.22500000000002</v>
      </c>
      <c r="AX20" s="45">
        <v>471.95720000000006</v>
      </c>
      <c r="AY20" s="45">
        <v>11.958375</v>
      </c>
      <c r="AZ20" s="45">
        <v>191.33400000000003</v>
      </c>
      <c r="BA20" s="45">
        <v>74.407666666666671</v>
      </c>
      <c r="BB20" s="45">
        <v>569.25266493333345</v>
      </c>
      <c r="BC20" s="45">
        <v>2116.1349066000002</v>
      </c>
      <c r="BD20" s="45"/>
      <c r="BE20" s="45">
        <v>0</v>
      </c>
      <c r="BF20" s="45">
        <v>2116.1349066000002</v>
      </c>
      <c r="BG20" s="45">
        <v>1767.1049999999998</v>
      </c>
      <c r="BH20" s="45"/>
      <c r="BI20" s="45">
        <v>0</v>
      </c>
      <c r="BJ20" s="45"/>
      <c r="BK20" s="45"/>
      <c r="BL20" s="45">
        <v>1767.1049999999998</v>
      </c>
      <c r="BM20" s="45">
        <v>127033.44170558891</v>
      </c>
      <c r="BN20" s="45">
        <f t="shared" si="0"/>
        <v>8890.7686577941768</v>
      </c>
      <c r="BO20" s="45">
        <f t="shared" si="1"/>
        <v>6282.8098515078846</v>
      </c>
      <c r="BP20" s="46">
        <f t="shared" si="3"/>
        <v>8.8629737609329435</v>
      </c>
      <c r="BQ20" s="46">
        <f t="shared" si="2"/>
        <v>1.9241982507288626</v>
      </c>
      <c r="BR20" s="47">
        <v>5</v>
      </c>
      <c r="BS20" s="46">
        <f t="shared" si="4"/>
        <v>5.8309037900874632</v>
      </c>
      <c r="BT20" s="46">
        <f t="shared" si="5"/>
        <v>14.25</v>
      </c>
      <c r="BU20" s="46">
        <f t="shared" si="6"/>
        <v>16.618075801749271</v>
      </c>
      <c r="BV20" s="45">
        <f t="shared" si="7"/>
        <v>2521.5567785137532</v>
      </c>
      <c r="BW20" s="45">
        <f t="shared" si="8"/>
        <v>17695.135287815814</v>
      </c>
      <c r="BX20" s="45">
        <f t="shared" si="9"/>
        <v>144728.57699340471</v>
      </c>
      <c r="BY20" s="45">
        <f t="shared" si="10"/>
        <v>1736742.9239208566</v>
      </c>
      <c r="BZ20" s="45">
        <f t="shared" si="11"/>
        <v>3473485.8478417131</v>
      </c>
      <c r="CA20" s="48">
        <v>43101</v>
      </c>
      <c r="CB20" s="49">
        <v>0</v>
      </c>
      <c r="CC20" s="49">
        <v>0</v>
      </c>
    </row>
    <row r="21" spans="1:81">
      <c r="A21" s="41" t="s">
        <v>91</v>
      </c>
      <c r="B21" s="41" t="s">
        <v>103</v>
      </c>
      <c r="C21" s="41" t="s">
        <v>93</v>
      </c>
      <c r="D21" s="42" t="s">
        <v>104</v>
      </c>
      <c r="E21" s="43" t="s">
        <v>62</v>
      </c>
      <c r="F21" s="43" t="s">
        <v>63</v>
      </c>
      <c r="G21" s="43">
        <v>10</v>
      </c>
      <c r="H21" s="44">
        <v>1598.15</v>
      </c>
      <c r="I21" s="45">
        <v>15981.5</v>
      </c>
      <c r="J21" s="45"/>
      <c r="K21" s="45"/>
      <c r="L21" s="45"/>
      <c r="M21" s="45"/>
      <c r="N21" s="45"/>
      <c r="O21" s="45"/>
      <c r="P21" s="45"/>
      <c r="Q21" s="45">
        <v>15981.5</v>
      </c>
      <c r="R21" s="45">
        <v>3196.3</v>
      </c>
      <c r="S21" s="45">
        <v>239.7225</v>
      </c>
      <c r="T21" s="45">
        <v>159.815</v>
      </c>
      <c r="U21" s="45">
        <v>31.963000000000001</v>
      </c>
      <c r="V21" s="45">
        <v>399.53750000000002</v>
      </c>
      <c r="W21" s="45">
        <v>1278.52</v>
      </c>
      <c r="X21" s="45">
        <v>479.44499999999999</v>
      </c>
      <c r="Y21" s="45">
        <v>95.888999999999996</v>
      </c>
      <c r="Z21" s="45">
        <v>5881.192</v>
      </c>
      <c r="AA21" s="45">
        <v>1331.7916666666665</v>
      </c>
      <c r="AB21" s="45">
        <v>1775.7222222222222</v>
      </c>
      <c r="AC21" s="45">
        <v>1143.5651111111113</v>
      </c>
      <c r="AD21" s="45">
        <v>4251.0789999999997</v>
      </c>
      <c r="AE21" s="45">
        <v>2101.11</v>
      </c>
      <c r="AF21" s="45">
        <v>3970</v>
      </c>
      <c r="AG21" s="45">
        <v>0</v>
      </c>
      <c r="AH21" s="45">
        <v>485.79999999999995</v>
      </c>
      <c r="AI21" s="45">
        <v>0</v>
      </c>
      <c r="AJ21" s="45">
        <v>0</v>
      </c>
      <c r="AK21" s="45">
        <v>30.700000000000003</v>
      </c>
      <c r="AL21" s="45">
        <v>687.09999999999991</v>
      </c>
      <c r="AM21" s="45">
        <v>7274.7100000000009</v>
      </c>
      <c r="AN21" s="45">
        <v>17406.981</v>
      </c>
      <c r="AO21" s="45">
        <v>80.200370852623465</v>
      </c>
      <c r="AP21" s="45">
        <v>6.4160296682098767</v>
      </c>
      <c r="AQ21" s="45">
        <v>3.2080148341049384</v>
      </c>
      <c r="AR21" s="45">
        <v>55.935250000000011</v>
      </c>
      <c r="AS21" s="45">
        <v>20.584172000000009</v>
      </c>
      <c r="AT21" s="45">
        <v>687.20449999999994</v>
      </c>
      <c r="AU21" s="45">
        <v>26.635833333333334</v>
      </c>
      <c r="AV21" s="45">
        <v>880.18417068827159</v>
      </c>
      <c r="AW21" s="45">
        <v>221.96527777777777</v>
      </c>
      <c r="AX21" s="45">
        <v>131.40344444444446</v>
      </c>
      <c r="AY21" s="45">
        <v>3.3294791666666663</v>
      </c>
      <c r="AZ21" s="45">
        <v>53.271666666666668</v>
      </c>
      <c r="BA21" s="45">
        <v>20.716759259259259</v>
      </c>
      <c r="BB21" s="45">
        <v>158.49267885185188</v>
      </c>
      <c r="BC21" s="45">
        <v>589.17930616666672</v>
      </c>
      <c r="BD21" s="45"/>
      <c r="BE21" s="45">
        <v>0</v>
      </c>
      <c r="BF21" s="45">
        <v>589.17930616666672</v>
      </c>
      <c r="BG21" s="45">
        <v>707.22949999999992</v>
      </c>
      <c r="BH21" s="45"/>
      <c r="BI21" s="45">
        <v>0</v>
      </c>
      <c r="BJ21" s="45"/>
      <c r="BK21" s="45"/>
      <c r="BL21" s="45">
        <v>707.22949999999992</v>
      </c>
      <c r="BM21" s="45">
        <v>35565.073976854939</v>
      </c>
      <c r="BN21" s="45">
        <f t="shared" si="0"/>
        <v>2469.6579604983826</v>
      </c>
      <c r="BO21" s="45">
        <f t="shared" si="1"/>
        <v>1745.2249587521901</v>
      </c>
      <c r="BP21" s="46">
        <f t="shared" si="3"/>
        <v>8.8629737609329435</v>
      </c>
      <c r="BQ21" s="46">
        <f t="shared" si="2"/>
        <v>1.9241982507288626</v>
      </c>
      <c r="BR21" s="47">
        <v>5</v>
      </c>
      <c r="BS21" s="46">
        <f t="shared" si="4"/>
        <v>5.8309037900874632</v>
      </c>
      <c r="BT21" s="46">
        <f t="shared" si="5"/>
        <v>14.25</v>
      </c>
      <c r="BU21" s="46">
        <f t="shared" si="6"/>
        <v>16.618075801749271</v>
      </c>
      <c r="BV21" s="45">
        <f t="shared" si="7"/>
        <v>700.43243847604276</v>
      </c>
      <c r="BW21" s="45">
        <f t="shared" si="8"/>
        <v>4915.3153577266157</v>
      </c>
      <c r="BX21" s="45">
        <f t="shared" si="9"/>
        <v>40480.389334581552</v>
      </c>
      <c r="BY21" s="45">
        <f t="shared" si="10"/>
        <v>485764.6720149786</v>
      </c>
      <c r="BZ21" s="45">
        <f t="shared" si="11"/>
        <v>971529.3440299572</v>
      </c>
      <c r="CA21" s="48">
        <v>43101</v>
      </c>
      <c r="CB21" s="49">
        <v>0</v>
      </c>
      <c r="CC21" s="49">
        <v>0</v>
      </c>
    </row>
    <row r="22" spans="1:81">
      <c r="A22" s="41" t="s">
        <v>91</v>
      </c>
      <c r="B22" s="41" t="s">
        <v>105</v>
      </c>
      <c r="C22" s="41" t="s">
        <v>93</v>
      </c>
      <c r="D22" s="42" t="s">
        <v>106</v>
      </c>
      <c r="E22" s="43" t="s">
        <v>62</v>
      </c>
      <c r="F22" s="43" t="s">
        <v>63</v>
      </c>
      <c r="G22" s="43">
        <v>3</v>
      </c>
      <c r="H22" s="44">
        <v>2397.23</v>
      </c>
      <c r="I22" s="45">
        <v>7191.6900000000005</v>
      </c>
      <c r="J22" s="45"/>
      <c r="K22" s="45">
        <v>572.40000000000009</v>
      </c>
      <c r="L22" s="45"/>
      <c r="M22" s="45"/>
      <c r="N22" s="45"/>
      <c r="O22" s="45"/>
      <c r="P22" s="45"/>
      <c r="Q22" s="45">
        <v>7764.09</v>
      </c>
      <c r="R22" s="45">
        <v>1552.8180000000002</v>
      </c>
      <c r="S22" s="45">
        <v>116.46135</v>
      </c>
      <c r="T22" s="45">
        <v>77.640900000000002</v>
      </c>
      <c r="U22" s="45">
        <v>15.528180000000001</v>
      </c>
      <c r="V22" s="45">
        <v>194.10225000000003</v>
      </c>
      <c r="W22" s="45">
        <v>621.12720000000002</v>
      </c>
      <c r="X22" s="45">
        <v>232.92269999999999</v>
      </c>
      <c r="Y22" s="45">
        <v>46.584540000000004</v>
      </c>
      <c r="Z22" s="45">
        <v>2857.1851200000001</v>
      </c>
      <c r="AA22" s="45">
        <v>647.00749999999994</v>
      </c>
      <c r="AB22" s="45">
        <v>862.67666666666662</v>
      </c>
      <c r="AC22" s="45">
        <v>555.56377333333342</v>
      </c>
      <c r="AD22" s="45">
        <v>2065.2479399999997</v>
      </c>
      <c r="AE22" s="45">
        <v>486.49860000000001</v>
      </c>
      <c r="AF22" s="45">
        <v>1191</v>
      </c>
      <c r="AG22" s="45">
        <v>0</v>
      </c>
      <c r="AH22" s="45">
        <v>145.74</v>
      </c>
      <c r="AI22" s="45">
        <v>0</v>
      </c>
      <c r="AJ22" s="45">
        <v>0</v>
      </c>
      <c r="AK22" s="45">
        <v>9.2100000000000009</v>
      </c>
      <c r="AL22" s="45">
        <v>206.13</v>
      </c>
      <c r="AM22" s="45">
        <v>2038.5785999999998</v>
      </c>
      <c r="AN22" s="45">
        <v>6961.0116600000001</v>
      </c>
      <c r="AO22" s="45">
        <v>38.962731741898153</v>
      </c>
      <c r="AP22" s="45">
        <v>3.1170185393518519</v>
      </c>
      <c r="AQ22" s="45">
        <v>1.558509269675926</v>
      </c>
      <c r="AR22" s="45">
        <v>27.174315000000004</v>
      </c>
      <c r="AS22" s="45">
        <v>10.000147920000003</v>
      </c>
      <c r="AT22" s="45">
        <v>333.85586999999998</v>
      </c>
      <c r="AU22" s="45">
        <v>12.940150000000001</v>
      </c>
      <c r="AV22" s="45">
        <v>427.6087424709259</v>
      </c>
      <c r="AW22" s="45">
        <v>107.83458333333333</v>
      </c>
      <c r="AX22" s="45">
        <v>63.838073333333341</v>
      </c>
      <c r="AY22" s="45">
        <v>1.6175187499999999</v>
      </c>
      <c r="AZ22" s="45">
        <v>25.880300000000002</v>
      </c>
      <c r="BA22" s="45">
        <v>10.064561111111111</v>
      </c>
      <c r="BB22" s="45">
        <v>76.998493442222241</v>
      </c>
      <c r="BC22" s="45">
        <v>286.23352997000006</v>
      </c>
      <c r="BD22" s="45"/>
      <c r="BE22" s="45">
        <v>0</v>
      </c>
      <c r="BF22" s="45">
        <v>286.23352997000006</v>
      </c>
      <c r="BG22" s="45">
        <v>340.43607500000002</v>
      </c>
      <c r="BH22" s="45"/>
      <c r="BI22" s="45">
        <v>0</v>
      </c>
      <c r="BJ22" s="45"/>
      <c r="BK22" s="45"/>
      <c r="BL22" s="45">
        <v>340.43607500000002</v>
      </c>
      <c r="BM22" s="45">
        <v>15779.380007440926</v>
      </c>
      <c r="BN22" s="45">
        <f t="shared" si="0"/>
        <v>740.89738814951477</v>
      </c>
      <c r="BO22" s="45">
        <f t="shared" si="1"/>
        <v>523.56748762565712</v>
      </c>
      <c r="BP22" s="46">
        <f t="shared" si="3"/>
        <v>8.8629737609329435</v>
      </c>
      <c r="BQ22" s="46">
        <f t="shared" si="2"/>
        <v>1.9241982507288626</v>
      </c>
      <c r="BR22" s="47">
        <v>5</v>
      </c>
      <c r="BS22" s="46">
        <f t="shared" si="4"/>
        <v>5.8309037900874632</v>
      </c>
      <c r="BT22" s="46">
        <f t="shared" si="5"/>
        <v>14.25</v>
      </c>
      <c r="BU22" s="46">
        <f t="shared" si="6"/>
        <v>16.618075801749271</v>
      </c>
      <c r="BV22" s="45">
        <f t="shared" si="7"/>
        <v>210.12973154281283</v>
      </c>
      <c r="BW22" s="45">
        <f t="shared" si="8"/>
        <v>1474.5946073179848</v>
      </c>
      <c r="BX22" s="45">
        <f t="shared" si="9"/>
        <v>17253.97461475891</v>
      </c>
      <c r="BY22" s="45">
        <f t="shared" si="10"/>
        <v>207047.69537710692</v>
      </c>
      <c r="BZ22" s="45">
        <f t="shared" si="11"/>
        <v>414095.39075421385</v>
      </c>
      <c r="CA22" s="48">
        <v>43101</v>
      </c>
      <c r="CB22" s="49">
        <v>0</v>
      </c>
      <c r="CC22" s="49">
        <v>0</v>
      </c>
    </row>
    <row r="23" spans="1:81">
      <c r="A23" s="41" t="s">
        <v>91</v>
      </c>
      <c r="B23" s="41" t="s">
        <v>107</v>
      </c>
      <c r="C23" s="41" t="s">
        <v>93</v>
      </c>
      <c r="D23" s="42" t="s">
        <v>108</v>
      </c>
      <c r="E23" s="43" t="s">
        <v>62</v>
      </c>
      <c r="F23" s="43" t="s">
        <v>63</v>
      </c>
      <c r="G23" s="43">
        <v>13</v>
      </c>
      <c r="H23" s="44">
        <v>1076.08</v>
      </c>
      <c r="I23" s="45">
        <v>13989.039999999999</v>
      </c>
      <c r="J23" s="45"/>
      <c r="K23" s="45"/>
      <c r="L23" s="45"/>
      <c r="M23" s="45"/>
      <c r="N23" s="45"/>
      <c r="O23" s="45"/>
      <c r="P23" s="45"/>
      <c r="Q23" s="45">
        <v>13989.039999999999</v>
      </c>
      <c r="R23" s="45">
        <v>2797.808</v>
      </c>
      <c r="S23" s="45">
        <v>209.83559999999997</v>
      </c>
      <c r="T23" s="45">
        <v>139.8904</v>
      </c>
      <c r="U23" s="45">
        <v>27.978079999999999</v>
      </c>
      <c r="V23" s="45">
        <v>349.726</v>
      </c>
      <c r="W23" s="45">
        <v>1119.1232</v>
      </c>
      <c r="X23" s="45">
        <v>419.67119999999994</v>
      </c>
      <c r="Y23" s="45">
        <v>83.934240000000003</v>
      </c>
      <c r="Z23" s="45">
        <v>5147.9667199999985</v>
      </c>
      <c r="AA23" s="45">
        <v>1165.7533333333331</v>
      </c>
      <c r="AB23" s="45">
        <v>1554.3377777777775</v>
      </c>
      <c r="AC23" s="45">
        <v>1000.9935288888889</v>
      </c>
      <c r="AD23" s="45">
        <v>3721.08464</v>
      </c>
      <c r="AE23" s="45">
        <v>3138.6576</v>
      </c>
      <c r="AF23" s="45">
        <v>5161</v>
      </c>
      <c r="AG23" s="45">
        <v>0</v>
      </c>
      <c r="AH23" s="45">
        <v>631.54</v>
      </c>
      <c r="AI23" s="45">
        <v>0</v>
      </c>
      <c r="AJ23" s="45">
        <v>0</v>
      </c>
      <c r="AK23" s="45">
        <v>39.910000000000004</v>
      </c>
      <c r="AL23" s="45">
        <v>893.2299999999999</v>
      </c>
      <c r="AM23" s="45">
        <v>9864.3375999999989</v>
      </c>
      <c r="AN23" s="45">
        <v>18733.388959999997</v>
      </c>
      <c r="AO23" s="45">
        <v>70.201557793209872</v>
      </c>
      <c r="AP23" s="45">
        <v>5.6161246234567903</v>
      </c>
      <c r="AQ23" s="45">
        <v>2.8080623117283952</v>
      </c>
      <c r="AR23" s="45">
        <v>48.961640000000003</v>
      </c>
      <c r="AS23" s="45">
        <v>18.017883520000005</v>
      </c>
      <c r="AT23" s="45">
        <v>601.52871999999991</v>
      </c>
      <c r="AU23" s="45">
        <v>23.315066666666667</v>
      </c>
      <c r="AV23" s="45">
        <v>770.44905491506165</v>
      </c>
      <c r="AW23" s="45">
        <v>194.29222222222219</v>
      </c>
      <c r="AX23" s="45">
        <v>115.02099555555556</v>
      </c>
      <c r="AY23" s="45">
        <v>2.9143833333333329</v>
      </c>
      <c r="AZ23" s="45">
        <v>46.630133333333333</v>
      </c>
      <c r="BA23" s="45">
        <v>18.133940740740741</v>
      </c>
      <c r="BB23" s="45">
        <v>138.73293646814815</v>
      </c>
      <c r="BC23" s="45">
        <v>515.72461165333334</v>
      </c>
      <c r="BD23" s="45"/>
      <c r="BE23" s="45">
        <v>0</v>
      </c>
      <c r="BF23" s="45">
        <v>515.72461165333334</v>
      </c>
      <c r="BG23" s="45">
        <v>711.59833333333336</v>
      </c>
      <c r="BH23" s="45"/>
      <c r="BI23" s="45">
        <v>0</v>
      </c>
      <c r="BJ23" s="45"/>
      <c r="BK23" s="45"/>
      <c r="BL23" s="45">
        <v>711.59833333333336</v>
      </c>
      <c r="BM23" s="45">
        <v>34720.200959901733</v>
      </c>
      <c r="BN23" s="45">
        <f t="shared" si="0"/>
        <v>3210.5553486478971</v>
      </c>
      <c r="BO23" s="45">
        <f t="shared" si="1"/>
        <v>2268.7924463778472</v>
      </c>
      <c r="BP23" s="46">
        <f t="shared" si="3"/>
        <v>8.8629737609329435</v>
      </c>
      <c r="BQ23" s="46">
        <f t="shared" si="2"/>
        <v>1.9241982507288626</v>
      </c>
      <c r="BR23" s="47">
        <v>5</v>
      </c>
      <c r="BS23" s="46">
        <f t="shared" si="4"/>
        <v>5.8309037900874632</v>
      </c>
      <c r="BT23" s="46">
        <f t="shared" si="5"/>
        <v>14.25</v>
      </c>
      <c r="BU23" s="46">
        <f t="shared" si="6"/>
        <v>16.618075801749271</v>
      </c>
      <c r="BV23" s="45">
        <f t="shared" si="7"/>
        <v>910.56217001885534</v>
      </c>
      <c r="BW23" s="45">
        <f t="shared" si="8"/>
        <v>6389.9099650445987</v>
      </c>
      <c r="BX23" s="45">
        <f t="shared" si="9"/>
        <v>41110.110924946333</v>
      </c>
      <c r="BY23" s="45">
        <f t="shared" si="10"/>
        <v>493321.331099356</v>
      </c>
      <c r="BZ23" s="45">
        <f t="shared" si="11"/>
        <v>986642.662198712</v>
      </c>
      <c r="CA23" s="48">
        <v>43101</v>
      </c>
      <c r="CB23" s="49">
        <v>0</v>
      </c>
      <c r="CC23" s="49">
        <v>0</v>
      </c>
    </row>
    <row r="24" spans="1:81">
      <c r="A24" s="41" t="s">
        <v>91</v>
      </c>
      <c r="B24" s="41" t="s">
        <v>73</v>
      </c>
      <c r="C24" s="41" t="s">
        <v>93</v>
      </c>
      <c r="D24" s="42" t="s">
        <v>109</v>
      </c>
      <c r="E24" s="43" t="s">
        <v>62</v>
      </c>
      <c r="F24" s="43" t="s">
        <v>63</v>
      </c>
      <c r="G24" s="43">
        <v>40</v>
      </c>
      <c r="H24" s="44">
        <v>1076.08</v>
      </c>
      <c r="I24" s="45">
        <v>43043.199999999997</v>
      </c>
      <c r="J24" s="45"/>
      <c r="K24" s="45"/>
      <c r="L24" s="45"/>
      <c r="M24" s="45"/>
      <c r="N24" s="45"/>
      <c r="O24" s="45"/>
      <c r="P24" s="45"/>
      <c r="Q24" s="45">
        <v>43043.199999999997</v>
      </c>
      <c r="R24" s="45">
        <v>8608.64</v>
      </c>
      <c r="S24" s="45">
        <v>645.64799999999991</v>
      </c>
      <c r="T24" s="45">
        <v>430.43199999999996</v>
      </c>
      <c r="U24" s="45">
        <v>86.086399999999998</v>
      </c>
      <c r="V24" s="45">
        <v>1076.08</v>
      </c>
      <c r="W24" s="45">
        <v>3443.4559999999997</v>
      </c>
      <c r="X24" s="45">
        <v>1291.2959999999998</v>
      </c>
      <c r="Y24" s="45">
        <v>258.25919999999996</v>
      </c>
      <c r="Z24" s="45">
        <v>15839.8976</v>
      </c>
      <c r="AA24" s="45">
        <v>3586.9333333333329</v>
      </c>
      <c r="AB24" s="45">
        <v>4782.5777777777776</v>
      </c>
      <c r="AC24" s="45">
        <v>3079.980088888889</v>
      </c>
      <c r="AD24" s="45">
        <v>11449.4912</v>
      </c>
      <c r="AE24" s="45">
        <v>9657.4079999999994</v>
      </c>
      <c r="AF24" s="45">
        <v>15880</v>
      </c>
      <c r="AG24" s="45">
        <v>0</v>
      </c>
      <c r="AH24" s="45">
        <v>1943.1999999999998</v>
      </c>
      <c r="AI24" s="45">
        <v>0</v>
      </c>
      <c r="AJ24" s="45">
        <v>0</v>
      </c>
      <c r="AK24" s="45">
        <v>122.80000000000001</v>
      </c>
      <c r="AL24" s="45">
        <v>2748.3999999999996</v>
      </c>
      <c r="AM24" s="45">
        <v>30351.807999999997</v>
      </c>
      <c r="AN24" s="45">
        <v>57641.196799999991</v>
      </c>
      <c r="AO24" s="45">
        <v>216.00479320987654</v>
      </c>
      <c r="AP24" s="45">
        <v>17.280383456790123</v>
      </c>
      <c r="AQ24" s="45">
        <v>8.6401917283950613</v>
      </c>
      <c r="AR24" s="45">
        <v>150.65120000000002</v>
      </c>
      <c r="AS24" s="45">
        <v>55.439641600000016</v>
      </c>
      <c r="AT24" s="45">
        <v>1850.8575999999998</v>
      </c>
      <c r="AU24" s="45">
        <v>71.73866666666666</v>
      </c>
      <c r="AV24" s="45">
        <v>2370.6124766617281</v>
      </c>
      <c r="AW24" s="45">
        <v>597.82222222222219</v>
      </c>
      <c r="AX24" s="45">
        <v>353.91075555555557</v>
      </c>
      <c r="AY24" s="45">
        <v>8.9673333333333325</v>
      </c>
      <c r="AZ24" s="45">
        <v>143.47733333333332</v>
      </c>
      <c r="BA24" s="45">
        <v>55.796740740740738</v>
      </c>
      <c r="BB24" s="45">
        <v>426.87057374814822</v>
      </c>
      <c r="BC24" s="45">
        <v>1586.8449589333334</v>
      </c>
      <c r="BD24" s="45"/>
      <c r="BE24" s="45">
        <v>0</v>
      </c>
      <c r="BF24" s="45">
        <v>1586.8449589333334</v>
      </c>
      <c r="BG24" s="45">
        <v>1945.7166666666662</v>
      </c>
      <c r="BH24" s="45"/>
      <c r="BI24" s="45">
        <v>0</v>
      </c>
      <c r="BJ24" s="45"/>
      <c r="BK24" s="45"/>
      <c r="BL24" s="45">
        <v>1945.7166666666662</v>
      </c>
      <c r="BM24" s="45">
        <v>106587.57090226171</v>
      </c>
      <c r="BN24" s="45">
        <f t="shared" si="0"/>
        <v>9878.6318419935305</v>
      </c>
      <c r="BO24" s="45">
        <f t="shared" si="1"/>
        <v>6980.8998350087604</v>
      </c>
      <c r="BP24" s="46">
        <f t="shared" si="3"/>
        <v>8.8629737609329435</v>
      </c>
      <c r="BQ24" s="46">
        <f t="shared" si="2"/>
        <v>1.9241982507288626</v>
      </c>
      <c r="BR24" s="47">
        <v>5</v>
      </c>
      <c r="BS24" s="46">
        <f t="shared" si="4"/>
        <v>5.8309037900874632</v>
      </c>
      <c r="BT24" s="46">
        <f t="shared" si="5"/>
        <v>14.25</v>
      </c>
      <c r="BU24" s="46">
        <f t="shared" si="6"/>
        <v>16.618075801749271</v>
      </c>
      <c r="BV24" s="45">
        <f t="shared" si="7"/>
        <v>2801.729753904171</v>
      </c>
      <c r="BW24" s="45">
        <f t="shared" si="8"/>
        <v>19661.261430906463</v>
      </c>
      <c r="BX24" s="45">
        <f t="shared" si="9"/>
        <v>126248.83233316817</v>
      </c>
      <c r="BY24" s="45">
        <f t="shared" si="10"/>
        <v>1514985.987998018</v>
      </c>
      <c r="BZ24" s="45">
        <f t="shared" si="11"/>
        <v>3029971.9759960361</v>
      </c>
      <c r="CA24" s="48">
        <v>43101</v>
      </c>
      <c r="CB24" s="49">
        <v>0</v>
      </c>
      <c r="CC24" s="49">
        <v>0</v>
      </c>
    </row>
    <row r="25" spans="1:81">
      <c r="A25" s="41" t="s">
        <v>91</v>
      </c>
      <c r="B25" s="41" t="s">
        <v>110</v>
      </c>
      <c r="C25" s="41" t="s">
        <v>93</v>
      </c>
      <c r="D25" s="42" t="s">
        <v>111</v>
      </c>
      <c r="E25" s="43" t="s">
        <v>62</v>
      </c>
      <c r="F25" s="43" t="s">
        <v>63</v>
      </c>
      <c r="G25" s="43">
        <v>13</v>
      </c>
      <c r="H25" s="44">
        <v>1076.08</v>
      </c>
      <c r="I25" s="45">
        <v>13989.039999999999</v>
      </c>
      <c r="J25" s="45"/>
      <c r="K25" s="45"/>
      <c r="L25" s="45"/>
      <c r="M25" s="45"/>
      <c r="N25" s="45"/>
      <c r="O25" s="45"/>
      <c r="P25" s="45"/>
      <c r="Q25" s="45">
        <v>13989.039999999999</v>
      </c>
      <c r="R25" s="45">
        <v>2797.808</v>
      </c>
      <c r="S25" s="45">
        <v>209.83559999999997</v>
      </c>
      <c r="T25" s="45">
        <v>139.8904</v>
      </c>
      <c r="U25" s="45">
        <v>27.978079999999999</v>
      </c>
      <c r="V25" s="45">
        <v>349.726</v>
      </c>
      <c r="W25" s="45">
        <v>1119.1232</v>
      </c>
      <c r="X25" s="45">
        <v>419.67119999999994</v>
      </c>
      <c r="Y25" s="45">
        <v>83.934240000000003</v>
      </c>
      <c r="Z25" s="45">
        <v>5147.9667199999985</v>
      </c>
      <c r="AA25" s="45">
        <v>1165.7533333333331</v>
      </c>
      <c r="AB25" s="45">
        <v>1554.3377777777775</v>
      </c>
      <c r="AC25" s="45">
        <v>1000.9935288888889</v>
      </c>
      <c r="AD25" s="45">
        <v>3721.08464</v>
      </c>
      <c r="AE25" s="45">
        <v>3138.6576</v>
      </c>
      <c r="AF25" s="45">
        <v>5161</v>
      </c>
      <c r="AG25" s="45">
        <v>0</v>
      </c>
      <c r="AH25" s="45">
        <v>631.54</v>
      </c>
      <c r="AI25" s="45">
        <v>0</v>
      </c>
      <c r="AJ25" s="45">
        <v>0</v>
      </c>
      <c r="AK25" s="45">
        <v>39.910000000000004</v>
      </c>
      <c r="AL25" s="45">
        <v>893.2299999999999</v>
      </c>
      <c r="AM25" s="45">
        <v>9864.3375999999989</v>
      </c>
      <c r="AN25" s="45">
        <v>18733.388959999997</v>
      </c>
      <c r="AO25" s="45">
        <v>70.201557793209872</v>
      </c>
      <c r="AP25" s="45">
        <v>5.6161246234567903</v>
      </c>
      <c r="AQ25" s="45">
        <v>2.8080623117283952</v>
      </c>
      <c r="AR25" s="45">
        <v>48.961640000000003</v>
      </c>
      <c r="AS25" s="45">
        <v>18.017883520000005</v>
      </c>
      <c r="AT25" s="45">
        <v>601.52871999999991</v>
      </c>
      <c r="AU25" s="45">
        <v>23.315066666666667</v>
      </c>
      <c r="AV25" s="45">
        <v>770.44905491506165</v>
      </c>
      <c r="AW25" s="45">
        <v>194.29222222222219</v>
      </c>
      <c r="AX25" s="45">
        <v>115.02099555555556</v>
      </c>
      <c r="AY25" s="45">
        <v>2.9143833333333329</v>
      </c>
      <c r="AZ25" s="45">
        <v>46.630133333333333</v>
      </c>
      <c r="BA25" s="45">
        <v>18.133940740740741</v>
      </c>
      <c r="BB25" s="45">
        <v>138.73293646814815</v>
      </c>
      <c r="BC25" s="45">
        <v>515.72461165333334</v>
      </c>
      <c r="BD25" s="45"/>
      <c r="BE25" s="45">
        <v>0</v>
      </c>
      <c r="BF25" s="45">
        <v>515.72461165333334</v>
      </c>
      <c r="BG25" s="45">
        <v>763.84511666666674</v>
      </c>
      <c r="BH25" s="45"/>
      <c r="BI25" s="45">
        <v>0</v>
      </c>
      <c r="BJ25" s="45"/>
      <c r="BK25" s="45"/>
      <c r="BL25" s="45">
        <v>763.84511666666674</v>
      </c>
      <c r="BM25" s="45">
        <v>34772.447743235061</v>
      </c>
      <c r="BN25" s="45">
        <f t="shared" si="0"/>
        <v>3210.5553486478971</v>
      </c>
      <c r="BO25" s="45">
        <f t="shared" si="1"/>
        <v>2268.7924463778472</v>
      </c>
      <c r="BP25" s="46">
        <f t="shared" si="3"/>
        <v>8.8629737609329435</v>
      </c>
      <c r="BQ25" s="46">
        <f t="shared" si="2"/>
        <v>1.9241982507288626</v>
      </c>
      <c r="BR25" s="47">
        <v>5</v>
      </c>
      <c r="BS25" s="46">
        <f t="shared" si="4"/>
        <v>5.8309037900874632</v>
      </c>
      <c r="BT25" s="46">
        <f t="shared" si="5"/>
        <v>14.25</v>
      </c>
      <c r="BU25" s="46">
        <f t="shared" si="6"/>
        <v>16.618075801749271</v>
      </c>
      <c r="BV25" s="45">
        <f t="shared" si="7"/>
        <v>910.56217001885534</v>
      </c>
      <c r="BW25" s="45">
        <f t="shared" si="8"/>
        <v>6389.9099650445987</v>
      </c>
      <c r="BX25" s="45">
        <f t="shared" si="9"/>
        <v>41162.357708279662</v>
      </c>
      <c r="BY25" s="45">
        <f t="shared" si="10"/>
        <v>493948.29249935597</v>
      </c>
      <c r="BZ25" s="45">
        <f t="shared" si="11"/>
        <v>987896.58499871194</v>
      </c>
      <c r="CA25" s="48">
        <v>43101</v>
      </c>
      <c r="CB25" s="49">
        <v>0</v>
      </c>
      <c r="CC25" s="49">
        <v>0</v>
      </c>
    </row>
    <row r="26" spans="1:81">
      <c r="A26" s="41" t="s">
        <v>91</v>
      </c>
      <c r="B26" s="41" t="s">
        <v>112</v>
      </c>
      <c r="C26" s="41" t="s">
        <v>93</v>
      </c>
      <c r="D26" s="42" t="s">
        <v>113</v>
      </c>
      <c r="E26" s="43" t="s">
        <v>62</v>
      </c>
      <c r="F26" s="43" t="s">
        <v>63</v>
      </c>
      <c r="G26" s="43">
        <v>1</v>
      </c>
      <c r="H26" s="44">
        <v>2403.7199999999998</v>
      </c>
      <c r="I26" s="45">
        <v>2403.7199999999998</v>
      </c>
      <c r="J26" s="45"/>
      <c r="K26" s="45"/>
      <c r="L26" s="45"/>
      <c r="M26" s="45"/>
      <c r="N26" s="45"/>
      <c r="O26" s="45"/>
      <c r="P26" s="45"/>
      <c r="Q26" s="45">
        <v>2403.7199999999998</v>
      </c>
      <c r="R26" s="45">
        <v>480.74399999999997</v>
      </c>
      <c r="S26" s="45">
        <v>36.055799999999998</v>
      </c>
      <c r="T26" s="45">
        <v>24.037199999999999</v>
      </c>
      <c r="U26" s="45">
        <v>4.8074399999999997</v>
      </c>
      <c r="V26" s="45">
        <v>60.092999999999996</v>
      </c>
      <c r="W26" s="45">
        <v>192.29759999999999</v>
      </c>
      <c r="X26" s="45">
        <v>72.111599999999996</v>
      </c>
      <c r="Y26" s="45">
        <v>14.422319999999999</v>
      </c>
      <c r="Z26" s="45">
        <v>884.56895999999995</v>
      </c>
      <c r="AA26" s="45">
        <v>200.30999999999997</v>
      </c>
      <c r="AB26" s="45">
        <v>267.08</v>
      </c>
      <c r="AC26" s="45">
        <v>171.99952000000002</v>
      </c>
      <c r="AD26" s="45">
        <v>639.38951999999995</v>
      </c>
      <c r="AE26" s="45">
        <v>161.77680000000001</v>
      </c>
      <c r="AF26" s="45">
        <v>397</v>
      </c>
      <c r="AG26" s="45">
        <v>0</v>
      </c>
      <c r="AH26" s="45">
        <v>48.58</v>
      </c>
      <c r="AI26" s="45">
        <v>0</v>
      </c>
      <c r="AJ26" s="45">
        <v>0</v>
      </c>
      <c r="AK26" s="45">
        <v>3.0700000000000003</v>
      </c>
      <c r="AL26" s="45">
        <v>68.709999999999994</v>
      </c>
      <c r="AM26" s="45">
        <v>679.13680000000011</v>
      </c>
      <c r="AN26" s="45">
        <v>2203.09528</v>
      </c>
      <c r="AO26" s="45">
        <v>12.062649652777777</v>
      </c>
      <c r="AP26" s="45">
        <v>0.96501197222222224</v>
      </c>
      <c r="AQ26" s="45">
        <v>0.48250598611111112</v>
      </c>
      <c r="AR26" s="45">
        <v>8.4130200000000013</v>
      </c>
      <c r="AS26" s="45">
        <v>3.0959913600000011</v>
      </c>
      <c r="AT26" s="45">
        <v>103.35995999999999</v>
      </c>
      <c r="AU26" s="45">
        <v>4.0061999999999998</v>
      </c>
      <c r="AV26" s="45">
        <v>132.38533897111111</v>
      </c>
      <c r="AW26" s="45">
        <v>33.384999999999998</v>
      </c>
      <c r="AX26" s="45">
        <v>19.763919999999999</v>
      </c>
      <c r="AY26" s="45">
        <v>0.50077499999999997</v>
      </c>
      <c r="AZ26" s="45">
        <v>8.0123999999999995</v>
      </c>
      <c r="BA26" s="45">
        <v>3.115933333333333</v>
      </c>
      <c r="BB26" s="45">
        <v>23.83831442666667</v>
      </c>
      <c r="BC26" s="45">
        <v>88.616342759999995</v>
      </c>
      <c r="BD26" s="45"/>
      <c r="BE26" s="45">
        <v>0</v>
      </c>
      <c r="BF26" s="45">
        <v>88.616342759999995</v>
      </c>
      <c r="BG26" s="45">
        <v>61.537316666666669</v>
      </c>
      <c r="BH26" s="45"/>
      <c r="BI26" s="45">
        <v>0</v>
      </c>
      <c r="BJ26" s="45"/>
      <c r="BK26" s="45"/>
      <c r="BL26" s="45">
        <v>61.537316666666669</v>
      </c>
      <c r="BM26" s="45">
        <v>4889.3542783977782</v>
      </c>
      <c r="BN26" s="45">
        <f t="shared" si="0"/>
        <v>246.96579604983825</v>
      </c>
      <c r="BO26" s="45">
        <f t="shared" si="1"/>
        <v>174.52249587521902</v>
      </c>
      <c r="BP26" s="46">
        <f t="shared" si="3"/>
        <v>8.8629737609329435</v>
      </c>
      <c r="BQ26" s="46">
        <f t="shared" si="2"/>
        <v>1.9241982507288626</v>
      </c>
      <c r="BR26" s="47">
        <v>5</v>
      </c>
      <c r="BS26" s="46">
        <f t="shared" si="4"/>
        <v>5.8309037900874632</v>
      </c>
      <c r="BT26" s="46">
        <f t="shared" si="5"/>
        <v>14.25</v>
      </c>
      <c r="BU26" s="46">
        <f t="shared" si="6"/>
        <v>16.618075801749271</v>
      </c>
      <c r="BV26" s="45">
        <f t="shared" si="7"/>
        <v>70.043243847604273</v>
      </c>
      <c r="BW26" s="45">
        <f t="shared" si="8"/>
        <v>491.53153577266158</v>
      </c>
      <c r="BX26" s="45">
        <f t="shared" si="9"/>
        <v>5380.8858141704395</v>
      </c>
      <c r="BY26" s="45">
        <f t="shared" si="10"/>
        <v>64570.629770045271</v>
      </c>
      <c r="BZ26" s="45">
        <f t="shared" si="11"/>
        <v>129141.25954009054</v>
      </c>
      <c r="CA26" s="48">
        <v>43101</v>
      </c>
      <c r="CB26" s="49">
        <v>0</v>
      </c>
      <c r="CC26" s="49">
        <v>0</v>
      </c>
    </row>
    <row r="27" spans="1:81">
      <c r="A27" s="41" t="s">
        <v>91</v>
      </c>
      <c r="B27" s="41" t="s">
        <v>114</v>
      </c>
      <c r="C27" s="41" t="s">
        <v>115</v>
      </c>
      <c r="D27" s="42" t="s">
        <v>116</v>
      </c>
      <c r="E27" s="43" t="s">
        <v>62</v>
      </c>
      <c r="F27" s="43" t="s">
        <v>63</v>
      </c>
      <c r="G27" s="43">
        <v>13</v>
      </c>
      <c r="H27" s="44">
        <v>1200.1400000000001</v>
      </c>
      <c r="I27" s="45">
        <v>15601.820000000002</v>
      </c>
      <c r="J27" s="45"/>
      <c r="K27" s="45"/>
      <c r="L27" s="45"/>
      <c r="M27" s="45"/>
      <c r="N27" s="45"/>
      <c r="O27" s="45"/>
      <c r="P27" s="45"/>
      <c r="Q27" s="45">
        <v>15601.820000000002</v>
      </c>
      <c r="R27" s="45">
        <v>3120.3640000000005</v>
      </c>
      <c r="S27" s="45">
        <v>234.02730000000003</v>
      </c>
      <c r="T27" s="45">
        <v>156.01820000000001</v>
      </c>
      <c r="U27" s="45">
        <v>31.203640000000004</v>
      </c>
      <c r="V27" s="45">
        <v>390.04550000000006</v>
      </c>
      <c r="W27" s="45">
        <v>1248.1456000000001</v>
      </c>
      <c r="X27" s="45">
        <v>468.05460000000005</v>
      </c>
      <c r="Y27" s="45">
        <v>93.610920000000007</v>
      </c>
      <c r="Z27" s="45">
        <v>5741.4697600000018</v>
      </c>
      <c r="AA27" s="45">
        <v>1300.1516666666666</v>
      </c>
      <c r="AB27" s="45">
        <v>1733.5355555555557</v>
      </c>
      <c r="AC27" s="45">
        <v>1116.3968977777781</v>
      </c>
      <c r="AD27" s="45">
        <v>4150.0841200000004</v>
      </c>
      <c r="AE27" s="45">
        <v>3041.8908000000001</v>
      </c>
      <c r="AF27" s="45">
        <v>5161</v>
      </c>
      <c r="AG27" s="45">
        <v>0</v>
      </c>
      <c r="AH27" s="45">
        <v>368.16</v>
      </c>
      <c r="AI27" s="45">
        <v>0</v>
      </c>
      <c r="AJ27" s="45">
        <v>0</v>
      </c>
      <c r="AK27" s="45">
        <v>39.910000000000004</v>
      </c>
      <c r="AL27" s="45">
        <v>893.2299999999999</v>
      </c>
      <c r="AM27" s="45">
        <v>9504.1908000000003</v>
      </c>
      <c r="AN27" s="45">
        <v>19395.744680000003</v>
      </c>
      <c r="AO27" s="45">
        <v>78.295012982253098</v>
      </c>
      <c r="AP27" s="45">
        <v>6.2636010385802479</v>
      </c>
      <c r="AQ27" s="45">
        <v>3.1318005192901239</v>
      </c>
      <c r="AR27" s="45">
        <v>54.606370000000013</v>
      </c>
      <c r="AS27" s="45">
        <v>20.095144160000011</v>
      </c>
      <c r="AT27" s="45">
        <v>670.87826000000007</v>
      </c>
      <c r="AU27" s="45">
        <v>26.003033333333338</v>
      </c>
      <c r="AV27" s="45">
        <v>859.27322203345682</v>
      </c>
      <c r="AW27" s="45">
        <v>216.69194444444446</v>
      </c>
      <c r="AX27" s="45">
        <v>128.28163111111112</v>
      </c>
      <c r="AY27" s="45">
        <v>3.2503791666666668</v>
      </c>
      <c r="AZ27" s="45">
        <v>52.006066666666676</v>
      </c>
      <c r="BA27" s="45">
        <v>20.224581481481483</v>
      </c>
      <c r="BB27" s="45">
        <v>154.72729385629634</v>
      </c>
      <c r="BC27" s="45">
        <v>575.18189672666676</v>
      </c>
      <c r="BD27" s="45"/>
      <c r="BE27" s="45">
        <v>0</v>
      </c>
      <c r="BF27" s="45">
        <v>575.18189672666676</v>
      </c>
      <c r="BG27" s="45">
        <v>638.12125000000003</v>
      </c>
      <c r="BH27" s="45"/>
      <c r="BI27" s="45">
        <v>0</v>
      </c>
      <c r="BJ27" s="45"/>
      <c r="BK27" s="45"/>
      <c r="BL27" s="45">
        <v>638.12125000000003</v>
      </c>
      <c r="BM27" s="45">
        <v>37070.141048760124</v>
      </c>
      <c r="BN27" s="45">
        <f t="shared" si="0"/>
        <v>3210.5553486478971</v>
      </c>
      <c r="BO27" s="45">
        <f t="shared" si="1"/>
        <v>2268.7924463778472</v>
      </c>
      <c r="BP27" s="46">
        <f t="shared" si="3"/>
        <v>8.8629737609329435</v>
      </c>
      <c r="BQ27" s="46">
        <f t="shared" si="2"/>
        <v>1.9241982507288626</v>
      </c>
      <c r="BR27" s="47">
        <v>5</v>
      </c>
      <c r="BS27" s="46">
        <f t="shared" si="4"/>
        <v>5.8309037900874632</v>
      </c>
      <c r="BT27" s="46">
        <f t="shared" si="5"/>
        <v>14.25</v>
      </c>
      <c r="BU27" s="46">
        <f t="shared" si="6"/>
        <v>16.618075801749271</v>
      </c>
      <c r="BV27" s="45">
        <f t="shared" si="7"/>
        <v>910.56217001885534</v>
      </c>
      <c r="BW27" s="45">
        <f t="shared" si="8"/>
        <v>6389.9099650445987</v>
      </c>
      <c r="BX27" s="45">
        <f t="shared" si="9"/>
        <v>43460.051013804725</v>
      </c>
      <c r="BY27" s="45">
        <f t="shared" si="10"/>
        <v>521520.6121656567</v>
      </c>
      <c r="BZ27" s="45">
        <f t="shared" si="11"/>
        <v>1043041.2243313134</v>
      </c>
      <c r="CA27" s="48">
        <v>43101</v>
      </c>
      <c r="CB27" s="49">
        <v>0</v>
      </c>
      <c r="CC27" s="49">
        <v>0</v>
      </c>
    </row>
    <row r="28" spans="1:81">
      <c r="A28" s="41" t="s">
        <v>91</v>
      </c>
      <c r="B28" s="41" t="s">
        <v>9</v>
      </c>
      <c r="C28" s="41" t="s">
        <v>93</v>
      </c>
      <c r="D28" s="42" t="s">
        <v>117</v>
      </c>
      <c r="E28" s="43" t="s">
        <v>62</v>
      </c>
      <c r="F28" s="43" t="s">
        <v>63</v>
      </c>
      <c r="G28" s="43">
        <v>10</v>
      </c>
      <c r="H28" s="44">
        <v>2397.23</v>
      </c>
      <c r="I28" s="45">
        <v>23972.3</v>
      </c>
      <c r="J28" s="45">
        <v>7191.69</v>
      </c>
      <c r="K28" s="45"/>
      <c r="L28" s="45"/>
      <c r="M28" s="45"/>
      <c r="N28" s="45"/>
      <c r="O28" s="45"/>
      <c r="P28" s="45"/>
      <c r="Q28" s="45">
        <v>31163.989999999998</v>
      </c>
      <c r="R28" s="45">
        <v>6232.7979999999998</v>
      </c>
      <c r="S28" s="45">
        <v>467.45984999999996</v>
      </c>
      <c r="T28" s="45">
        <v>311.63990000000001</v>
      </c>
      <c r="U28" s="45">
        <v>62.327979999999997</v>
      </c>
      <c r="V28" s="45">
        <v>779.09974999999997</v>
      </c>
      <c r="W28" s="45">
        <v>2493.1192000000001</v>
      </c>
      <c r="X28" s="45">
        <v>934.91969999999992</v>
      </c>
      <c r="Y28" s="45">
        <v>186.98393999999999</v>
      </c>
      <c r="Z28" s="45">
        <v>11468.348320000001</v>
      </c>
      <c r="AA28" s="45">
        <v>2596.9991666666665</v>
      </c>
      <c r="AB28" s="45">
        <v>3462.6655555555553</v>
      </c>
      <c r="AC28" s="45">
        <v>2229.9566177777779</v>
      </c>
      <c r="AD28" s="45">
        <v>8289.6213399999997</v>
      </c>
      <c r="AE28" s="45">
        <v>1621.662</v>
      </c>
      <c r="AF28" s="45">
        <v>3970</v>
      </c>
      <c r="AG28" s="45">
        <v>0</v>
      </c>
      <c r="AH28" s="45">
        <v>485.79999999999995</v>
      </c>
      <c r="AI28" s="45">
        <v>0</v>
      </c>
      <c r="AJ28" s="45">
        <v>0</v>
      </c>
      <c r="AK28" s="45">
        <v>30.700000000000003</v>
      </c>
      <c r="AL28" s="45">
        <v>687.09999999999991</v>
      </c>
      <c r="AM28" s="45">
        <v>6795.2620000000006</v>
      </c>
      <c r="AN28" s="45">
        <v>26553.231660000001</v>
      </c>
      <c r="AO28" s="45">
        <v>156.39104935378086</v>
      </c>
      <c r="AP28" s="45">
        <v>12.51128394830247</v>
      </c>
      <c r="AQ28" s="45">
        <v>6.255641974151235</v>
      </c>
      <c r="AR28" s="45">
        <v>109.07396500000002</v>
      </c>
      <c r="AS28" s="45">
        <v>40.139219120000014</v>
      </c>
      <c r="AT28" s="45">
        <v>1340.0515699999999</v>
      </c>
      <c r="AU28" s="45">
        <v>51.939983333333331</v>
      </c>
      <c r="AV28" s="45">
        <v>1716.3627127295679</v>
      </c>
      <c r="AW28" s="45">
        <v>432.83319444444442</v>
      </c>
      <c r="AX28" s="45">
        <v>256.23725111111111</v>
      </c>
      <c r="AY28" s="45">
        <v>6.4924979166666654</v>
      </c>
      <c r="AZ28" s="45">
        <v>103.87996666666666</v>
      </c>
      <c r="BA28" s="45">
        <v>40.397764814814813</v>
      </c>
      <c r="BB28" s="45">
        <v>309.061368382963</v>
      </c>
      <c r="BC28" s="45">
        <v>1148.9020433366668</v>
      </c>
      <c r="BD28" s="45"/>
      <c r="BE28" s="45">
        <v>0</v>
      </c>
      <c r="BF28" s="45">
        <v>1148.9020433366668</v>
      </c>
      <c r="BG28" s="45">
        <v>998.53750000000002</v>
      </c>
      <c r="BH28" s="45"/>
      <c r="BI28" s="45">
        <v>0</v>
      </c>
      <c r="BJ28" s="45"/>
      <c r="BK28" s="45"/>
      <c r="BL28" s="45">
        <v>998.53750000000002</v>
      </c>
      <c r="BM28" s="45">
        <v>61581.023916066231</v>
      </c>
      <c r="BN28" s="45">
        <f t="shared" si="0"/>
        <v>2469.6579604983826</v>
      </c>
      <c r="BO28" s="45">
        <f t="shared" si="1"/>
        <v>1745.2249587521901</v>
      </c>
      <c r="BP28" s="46">
        <f t="shared" si="3"/>
        <v>8.8629737609329435</v>
      </c>
      <c r="BQ28" s="46">
        <f t="shared" si="2"/>
        <v>1.9241982507288626</v>
      </c>
      <c r="BR28" s="47">
        <v>5</v>
      </c>
      <c r="BS28" s="46">
        <f t="shared" si="4"/>
        <v>5.8309037900874632</v>
      </c>
      <c r="BT28" s="46">
        <f t="shared" si="5"/>
        <v>14.25</v>
      </c>
      <c r="BU28" s="46">
        <f t="shared" si="6"/>
        <v>16.618075801749271</v>
      </c>
      <c r="BV28" s="45">
        <f t="shared" si="7"/>
        <v>700.43243847604276</v>
      </c>
      <c r="BW28" s="45">
        <f t="shared" si="8"/>
        <v>4915.3153577266157</v>
      </c>
      <c r="BX28" s="45">
        <f t="shared" si="9"/>
        <v>66496.339273792852</v>
      </c>
      <c r="BY28" s="45">
        <f t="shared" si="10"/>
        <v>797956.07128551416</v>
      </c>
      <c r="BZ28" s="45">
        <f t="shared" si="11"/>
        <v>1595912.1425710283</v>
      </c>
      <c r="CA28" s="48">
        <v>43101</v>
      </c>
      <c r="CB28" s="49">
        <v>0</v>
      </c>
      <c r="CC28" s="49">
        <v>0</v>
      </c>
    </row>
    <row r="29" spans="1:81">
      <c r="A29" s="41" t="s">
        <v>91</v>
      </c>
      <c r="B29" s="41" t="s">
        <v>118</v>
      </c>
      <c r="C29" s="41" t="s">
        <v>93</v>
      </c>
      <c r="D29" s="42" t="s">
        <v>119</v>
      </c>
      <c r="E29" s="43" t="s">
        <v>62</v>
      </c>
      <c r="F29" s="43" t="s">
        <v>63</v>
      </c>
      <c r="G29" s="43">
        <v>2</v>
      </c>
      <c r="H29" s="44">
        <v>2000</v>
      </c>
      <c r="I29" s="45">
        <v>4000</v>
      </c>
      <c r="J29" s="45"/>
      <c r="K29" s="45"/>
      <c r="L29" s="45"/>
      <c r="M29" s="45"/>
      <c r="N29" s="45"/>
      <c r="O29" s="45"/>
      <c r="P29" s="45"/>
      <c r="Q29" s="45">
        <v>4000</v>
      </c>
      <c r="R29" s="45">
        <v>800</v>
      </c>
      <c r="S29" s="45">
        <v>60</v>
      </c>
      <c r="T29" s="45">
        <v>40</v>
      </c>
      <c r="U29" s="45">
        <v>8</v>
      </c>
      <c r="V29" s="45">
        <v>100</v>
      </c>
      <c r="W29" s="45">
        <v>320</v>
      </c>
      <c r="X29" s="45">
        <v>120</v>
      </c>
      <c r="Y29" s="45">
        <v>24</v>
      </c>
      <c r="Z29" s="45">
        <v>1472</v>
      </c>
      <c r="AA29" s="45">
        <v>333.33333333333331</v>
      </c>
      <c r="AB29" s="45">
        <v>444.4444444444444</v>
      </c>
      <c r="AC29" s="45">
        <v>286.22222222222229</v>
      </c>
      <c r="AD29" s="45">
        <v>1064</v>
      </c>
      <c r="AE29" s="45">
        <v>372</v>
      </c>
      <c r="AF29" s="45">
        <v>794</v>
      </c>
      <c r="AG29" s="45">
        <v>0</v>
      </c>
      <c r="AH29" s="45">
        <v>97.16</v>
      </c>
      <c r="AI29" s="45">
        <v>0</v>
      </c>
      <c r="AJ29" s="45">
        <v>0</v>
      </c>
      <c r="AK29" s="45">
        <v>6.1400000000000006</v>
      </c>
      <c r="AL29" s="45">
        <v>137.41999999999999</v>
      </c>
      <c r="AM29" s="45">
        <v>1406.7200000000003</v>
      </c>
      <c r="AN29" s="45">
        <v>3942.7200000000003</v>
      </c>
      <c r="AO29" s="45">
        <v>20.073302469135804</v>
      </c>
      <c r="AP29" s="45">
        <v>1.6058641975308643</v>
      </c>
      <c r="AQ29" s="45">
        <v>0.80293209876543215</v>
      </c>
      <c r="AR29" s="45">
        <v>14.000000000000002</v>
      </c>
      <c r="AS29" s="45">
        <v>5.1520000000000019</v>
      </c>
      <c r="AT29" s="45">
        <v>172</v>
      </c>
      <c r="AU29" s="45">
        <v>6.666666666666667</v>
      </c>
      <c r="AV29" s="45">
        <v>220.30076543209876</v>
      </c>
      <c r="AW29" s="45">
        <v>55.55555555555555</v>
      </c>
      <c r="AX29" s="45">
        <v>32.888888888888893</v>
      </c>
      <c r="AY29" s="45">
        <v>0.83333333333333326</v>
      </c>
      <c r="AZ29" s="45">
        <v>13.333333333333334</v>
      </c>
      <c r="BA29" s="45">
        <v>5.1851851851851851</v>
      </c>
      <c r="BB29" s="45">
        <v>39.669037037037043</v>
      </c>
      <c r="BC29" s="45">
        <v>147.46533333333332</v>
      </c>
      <c r="BD29" s="45"/>
      <c r="BE29" s="45">
        <v>0</v>
      </c>
      <c r="BF29" s="45">
        <v>147.46533333333332</v>
      </c>
      <c r="BG29" s="45">
        <v>132.31927083333335</v>
      </c>
      <c r="BH29" s="45"/>
      <c r="BI29" s="45">
        <v>0</v>
      </c>
      <c r="BJ29" s="45"/>
      <c r="BK29" s="45"/>
      <c r="BL29" s="45">
        <v>132.31927083333335</v>
      </c>
      <c r="BM29" s="45">
        <v>8442.8053695987655</v>
      </c>
      <c r="BN29" s="45">
        <f t="shared" si="0"/>
        <v>493.93159209967649</v>
      </c>
      <c r="BO29" s="45">
        <f t="shared" si="1"/>
        <v>349.04499175043804</v>
      </c>
      <c r="BP29" s="46">
        <f t="shared" si="3"/>
        <v>8.8629737609329435</v>
      </c>
      <c r="BQ29" s="46">
        <f t="shared" si="2"/>
        <v>1.9241982507288626</v>
      </c>
      <c r="BR29" s="47">
        <v>5</v>
      </c>
      <c r="BS29" s="46">
        <f t="shared" si="4"/>
        <v>5.8309037900874632</v>
      </c>
      <c r="BT29" s="46">
        <f t="shared" si="5"/>
        <v>14.25</v>
      </c>
      <c r="BU29" s="46">
        <f t="shared" si="6"/>
        <v>16.618075801749271</v>
      </c>
      <c r="BV29" s="45">
        <f t="shared" si="7"/>
        <v>140.08648769520855</v>
      </c>
      <c r="BW29" s="45">
        <f t="shared" si="8"/>
        <v>983.06307154532317</v>
      </c>
      <c r="BX29" s="45">
        <f t="shared" si="9"/>
        <v>9425.8684411440881</v>
      </c>
      <c r="BY29" s="45">
        <f t="shared" si="10"/>
        <v>113110.42129372906</v>
      </c>
      <c r="BZ29" s="45">
        <f t="shared" si="11"/>
        <v>226220.84258745812</v>
      </c>
      <c r="CA29" s="48">
        <v>43101</v>
      </c>
      <c r="CB29" s="49">
        <v>0</v>
      </c>
      <c r="CC29" s="49">
        <v>0</v>
      </c>
    </row>
    <row r="30" spans="1:81">
      <c r="A30" s="41" t="s">
        <v>91</v>
      </c>
      <c r="B30" s="41" t="s">
        <v>120</v>
      </c>
      <c r="C30" s="41" t="s">
        <v>93</v>
      </c>
      <c r="D30" s="42" t="s">
        <v>121</v>
      </c>
      <c r="E30" s="43" t="s">
        <v>62</v>
      </c>
      <c r="F30" s="43" t="s">
        <v>63</v>
      </c>
      <c r="G30" s="43">
        <v>12</v>
      </c>
      <c r="H30" s="44">
        <v>2403.7199999999998</v>
      </c>
      <c r="I30" s="45">
        <v>28844.639999999999</v>
      </c>
      <c r="J30" s="45"/>
      <c r="K30" s="45"/>
      <c r="L30" s="45"/>
      <c r="M30" s="45"/>
      <c r="N30" s="45"/>
      <c r="O30" s="45"/>
      <c r="P30" s="45"/>
      <c r="Q30" s="45">
        <v>28844.639999999999</v>
      </c>
      <c r="R30" s="45">
        <v>5768.9279999999999</v>
      </c>
      <c r="S30" s="45">
        <v>432.6696</v>
      </c>
      <c r="T30" s="45">
        <v>288.44639999999998</v>
      </c>
      <c r="U30" s="45">
        <v>57.689279999999997</v>
      </c>
      <c r="V30" s="45">
        <v>721.11599999999999</v>
      </c>
      <c r="W30" s="45">
        <v>2307.5711999999999</v>
      </c>
      <c r="X30" s="45">
        <v>865.33920000000001</v>
      </c>
      <c r="Y30" s="45">
        <v>173.06783999999999</v>
      </c>
      <c r="Z30" s="45">
        <v>10614.827519999999</v>
      </c>
      <c r="AA30" s="45">
        <v>2403.7199999999998</v>
      </c>
      <c r="AB30" s="45">
        <v>3204.9599999999996</v>
      </c>
      <c r="AC30" s="45">
        <v>2063.9942400000004</v>
      </c>
      <c r="AD30" s="45">
        <v>7672.6742400000003</v>
      </c>
      <c r="AE30" s="45">
        <v>1941.3216</v>
      </c>
      <c r="AF30" s="45">
        <v>4764</v>
      </c>
      <c r="AG30" s="45">
        <v>0</v>
      </c>
      <c r="AH30" s="45">
        <v>582.96</v>
      </c>
      <c r="AI30" s="45">
        <v>0</v>
      </c>
      <c r="AJ30" s="45">
        <v>0</v>
      </c>
      <c r="AK30" s="45">
        <v>36.840000000000003</v>
      </c>
      <c r="AL30" s="45">
        <v>824.52</v>
      </c>
      <c r="AM30" s="45">
        <v>8149.6416000000008</v>
      </c>
      <c r="AN30" s="45">
        <v>26437.143360000002</v>
      </c>
      <c r="AO30" s="45">
        <v>144.75179583333335</v>
      </c>
      <c r="AP30" s="45">
        <v>11.580143666666666</v>
      </c>
      <c r="AQ30" s="45">
        <v>5.7900718333333332</v>
      </c>
      <c r="AR30" s="45">
        <v>100.95624000000001</v>
      </c>
      <c r="AS30" s="45">
        <v>37.151896320000013</v>
      </c>
      <c r="AT30" s="45">
        <v>1240.3195199999998</v>
      </c>
      <c r="AU30" s="45">
        <v>48.074400000000004</v>
      </c>
      <c r="AV30" s="45">
        <v>1588.624067653333</v>
      </c>
      <c r="AW30" s="45">
        <v>400.61999999999995</v>
      </c>
      <c r="AX30" s="45">
        <v>237.16704000000001</v>
      </c>
      <c r="AY30" s="45">
        <v>6.0092999999999996</v>
      </c>
      <c r="AZ30" s="45">
        <v>96.148800000000008</v>
      </c>
      <c r="BA30" s="45">
        <v>37.391199999999998</v>
      </c>
      <c r="BB30" s="45">
        <v>286.05977312000005</v>
      </c>
      <c r="BC30" s="45">
        <v>1063.3961131200001</v>
      </c>
      <c r="BD30" s="45"/>
      <c r="BE30" s="45">
        <v>0</v>
      </c>
      <c r="BF30" s="45">
        <v>1063.3961131200001</v>
      </c>
      <c r="BG30" s="45">
        <v>877.34124999999995</v>
      </c>
      <c r="BH30" s="45"/>
      <c r="BI30" s="45">
        <v>0</v>
      </c>
      <c r="BJ30" s="45"/>
      <c r="BK30" s="45"/>
      <c r="BL30" s="45">
        <v>877.34124999999995</v>
      </c>
      <c r="BM30" s="45">
        <v>58811.144790773331</v>
      </c>
      <c r="BN30" s="45">
        <f t="shared" si="0"/>
        <v>2963.5895525980591</v>
      </c>
      <c r="BO30" s="45">
        <f t="shared" si="1"/>
        <v>2094.2699505026285</v>
      </c>
      <c r="BP30" s="46">
        <f t="shared" si="3"/>
        <v>8.8629737609329435</v>
      </c>
      <c r="BQ30" s="46">
        <f t="shared" si="2"/>
        <v>1.9241982507288626</v>
      </c>
      <c r="BR30" s="47">
        <v>5</v>
      </c>
      <c r="BS30" s="46">
        <f t="shared" si="4"/>
        <v>5.8309037900874632</v>
      </c>
      <c r="BT30" s="46">
        <f t="shared" si="5"/>
        <v>14.25</v>
      </c>
      <c r="BU30" s="46">
        <f t="shared" si="6"/>
        <v>16.618075801749271</v>
      </c>
      <c r="BV30" s="45">
        <f t="shared" si="7"/>
        <v>840.51892617125134</v>
      </c>
      <c r="BW30" s="45">
        <f t="shared" si="8"/>
        <v>5898.3784292719392</v>
      </c>
      <c r="BX30" s="45">
        <f t="shared" si="9"/>
        <v>64709.523220045274</v>
      </c>
      <c r="BY30" s="45">
        <f t="shared" si="10"/>
        <v>776514.27864054334</v>
      </c>
      <c r="BZ30" s="45">
        <f t="shared" si="11"/>
        <v>1553028.5572810867</v>
      </c>
      <c r="CA30" s="48">
        <v>43101</v>
      </c>
      <c r="CB30" s="49">
        <v>0</v>
      </c>
      <c r="CC30" s="49">
        <v>0</v>
      </c>
    </row>
    <row r="31" spans="1:81">
      <c r="A31" s="41" t="s">
        <v>91</v>
      </c>
      <c r="B31" s="41" t="s">
        <v>10</v>
      </c>
      <c r="C31" s="41" t="s">
        <v>93</v>
      </c>
      <c r="D31" s="42" t="s">
        <v>122</v>
      </c>
      <c r="E31" s="43" t="s">
        <v>62</v>
      </c>
      <c r="F31" s="43" t="s">
        <v>63</v>
      </c>
      <c r="G31" s="43">
        <v>2</v>
      </c>
      <c r="H31" s="44">
        <v>1498.3</v>
      </c>
      <c r="I31" s="45">
        <v>2996.6</v>
      </c>
      <c r="J31" s="45"/>
      <c r="K31" s="45">
        <v>381.6</v>
      </c>
      <c r="L31" s="45"/>
      <c r="M31" s="45"/>
      <c r="N31" s="45"/>
      <c r="O31" s="45"/>
      <c r="P31" s="45"/>
      <c r="Q31" s="45">
        <v>3378.2</v>
      </c>
      <c r="R31" s="45">
        <v>675.64</v>
      </c>
      <c r="S31" s="45">
        <v>50.672999999999995</v>
      </c>
      <c r="T31" s="45">
        <v>33.781999999999996</v>
      </c>
      <c r="U31" s="45">
        <v>6.7564000000000002</v>
      </c>
      <c r="V31" s="45">
        <v>84.454999999999998</v>
      </c>
      <c r="W31" s="45">
        <v>270.25599999999997</v>
      </c>
      <c r="X31" s="45">
        <v>101.34599999999999</v>
      </c>
      <c r="Y31" s="45">
        <v>20.269199999999998</v>
      </c>
      <c r="Z31" s="45">
        <v>1243.1776</v>
      </c>
      <c r="AA31" s="45">
        <v>281.51666666666665</v>
      </c>
      <c r="AB31" s="45">
        <v>375.3555555555555</v>
      </c>
      <c r="AC31" s="45">
        <v>241.7289777777778</v>
      </c>
      <c r="AD31" s="45">
        <v>898.60119999999995</v>
      </c>
      <c r="AE31" s="45">
        <v>432.20400000000001</v>
      </c>
      <c r="AF31" s="45">
        <v>794</v>
      </c>
      <c r="AG31" s="45">
        <v>0</v>
      </c>
      <c r="AH31" s="45">
        <v>97.16</v>
      </c>
      <c r="AI31" s="45">
        <v>0</v>
      </c>
      <c r="AJ31" s="45">
        <v>0</v>
      </c>
      <c r="AK31" s="45">
        <v>6.1400000000000006</v>
      </c>
      <c r="AL31" s="45">
        <v>137.41999999999999</v>
      </c>
      <c r="AM31" s="45">
        <v>1466.9240000000002</v>
      </c>
      <c r="AN31" s="45">
        <v>3608.7028</v>
      </c>
      <c r="AO31" s="45">
        <v>16.952907600308642</v>
      </c>
      <c r="AP31" s="45">
        <v>1.3562326080246914</v>
      </c>
      <c r="AQ31" s="45">
        <v>0.67811630401234568</v>
      </c>
      <c r="AR31" s="45">
        <v>11.823700000000001</v>
      </c>
      <c r="AS31" s="45">
        <v>4.3511216000000017</v>
      </c>
      <c r="AT31" s="45">
        <v>145.26259999999999</v>
      </c>
      <c r="AU31" s="45">
        <v>5.6303333333333336</v>
      </c>
      <c r="AV31" s="45">
        <v>186.05501144567901</v>
      </c>
      <c r="AW31" s="45">
        <v>46.919444444444437</v>
      </c>
      <c r="AX31" s="45">
        <v>27.776311111111113</v>
      </c>
      <c r="AY31" s="45">
        <v>0.70379166666666659</v>
      </c>
      <c r="AZ31" s="45">
        <v>11.260666666666667</v>
      </c>
      <c r="BA31" s="45">
        <v>4.3791481481481478</v>
      </c>
      <c r="BB31" s="45">
        <v>33.502485229629634</v>
      </c>
      <c r="BC31" s="45">
        <v>124.54184726666665</v>
      </c>
      <c r="BD31" s="45"/>
      <c r="BE31" s="45">
        <v>0</v>
      </c>
      <c r="BF31" s="45">
        <v>124.54184726666665</v>
      </c>
      <c r="BG31" s="45">
        <v>134.25628333333336</v>
      </c>
      <c r="BH31" s="45"/>
      <c r="BI31" s="45">
        <v>75.812166666666656</v>
      </c>
      <c r="BJ31" s="45"/>
      <c r="BK31" s="45"/>
      <c r="BL31" s="45">
        <v>210.06845000000001</v>
      </c>
      <c r="BM31" s="45">
        <v>7507.5681087123457</v>
      </c>
      <c r="BN31" s="45">
        <f t="shared" si="0"/>
        <v>493.93159209967649</v>
      </c>
      <c r="BO31" s="45">
        <f t="shared" si="1"/>
        <v>349.04499175043804</v>
      </c>
      <c r="BP31" s="46">
        <f t="shared" si="3"/>
        <v>8.8629737609329435</v>
      </c>
      <c r="BQ31" s="46">
        <f t="shared" si="2"/>
        <v>1.9241982507288626</v>
      </c>
      <c r="BR31" s="47">
        <v>5</v>
      </c>
      <c r="BS31" s="46">
        <f t="shared" si="4"/>
        <v>5.8309037900874632</v>
      </c>
      <c r="BT31" s="46">
        <f t="shared" si="5"/>
        <v>14.25</v>
      </c>
      <c r="BU31" s="46">
        <f t="shared" si="6"/>
        <v>16.618075801749271</v>
      </c>
      <c r="BV31" s="45">
        <f t="shared" si="7"/>
        <v>140.08648769520855</v>
      </c>
      <c r="BW31" s="45">
        <f t="shared" si="8"/>
        <v>983.06307154532317</v>
      </c>
      <c r="BX31" s="45">
        <f t="shared" si="9"/>
        <v>8490.6311802576693</v>
      </c>
      <c r="BY31" s="45">
        <f t="shared" si="10"/>
        <v>101887.57416309204</v>
      </c>
      <c r="BZ31" s="45">
        <f t="shared" si="11"/>
        <v>203775.14832618408</v>
      </c>
      <c r="CA31" s="48">
        <v>43101</v>
      </c>
      <c r="CB31" s="49">
        <v>0</v>
      </c>
      <c r="CC31" s="49">
        <v>0</v>
      </c>
    </row>
    <row r="32" spans="1:81">
      <c r="A32" s="41" t="s">
        <v>91</v>
      </c>
      <c r="B32" s="41" t="s">
        <v>123</v>
      </c>
      <c r="C32" s="41" t="s">
        <v>93</v>
      </c>
      <c r="D32" s="42" t="s">
        <v>124</v>
      </c>
      <c r="E32" s="43" t="s">
        <v>62</v>
      </c>
      <c r="F32" s="43" t="s">
        <v>63</v>
      </c>
      <c r="G32" s="43">
        <v>2</v>
      </c>
      <c r="H32" s="44">
        <v>1076.08</v>
      </c>
      <c r="I32" s="45">
        <v>2152.16</v>
      </c>
      <c r="J32" s="45"/>
      <c r="K32" s="45">
        <v>381.6</v>
      </c>
      <c r="L32" s="45"/>
      <c r="M32" s="45"/>
      <c r="N32" s="45"/>
      <c r="O32" s="45"/>
      <c r="P32" s="45"/>
      <c r="Q32" s="45">
        <v>2533.7599999999998</v>
      </c>
      <c r="R32" s="45">
        <v>506.75199999999995</v>
      </c>
      <c r="S32" s="45">
        <v>38.006399999999992</v>
      </c>
      <c r="T32" s="45">
        <v>25.337599999999998</v>
      </c>
      <c r="U32" s="45">
        <v>5.06752</v>
      </c>
      <c r="V32" s="45">
        <v>63.343999999999994</v>
      </c>
      <c r="W32" s="45">
        <v>202.70079999999999</v>
      </c>
      <c r="X32" s="45">
        <v>76.012799999999984</v>
      </c>
      <c r="Y32" s="45">
        <v>15.202559999999998</v>
      </c>
      <c r="Z32" s="45">
        <v>932.42367999999976</v>
      </c>
      <c r="AA32" s="45">
        <v>211.14666666666665</v>
      </c>
      <c r="AB32" s="45">
        <v>281.52888888888884</v>
      </c>
      <c r="AC32" s="45">
        <v>181.30460444444446</v>
      </c>
      <c r="AD32" s="45">
        <v>673.98015999999996</v>
      </c>
      <c r="AE32" s="45">
        <v>482.87040000000002</v>
      </c>
      <c r="AF32" s="45">
        <v>794</v>
      </c>
      <c r="AG32" s="45">
        <v>0</v>
      </c>
      <c r="AH32" s="45">
        <v>97.16</v>
      </c>
      <c r="AI32" s="45">
        <v>0</v>
      </c>
      <c r="AJ32" s="45">
        <v>0</v>
      </c>
      <c r="AK32" s="45">
        <v>6.1400000000000006</v>
      </c>
      <c r="AL32" s="45">
        <v>137.41999999999999</v>
      </c>
      <c r="AM32" s="45">
        <v>1517.5904000000003</v>
      </c>
      <c r="AN32" s="45">
        <v>3123.99424</v>
      </c>
      <c r="AO32" s="45">
        <v>12.715232716049382</v>
      </c>
      <c r="AP32" s="45">
        <v>1.0172186172839506</v>
      </c>
      <c r="AQ32" s="45">
        <v>0.50860930864197529</v>
      </c>
      <c r="AR32" s="45">
        <v>8.8681599999999996</v>
      </c>
      <c r="AS32" s="45">
        <v>3.2634828800000011</v>
      </c>
      <c r="AT32" s="45">
        <v>108.95167999999998</v>
      </c>
      <c r="AU32" s="45">
        <v>4.2229333333333336</v>
      </c>
      <c r="AV32" s="45">
        <v>139.54731685530862</v>
      </c>
      <c r="AW32" s="45">
        <v>35.191111111111105</v>
      </c>
      <c r="AX32" s="45">
        <v>20.833137777777779</v>
      </c>
      <c r="AY32" s="45">
        <v>0.5278666666666666</v>
      </c>
      <c r="AZ32" s="45">
        <v>8.4458666666666673</v>
      </c>
      <c r="BA32" s="45">
        <v>3.2845037037037033</v>
      </c>
      <c r="BB32" s="45">
        <v>25.127954820740744</v>
      </c>
      <c r="BC32" s="45">
        <v>93.410440746666666</v>
      </c>
      <c r="BD32" s="45"/>
      <c r="BE32" s="45">
        <v>0</v>
      </c>
      <c r="BF32" s="45">
        <v>93.410440746666666</v>
      </c>
      <c r="BG32" s="45">
        <v>142.25750000000002</v>
      </c>
      <c r="BH32" s="45"/>
      <c r="BI32" s="45">
        <v>0</v>
      </c>
      <c r="BJ32" s="45"/>
      <c r="BK32" s="45"/>
      <c r="BL32" s="45">
        <v>142.25750000000002</v>
      </c>
      <c r="BM32" s="45">
        <v>6032.9694976019755</v>
      </c>
      <c r="BN32" s="45">
        <f t="shared" si="0"/>
        <v>493.93159209967649</v>
      </c>
      <c r="BO32" s="45">
        <f t="shared" si="1"/>
        <v>349.04499175043804</v>
      </c>
      <c r="BP32" s="46">
        <f t="shared" si="3"/>
        <v>8.8629737609329435</v>
      </c>
      <c r="BQ32" s="46">
        <f t="shared" si="2"/>
        <v>1.9241982507288626</v>
      </c>
      <c r="BR32" s="47">
        <v>5</v>
      </c>
      <c r="BS32" s="46">
        <f t="shared" si="4"/>
        <v>5.8309037900874632</v>
      </c>
      <c r="BT32" s="46">
        <f t="shared" si="5"/>
        <v>14.25</v>
      </c>
      <c r="BU32" s="46">
        <f t="shared" si="6"/>
        <v>16.618075801749271</v>
      </c>
      <c r="BV32" s="45">
        <f t="shared" si="7"/>
        <v>140.08648769520855</v>
      </c>
      <c r="BW32" s="45">
        <f t="shared" si="8"/>
        <v>983.06307154532317</v>
      </c>
      <c r="BX32" s="45">
        <f t="shared" si="9"/>
        <v>7016.032569147299</v>
      </c>
      <c r="BY32" s="45">
        <f t="shared" si="10"/>
        <v>84192.390829767595</v>
      </c>
      <c r="BZ32" s="45">
        <f t="shared" si="11"/>
        <v>168384.78165953519</v>
      </c>
      <c r="CA32" s="48">
        <v>43101</v>
      </c>
      <c r="CB32" s="49">
        <v>0</v>
      </c>
      <c r="CC32" s="49">
        <v>0</v>
      </c>
    </row>
    <row r="33" spans="1:81">
      <c r="A33" s="41" t="s">
        <v>91</v>
      </c>
      <c r="B33" s="41" t="s">
        <v>125</v>
      </c>
      <c r="C33" s="41" t="s">
        <v>93</v>
      </c>
      <c r="D33" s="42" t="s">
        <v>126</v>
      </c>
      <c r="E33" s="43" t="s">
        <v>62</v>
      </c>
      <c r="F33" s="43" t="s">
        <v>63</v>
      </c>
      <c r="G33" s="43">
        <v>6</v>
      </c>
      <c r="H33" s="44">
        <v>1607.34</v>
      </c>
      <c r="I33" s="45">
        <v>9644.0399999999991</v>
      </c>
      <c r="J33" s="45"/>
      <c r="K33" s="45"/>
      <c r="L33" s="45"/>
      <c r="M33" s="45"/>
      <c r="N33" s="45"/>
      <c r="O33" s="45"/>
      <c r="P33" s="45"/>
      <c r="Q33" s="45">
        <v>9644.0399999999991</v>
      </c>
      <c r="R33" s="45">
        <v>1928.808</v>
      </c>
      <c r="S33" s="45">
        <v>144.66059999999999</v>
      </c>
      <c r="T33" s="45">
        <v>96.440399999999997</v>
      </c>
      <c r="U33" s="45">
        <v>19.288079999999997</v>
      </c>
      <c r="V33" s="45">
        <v>241.101</v>
      </c>
      <c r="W33" s="45">
        <v>771.52319999999997</v>
      </c>
      <c r="X33" s="45">
        <v>289.32119999999998</v>
      </c>
      <c r="Y33" s="45">
        <v>57.864239999999995</v>
      </c>
      <c r="Z33" s="45">
        <v>3549.0067199999999</v>
      </c>
      <c r="AA33" s="45">
        <v>803.66999999999985</v>
      </c>
      <c r="AB33" s="45">
        <v>1071.56</v>
      </c>
      <c r="AC33" s="45">
        <v>690.08464000000004</v>
      </c>
      <c r="AD33" s="45">
        <v>2565.3146399999996</v>
      </c>
      <c r="AE33" s="45">
        <v>1257.3576</v>
      </c>
      <c r="AF33" s="45">
        <v>2382</v>
      </c>
      <c r="AG33" s="45">
        <v>0</v>
      </c>
      <c r="AH33" s="45">
        <v>291.48</v>
      </c>
      <c r="AI33" s="45">
        <v>0</v>
      </c>
      <c r="AJ33" s="45">
        <v>0</v>
      </c>
      <c r="AK33" s="45">
        <v>18.420000000000002</v>
      </c>
      <c r="AL33" s="45">
        <v>412.26</v>
      </c>
      <c r="AM33" s="45">
        <v>4361.5176000000001</v>
      </c>
      <c r="AN33" s="45">
        <v>10475.838959999999</v>
      </c>
      <c r="AO33" s="45">
        <v>48.396932986111111</v>
      </c>
      <c r="AP33" s="45">
        <v>3.8717546388888886</v>
      </c>
      <c r="AQ33" s="45">
        <v>1.9358773194444443</v>
      </c>
      <c r="AR33" s="45">
        <v>33.75414</v>
      </c>
      <c r="AS33" s="45">
        <v>12.421523520000004</v>
      </c>
      <c r="AT33" s="45">
        <v>414.69371999999993</v>
      </c>
      <c r="AU33" s="45">
        <v>16.073399999999999</v>
      </c>
      <c r="AV33" s="45">
        <v>531.14734846444435</v>
      </c>
      <c r="AW33" s="45">
        <v>133.94499999999999</v>
      </c>
      <c r="AX33" s="45">
        <v>79.295439999999999</v>
      </c>
      <c r="AY33" s="45">
        <v>2.0091749999999995</v>
      </c>
      <c r="AZ33" s="45">
        <v>32.146799999999999</v>
      </c>
      <c r="BA33" s="45">
        <v>12.501533333333331</v>
      </c>
      <c r="BB33" s="45">
        <v>95.642444986666675</v>
      </c>
      <c r="BC33" s="45">
        <v>355.54039332000002</v>
      </c>
      <c r="BD33" s="45"/>
      <c r="BE33" s="45">
        <v>0</v>
      </c>
      <c r="BF33" s="45">
        <v>355.54039332000002</v>
      </c>
      <c r="BG33" s="45">
        <v>344.78250000000003</v>
      </c>
      <c r="BH33" s="45"/>
      <c r="BI33" s="45">
        <v>0</v>
      </c>
      <c r="BJ33" s="45"/>
      <c r="BK33" s="45"/>
      <c r="BL33" s="45">
        <v>344.78250000000003</v>
      </c>
      <c r="BM33" s="45">
        <v>21351.349201784444</v>
      </c>
      <c r="BN33" s="45">
        <f t="shared" si="0"/>
        <v>1481.7947762990295</v>
      </c>
      <c r="BO33" s="45">
        <f t="shared" si="1"/>
        <v>1047.1349752513142</v>
      </c>
      <c r="BP33" s="46">
        <f t="shared" si="3"/>
        <v>8.8629737609329435</v>
      </c>
      <c r="BQ33" s="46">
        <f t="shared" si="2"/>
        <v>1.9241982507288626</v>
      </c>
      <c r="BR33" s="47">
        <v>5</v>
      </c>
      <c r="BS33" s="46">
        <f t="shared" si="4"/>
        <v>5.8309037900874632</v>
      </c>
      <c r="BT33" s="46">
        <f t="shared" si="5"/>
        <v>14.25</v>
      </c>
      <c r="BU33" s="46">
        <f t="shared" si="6"/>
        <v>16.618075801749271</v>
      </c>
      <c r="BV33" s="45">
        <f t="shared" si="7"/>
        <v>420.25946308562567</v>
      </c>
      <c r="BW33" s="45">
        <f t="shared" si="8"/>
        <v>2949.1892146359696</v>
      </c>
      <c r="BX33" s="45">
        <f t="shared" si="9"/>
        <v>24300.538416420415</v>
      </c>
      <c r="BY33" s="45">
        <f t="shared" si="10"/>
        <v>291606.46099704498</v>
      </c>
      <c r="BZ33" s="45">
        <f t="shared" si="11"/>
        <v>583212.92199408996</v>
      </c>
      <c r="CA33" s="48">
        <v>43101</v>
      </c>
      <c r="CB33" s="49">
        <v>0</v>
      </c>
      <c r="CC33" s="49">
        <v>0</v>
      </c>
    </row>
    <row r="34" spans="1:81">
      <c r="A34" s="41" t="s">
        <v>91</v>
      </c>
      <c r="B34" s="41" t="s">
        <v>11</v>
      </c>
      <c r="C34" s="41" t="s">
        <v>93</v>
      </c>
      <c r="D34" s="42" t="s">
        <v>127</v>
      </c>
      <c r="E34" s="43" t="s">
        <v>62</v>
      </c>
      <c r="F34" s="43" t="s">
        <v>63</v>
      </c>
      <c r="G34" s="43">
        <v>8</v>
      </c>
      <c r="H34" s="44">
        <v>2397.23</v>
      </c>
      <c r="I34" s="45">
        <v>19177.84</v>
      </c>
      <c r="J34" s="45"/>
      <c r="K34" s="45">
        <v>1526.4</v>
      </c>
      <c r="L34" s="45"/>
      <c r="M34" s="45"/>
      <c r="N34" s="45"/>
      <c r="O34" s="45"/>
      <c r="P34" s="45"/>
      <c r="Q34" s="45">
        <v>20704.240000000002</v>
      </c>
      <c r="R34" s="45">
        <v>4140.8480000000009</v>
      </c>
      <c r="S34" s="45">
        <v>310.56360000000001</v>
      </c>
      <c r="T34" s="45">
        <v>207.04240000000001</v>
      </c>
      <c r="U34" s="45">
        <v>41.408480000000004</v>
      </c>
      <c r="V34" s="45">
        <v>517.60600000000011</v>
      </c>
      <c r="W34" s="45">
        <v>1656.3392000000001</v>
      </c>
      <c r="X34" s="45">
        <v>621.12720000000002</v>
      </c>
      <c r="Y34" s="45">
        <v>124.22544000000001</v>
      </c>
      <c r="Z34" s="45">
        <v>7619.1603200000018</v>
      </c>
      <c r="AA34" s="45">
        <v>1725.3533333333335</v>
      </c>
      <c r="AB34" s="45">
        <v>2300.471111111111</v>
      </c>
      <c r="AC34" s="45">
        <v>1481.5033955555559</v>
      </c>
      <c r="AD34" s="45">
        <v>5507.3278399999999</v>
      </c>
      <c r="AE34" s="45">
        <v>1297.3296</v>
      </c>
      <c r="AF34" s="45">
        <v>3176</v>
      </c>
      <c r="AG34" s="45">
        <v>0</v>
      </c>
      <c r="AH34" s="45">
        <v>388.64</v>
      </c>
      <c r="AI34" s="45">
        <v>0</v>
      </c>
      <c r="AJ34" s="45">
        <v>0</v>
      </c>
      <c r="AK34" s="45">
        <v>24.560000000000002</v>
      </c>
      <c r="AL34" s="45">
        <v>549.67999999999995</v>
      </c>
      <c r="AM34" s="45">
        <v>5436.209600000001</v>
      </c>
      <c r="AN34" s="45">
        <v>18562.697760000003</v>
      </c>
      <c r="AO34" s="45">
        <v>103.90061797839508</v>
      </c>
      <c r="AP34" s="45">
        <v>8.3120494382716057</v>
      </c>
      <c r="AQ34" s="45">
        <v>4.1560247191358028</v>
      </c>
      <c r="AR34" s="45">
        <v>72.464840000000009</v>
      </c>
      <c r="AS34" s="45">
        <v>26.667061120000014</v>
      </c>
      <c r="AT34" s="45">
        <v>890.28232000000003</v>
      </c>
      <c r="AU34" s="45">
        <v>34.507066666666674</v>
      </c>
      <c r="AV34" s="45">
        <v>1140.2899799224692</v>
      </c>
      <c r="AW34" s="45">
        <v>287.55888888888887</v>
      </c>
      <c r="AX34" s="45">
        <v>170.23486222222223</v>
      </c>
      <c r="AY34" s="45">
        <v>4.3133833333333333</v>
      </c>
      <c r="AZ34" s="45">
        <v>69.014133333333348</v>
      </c>
      <c r="BA34" s="45">
        <v>26.838829629629632</v>
      </c>
      <c r="BB34" s="45">
        <v>205.32931584592598</v>
      </c>
      <c r="BC34" s="45">
        <v>763.28941325333346</v>
      </c>
      <c r="BD34" s="45"/>
      <c r="BE34" s="45">
        <v>0</v>
      </c>
      <c r="BF34" s="45">
        <v>763.28941325333346</v>
      </c>
      <c r="BG34" s="45">
        <v>550.73120000000006</v>
      </c>
      <c r="BH34" s="45"/>
      <c r="BI34" s="45">
        <v>0</v>
      </c>
      <c r="BJ34" s="45"/>
      <c r="BK34" s="45"/>
      <c r="BL34" s="45">
        <v>550.73120000000006</v>
      </c>
      <c r="BM34" s="45">
        <v>41721.248353175804</v>
      </c>
      <c r="BN34" s="45">
        <f t="shared" si="0"/>
        <v>1975.726368398706</v>
      </c>
      <c r="BO34" s="45">
        <f t="shared" si="1"/>
        <v>1396.1799670017522</v>
      </c>
      <c r="BP34" s="46">
        <f t="shared" si="3"/>
        <v>8.8629737609329435</v>
      </c>
      <c r="BQ34" s="46">
        <f t="shared" si="2"/>
        <v>1.9241982507288626</v>
      </c>
      <c r="BR34" s="47">
        <v>5</v>
      </c>
      <c r="BS34" s="46">
        <f t="shared" si="4"/>
        <v>5.8309037900874632</v>
      </c>
      <c r="BT34" s="46">
        <f t="shared" si="5"/>
        <v>14.25</v>
      </c>
      <c r="BU34" s="46">
        <f t="shared" si="6"/>
        <v>16.618075801749271</v>
      </c>
      <c r="BV34" s="45">
        <f t="shared" si="7"/>
        <v>560.34595078083419</v>
      </c>
      <c r="BW34" s="45">
        <f t="shared" si="8"/>
        <v>3932.2522861812927</v>
      </c>
      <c r="BX34" s="45">
        <f t="shared" si="9"/>
        <v>45653.500639357095</v>
      </c>
      <c r="BY34" s="45">
        <f t="shared" si="10"/>
        <v>547842.0076722852</v>
      </c>
      <c r="BZ34" s="45">
        <f t="shared" si="11"/>
        <v>1095684.0153445704</v>
      </c>
      <c r="CA34" s="48">
        <v>43101</v>
      </c>
      <c r="CB34" s="49">
        <v>0</v>
      </c>
      <c r="CC34" s="49">
        <v>0</v>
      </c>
    </row>
    <row r="35" spans="1:81">
      <c r="A35" s="41" t="s">
        <v>91</v>
      </c>
      <c r="B35" s="41" t="s">
        <v>78</v>
      </c>
      <c r="C35" s="41" t="s">
        <v>128</v>
      </c>
      <c r="D35" s="42" t="s">
        <v>129</v>
      </c>
      <c r="E35" s="43" t="s">
        <v>62</v>
      </c>
      <c r="F35" s="43" t="s">
        <v>63</v>
      </c>
      <c r="G35" s="43">
        <v>60</v>
      </c>
      <c r="H35" s="44">
        <v>2973.68</v>
      </c>
      <c r="I35" s="45">
        <v>178420.8</v>
      </c>
      <c r="J35" s="45"/>
      <c r="K35" s="45"/>
      <c r="L35" s="45"/>
      <c r="M35" s="45"/>
      <c r="N35" s="45"/>
      <c r="O35" s="45"/>
      <c r="P35" s="45"/>
      <c r="Q35" s="45">
        <v>178420.8</v>
      </c>
      <c r="R35" s="45">
        <v>35684.159999999996</v>
      </c>
      <c r="S35" s="45">
        <v>2676.3119999999999</v>
      </c>
      <c r="T35" s="45">
        <v>1784.2079999999999</v>
      </c>
      <c r="U35" s="45">
        <v>356.84159999999997</v>
      </c>
      <c r="V35" s="45">
        <v>4460.5199999999995</v>
      </c>
      <c r="W35" s="45">
        <v>14273.663999999999</v>
      </c>
      <c r="X35" s="45">
        <v>5352.6239999999998</v>
      </c>
      <c r="Y35" s="45">
        <v>1070.5247999999999</v>
      </c>
      <c r="Z35" s="45">
        <v>65658.854399999982</v>
      </c>
      <c r="AA35" s="45">
        <v>14868.399999999998</v>
      </c>
      <c r="AB35" s="45">
        <v>19824.533333333329</v>
      </c>
      <c r="AC35" s="45">
        <v>12766.999466666668</v>
      </c>
      <c r="AD35" s="45">
        <v>47459.932799999995</v>
      </c>
      <c r="AE35" s="45">
        <v>7654.7520000000004</v>
      </c>
      <c r="AF35" s="45">
        <v>19464</v>
      </c>
      <c r="AG35" s="45">
        <v>0</v>
      </c>
      <c r="AH35" s="45">
        <v>0</v>
      </c>
      <c r="AI35" s="45">
        <v>0</v>
      </c>
      <c r="AJ35" s="45">
        <v>0</v>
      </c>
      <c r="AK35" s="45">
        <v>184.20000000000002</v>
      </c>
      <c r="AL35" s="45">
        <v>17632.8</v>
      </c>
      <c r="AM35" s="45">
        <v>44935.752</v>
      </c>
      <c r="AN35" s="45">
        <v>158054.53919999997</v>
      </c>
      <c r="AO35" s="45">
        <v>895.37367129629627</v>
      </c>
      <c r="AP35" s="45">
        <v>71.629893703703701</v>
      </c>
      <c r="AQ35" s="45">
        <v>35.81494685185185</v>
      </c>
      <c r="AR35" s="45">
        <v>624.47280000000001</v>
      </c>
      <c r="AS35" s="45">
        <v>229.80599040000007</v>
      </c>
      <c r="AT35" s="45">
        <v>7672.094399999999</v>
      </c>
      <c r="AU35" s="45">
        <v>297.36799999999999</v>
      </c>
      <c r="AV35" s="45">
        <v>9826.5597022518505</v>
      </c>
      <c r="AW35" s="45">
        <v>2478.0666666666662</v>
      </c>
      <c r="AX35" s="45">
        <v>1467.0154666666667</v>
      </c>
      <c r="AY35" s="45">
        <v>37.170999999999992</v>
      </c>
      <c r="AZ35" s="45">
        <v>594.73599999999999</v>
      </c>
      <c r="BA35" s="45">
        <v>231.28622222222219</v>
      </c>
      <c r="BB35" s="45">
        <v>1769.4453308444447</v>
      </c>
      <c r="BC35" s="45">
        <v>6577.7206863999991</v>
      </c>
      <c r="BD35" s="45"/>
      <c r="BE35" s="45">
        <v>0</v>
      </c>
      <c r="BF35" s="45">
        <v>6577.7206863999991</v>
      </c>
      <c r="BG35" s="45">
        <v>5292.456250000002</v>
      </c>
      <c r="BH35" s="45"/>
      <c r="BI35" s="45">
        <v>0</v>
      </c>
      <c r="BJ35" s="45"/>
      <c r="BK35" s="45"/>
      <c r="BL35" s="45">
        <v>5292.456250000002</v>
      </c>
      <c r="BM35" s="45">
        <v>358172.0758386518</v>
      </c>
      <c r="BN35" s="45">
        <f t="shared" si="0"/>
        <v>14817.947762990294</v>
      </c>
      <c r="BO35" s="45">
        <f t="shared" si="1"/>
        <v>10471.349752513141</v>
      </c>
      <c r="BP35" s="46">
        <f t="shared" si="3"/>
        <v>8.8629737609329435</v>
      </c>
      <c r="BQ35" s="46">
        <f t="shared" si="2"/>
        <v>1.9241982507288626</v>
      </c>
      <c r="BR35" s="47">
        <v>5</v>
      </c>
      <c r="BS35" s="46">
        <f t="shared" si="4"/>
        <v>5.8309037900874632</v>
      </c>
      <c r="BT35" s="46">
        <f t="shared" si="5"/>
        <v>14.25</v>
      </c>
      <c r="BU35" s="46">
        <f t="shared" si="6"/>
        <v>16.618075801749271</v>
      </c>
      <c r="BV35" s="45">
        <f t="shared" si="7"/>
        <v>4202.5946308562561</v>
      </c>
      <c r="BW35" s="45">
        <f t="shared" si="8"/>
        <v>29491.892146359693</v>
      </c>
      <c r="BX35" s="45">
        <f t="shared" si="9"/>
        <v>387663.96798501152</v>
      </c>
      <c r="BY35" s="45">
        <f t="shared" si="10"/>
        <v>4651967.6158201378</v>
      </c>
      <c r="BZ35" s="45">
        <f t="shared" si="11"/>
        <v>9303935.2316402756</v>
      </c>
      <c r="CA35" s="50">
        <v>42736</v>
      </c>
      <c r="CB35" s="49">
        <v>0</v>
      </c>
      <c r="CC35" s="49">
        <v>0</v>
      </c>
    </row>
    <row r="36" spans="1:81">
      <c r="A36" s="41" t="s">
        <v>91</v>
      </c>
      <c r="B36" s="41" t="s">
        <v>78</v>
      </c>
      <c r="C36" s="41" t="s">
        <v>128</v>
      </c>
      <c r="D36" s="42" t="s">
        <v>130</v>
      </c>
      <c r="E36" s="43" t="s">
        <v>62</v>
      </c>
      <c r="F36" s="43" t="s">
        <v>64</v>
      </c>
      <c r="G36" s="43">
        <v>7</v>
      </c>
      <c r="H36" s="44">
        <v>2973.68</v>
      </c>
      <c r="I36" s="45">
        <v>20815.759999999998</v>
      </c>
      <c r="J36" s="45"/>
      <c r="K36" s="45"/>
      <c r="L36" s="45"/>
      <c r="M36" s="45"/>
      <c r="N36" s="45"/>
      <c r="O36" s="45"/>
      <c r="P36" s="45"/>
      <c r="Q36" s="45">
        <v>20815.759999999998</v>
      </c>
      <c r="R36" s="45">
        <v>4163.152</v>
      </c>
      <c r="S36" s="45">
        <v>312.23639999999995</v>
      </c>
      <c r="T36" s="45">
        <v>208.1576</v>
      </c>
      <c r="U36" s="45">
        <v>41.631519999999995</v>
      </c>
      <c r="V36" s="45">
        <v>520.39400000000001</v>
      </c>
      <c r="W36" s="45">
        <v>1665.2608</v>
      </c>
      <c r="X36" s="45">
        <v>624.47279999999989</v>
      </c>
      <c r="Y36" s="45">
        <v>124.89456</v>
      </c>
      <c r="Z36" s="45">
        <v>7660.1996799999997</v>
      </c>
      <c r="AA36" s="45">
        <v>1734.6466666666665</v>
      </c>
      <c r="AB36" s="45">
        <v>2312.862222222222</v>
      </c>
      <c r="AC36" s="45">
        <v>1489.4832711111112</v>
      </c>
      <c r="AD36" s="45">
        <v>5536.9921599999998</v>
      </c>
      <c r="AE36" s="45">
        <v>893.05440000000021</v>
      </c>
      <c r="AF36" s="45">
        <v>2270.7999999999997</v>
      </c>
      <c r="AG36" s="45">
        <v>0</v>
      </c>
      <c r="AH36" s="45">
        <v>0</v>
      </c>
      <c r="AI36" s="45">
        <v>0</v>
      </c>
      <c r="AJ36" s="45">
        <v>0</v>
      </c>
      <c r="AK36" s="45">
        <v>21.490000000000002</v>
      </c>
      <c r="AL36" s="45">
        <v>2057.16</v>
      </c>
      <c r="AM36" s="45">
        <v>5242.5043999999998</v>
      </c>
      <c r="AN36" s="45">
        <v>18439.696239999997</v>
      </c>
      <c r="AO36" s="45">
        <v>104.46026165123457</v>
      </c>
      <c r="AP36" s="45">
        <v>8.3568209320987652</v>
      </c>
      <c r="AQ36" s="45">
        <v>4.1784104660493826</v>
      </c>
      <c r="AR36" s="45">
        <v>72.855159999999998</v>
      </c>
      <c r="AS36" s="45">
        <v>26.810698880000007</v>
      </c>
      <c r="AT36" s="45">
        <v>895.07767999999987</v>
      </c>
      <c r="AU36" s="45">
        <v>34.692933333333336</v>
      </c>
      <c r="AV36" s="45">
        <v>1146.4319652627159</v>
      </c>
      <c r="AW36" s="45">
        <v>289.10777777777776</v>
      </c>
      <c r="AX36" s="45">
        <v>171.15180444444445</v>
      </c>
      <c r="AY36" s="45">
        <v>4.3366166666666661</v>
      </c>
      <c r="AZ36" s="45">
        <v>69.385866666666672</v>
      </c>
      <c r="BA36" s="45">
        <v>26.98339259259259</v>
      </c>
      <c r="BB36" s="45">
        <v>206.43528859851855</v>
      </c>
      <c r="BC36" s="45">
        <v>767.40074674666675</v>
      </c>
      <c r="BD36" s="45"/>
      <c r="BE36" s="45">
        <v>0</v>
      </c>
      <c r="BF36" s="45">
        <v>767.40074674666675</v>
      </c>
      <c r="BG36" s="45">
        <v>617.45322916666692</v>
      </c>
      <c r="BH36" s="45"/>
      <c r="BI36" s="45">
        <v>0</v>
      </c>
      <c r="BJ36" s="45"/>
      <c r="BK36" s="45"/>
      <c r="BL36" s="45">
        <v>617.45322916666692</v>
      </c>
      <c r="BM36" s="45">
        <v>41786.742181176051</v>
      </c>
      <c r="BN36" s="45">
        <f t="shared" si="0"/>
        <v>1728.7605723488678</v>
      </c>
      <c r="BO36" s="45">
        <f t="shared" si="1"/>
        <v>1221.6574711265332</v>
      </c>
      <c r="BP36" s="46">
        <f t="shared" si="3"/>
        <v>8.8629737609329435</v>
      </c>
      <c r="BQ36" s="46">
        <f t="shared" si="2"/>
        <v>1.9241982507288626</v>
      </c>
      <c r="BR36" s="47">
        <v>5</v>
      </c>
      <c r="BS36" s="46">
        <f t="shared" si="4"/>
        <v>5.8309037900874632</v>
      </c>
      <c r="BT36" s="46">
        <f t="shared" si="5"/>
        <v>14.25</v>
      </c>
      <c r="BU36" s="46">
        <f t="shared" si="6"/>
        <v>16.618075801749271</v>
      </c>
      <c r="BV36" s="45">
        <f t="shared" si="7"/>
        <v>490.30270693322984</v>
      </c>
      <c r="BW36" s="45">
        <f t="shared" si="8"/>
        <v>3440.7207504086305</v>
      </c>
      <c r="BX36" s="45">
        <f t="shared" si="9"/>
        <v>45227.462931584683</v>
      </c>
      <c r="BY36" s="45">
        <f t="shared" si="10"/>
        <v>542729.5551790162</v>
      </c>
      <c r="BZ36" s="45">
        <f t="shared" si="11"/>
        <v>1085459.1103580324</v>
      </c>
      <c r="CA36" s="50">
        <v>42736</v>
      </c>
      <c r="CB36" s="49">
        <v>0</v>
      </c>
      <c r="CC36" s="49">
        <v>0</v>
      </c>
    </row>
    <row r="37" spans="1:81">
      <c r="A37" s="41" t="s">
        <v>91</v>
      </c>
      <c r="B37" s="41" t="s">
        <v>131</v>
      </c>
      <c r="C37" s="41" t="s">
        <v>115</v>
      </c>
      <c r="D37" s="42" t="s">
        <v>132</v>
      </c>
      <c r="E37" s="43" t="s">
        <v>62</v>
      </c>
      <c r="F37" s="43" t="s">
        <v>63</v>
      </c>
      <c r="G37" s="43">
        <v>3</v>
      </c>
      <c r="H37" s="44">
        <v>1198.3399999999999</v>
      </c>
      <c r="I37" s="45">
        <v>3595.0199999999995</v>
      </c>
      <c r="J37" s="45"/>
      <c r="K37" s="45"/>
      <c r="L37" s="45"/>
      <c r="M37" s="45"/>
      <c r="N37" s="45"/>
      <c r="O37" s="45"/>
      <c r="P37" s="45"/>
      <c r="Q37" s="45">
        <v>3595.0199999999995</v>
      </c>
      <c r="R37" s="45">
        <v>719.00399999999991</v>
      </c>
      <c r="S37" s="45">
        <v>53.925299999999993</v>
      </c>
      <c r="T37" s="45">
        <v>35.950199999999995</v>
      </c>
      <c r="U37" s="45">
        <v>7.1900399999999989</v>
      </c>
      <c r="V37" s="45">
        <v>89.875499999999988</v>
      </c>
      <c r="W37" s="45">
        <v>287.60159999999996</v>
      </c>
      <c r="X37" s="45">
        <v>107.85059999999999</v>
      </c>
      <c r="Y37" s="45">
        <v>21.570119999999999</v>
      </c>
      <c r="Z37" s="45">
        <v>1322.9673599999999</v>
      </c>
      <c r="AA37" s="45">
        <v>299.58499999999992</v>
      </c>
      <c r="AB37" s="45">
        <v>399.4466666666666</v>
      </c>
      <c r="AC37" s="45">
        <v>257.24365333333333</v>
      </c>
      <c r="AD37" s="45">
        <v>956.27531999999985</v>
      </c>
      <c r="AE37" s="45">
        <v>702.29880000000003</v>
      </c>
      <c r="AF37" s="45">
        <v>1191</v>
      </c>
      <c r="AG37" s="45">
        <v>0</v>
      </c>
      <c r="AH37" s="45">
        <v>84.960000000000008</v>
      </c>
      <c r="AI37" s="45">
        <v>0</v>
      </c>
      <c r="AJ37" s="45">
        <v>0</v>
      </c>
      <c r="AK37" s="45">
        <v>9.2100000000000009</v>
      </c>
      <c r="AL37" s="45">
        <v>206.13</v>
      </c>
      <c r="AM37" s="45">
        <v>2193.5988000000002</v>
      </c>
      <c r="AN37" s="45">
        <v>4472.84148</v>
      </c>
      <c r="AO37" s="45">
        <v>18.040980960648149</v>
      </c>
      <c r="AP37" s="45">
        <v>1.4432784768518518</v>
      </c>
      <c r="AQ37" s="45">
        <v>0.72163923842592592</v>
      </c>
      <c r="AR37" s="45">
        <v>12.58257</v>
      </c>
      <c r="AS37" s="45">
        <v>4.6303857600000011</v>
      </c>
      <c r="AT37" s="45">
        <v>154.58585999999997</v>
      </c>
      <c r="AU37" s="45">
        <v>5.9916999999999998</v>
      </c>
      <c r="AV37" s="45">
        <v>197.99641443592591</v>
      </c>
      <c r="AW37" s="45">
        <v>49.930833333333325</v>
      </c>
      <c r="AX37" s="45">
        <v>29.559053333333331</v>
      </c>
      <c r="AY37" s="45">
        <v>0.74896249999999986</v>
      </c>
      <c r="AZ37" s="45">
        <v>11.9834</v>
      </c>
      <c r="BA37" s="45">
        <v>4.66021111111111</v>
      </c>
      <c r="BB37" s="45">
        <v>35.652745382222221</v>
      </c>
      <c r="BC37" s="45">
        <v>132.53520565999997</v>
      </c>
      <c r="BD37" s="45"/>
      <c r="BE37" s="45">
        <v>0</v>
      </c>
      <c r="BF37" s="45">
        <v>132.53520565999997</v>
      </c>
      <c r="BG37" s="45">
        <v>147.25874999999999</v>
      </c>
      <c r="BH37" s="45"/>
      <c r="BI37" s="45">
        <v>0</v>
      </c>
      <c r="BJ37" s="45"/>
      <c r="BK37" s="45"/>
      <c r="BL37" s="45">
        <v>147.25874999999999</v>
      </c>
      <c r="BM37" s="45">
        <v>8545.6518500959264</v>
      </c>
      <c r="BN37" s="45">
        <f t="shared" si="0"/>
        <v>740.89738814951477</v>
      </c>
      <c r="BO37" s="45">
        <f t="shared" si="1"/>
        <v>523.56748762565712</v>
      </c>
      <c r="BP37" s="46">
        <f t="shared" si="3"/>
        <v>8.8629737609329435</v>
      </c>
      <c r="BQ37" s="46">
        <f t="shared" si="2"/>
        <v>1.9241982507288626</v>
      </c>
      <c r="BR37" s="47">
        <v>5</v>
      </c>
      <c r="BS37" s="46">
        <f t="shared" si="4"/>
        <v>5.8309037900874632</v>
      </c>
      <c r="BT37" s="46">
        <f t="shared" si="5"/>
        <v>14.25</v>
      </c>
      <c r="BU37" s="46">
        <f t="shared" si="6"/>
        <v>16.618075801749271</v>
      </c>
      <c r="BV37" s="45">
        <f t="shared" si="7"/>
        <v>210.12973154281283</v>
      </c>
      <c r="BW37" s="45">
        <f t="shared" si="8"/>
        <v>1474.5946073179848</v>
      </c>
      <c r="BX37" s="45">
        <f t="shared" si="9"/>
        <v>10020.246457413912</v>
      </c>
      <c r="BY37" s="45">
        <f t="shared" si="10"/>
        <v>120242.95748896695</v>
      </c>
      <c r="BZ37" s="45">
        <f t="shared" si="11"/>
        <v>240485.91497793389</v>
      </c>
      <c r="CA37" s="48">
        <v>43101</v>
      </c>
      <c r="CB37" s="49">
        <v>0</v>
      </c>
      <c r="CC37" s="49">
        <v>0</v>
      </c>
    </row>
    <row r="38" spans="1:81">
      <c r="A38" s="41" t="s">
        <v>91</v>
      </c>
      <c r="B38" s="41" t="s">
        <v>12</v>
      </c>
      <c r="C38" s="41" t="s">
        <v>93</v>
      </c>
      <c r="D38" s="42" t="s">
        <v>133</v>
      </c>
      <c r="E38" s="43" t="s">
        <v>62</v>
      </c>
      <c r="F38" s="43" t="s">
        <v>63</v>
      </c>
      <c r="G38" s="43">
        <v>2</v>
      </c>
      <c r="H38" s="44">
        <v>2397.23</v>
      </c>
      <c r="I38" s="45">
        <v>4794.46</v>
      </c>
      <c r="J38" s="45"/>
      <c r="K38" s="45"/>
      <c r="L38" s="45"/>
      <c r="M38" s="45"/>
      <c r="N38" s="45"/>
      <c r="O38" s="45"/>
      <c r="P38" s="45"/>
      <c r="Q38" s="45">
        <v>4794.46</v>
      </c>
      <c r="R38" s="45">
        <v>958.89200000000005</v>
      </c>
      <c r="S38" s="45">
        <v>71.916899999999998</v>
      </c>
      <c r="T38" s="45">
        <v>47.944600000000001</v>
      </c>
      <c r="U38" s="45">
        <v>9.5889199999999999</v>
      </c>
      <c r="V38" s="45">
        <v>119.86150000000001</v>
      </c>
      <c r="W38" s="45">
        <v>383.55680000000001</v>
      </c>
      <c r="X38" s="45">
        <v>143.8338</v>
      </c>
      <c r="Y38" s="45">
        <v>28.766760000000001</v>
      </c>
      <c r="Z38" s="45">
        <v>1764.3612800000001</v>
      </c>
      <c r="AA38" s="45">
        <v>399.5383333333333</v>
      </c>
      <c r="AB38" s="45">
        <v>532.71777777777777</v>
      </c>
      <c r="AC38" s="45">
        <v>343.07024888888895</v>
      </c>
      <c r="AD38" s="45">
        <v>1275.32636</v>
      </c>
      <c r="AE38" s="45">
        <v>324.33240000000001</v>
      </c>
      <c r="AF38" s="45">
        <v>794</v>
      </c>
      <c r="AG38" s="45">
        <v>0</v>
      </c>
      <c r="AH38" s="45">
        <v>97.16</v>
      </c>
      <c r="AI38" s="45">
        <v>0</v>
      </c>
      <c r="AJ38" s="45">
        <v>0</v>
      </c>
      <c r="AK38" s="45">
        <v>6.1400000000000006</v>
      </c>
      <c r="AL38" s="45">
        <v>137.41999999999999</v>
      </c>
      <c r="AM38" s="45">
        <v>1359.0524000000003</v>
      </c>
      <c r="AN38" s="45">
        <v>4398.7400400000006</v>
      </c>
      <c r="AO38" s="45">
        <v>24.060161439043213</v>
      </c>
      <c r="AP38" s="45">
        <v>1.924812915123457</v>
      </c>
      <c r="AQ38" s="45">
        <v>0.96240645756172849</v>
      </c>
      <c r="AR38" s="45">
        <v>16.780610000000003</v>
      </c>
      <c r="AS38" s="45">
        <v>6.1752644800000027</v>
      </c>
      <c r="AT38" s="45">
        <v>206.16177999999999</v>
      </c>
      <c r="AU38" s="45">
        <v>7.9907666666666675</v>
      </c>
      <c r="AV38" s="45">
        <v>264.05580195839508</v>
      </c>
      <c r="AW38" s="45">
        <v>66.589722222222221</v>
      </c>
      <c r="AX38" s="45">
        <v>39.421115555555559</v>
      </c>
      <c r="AY38" s="45">
        <v>0.99884583333333332</v>
      </c>
      <c r="AZ38" s="45">
        <v>15.981533333333335</v>
      </c>
      <c r="BA38" s="45">
        <v>6.2150407407407409</v>
      </c>
      <c r="BB38" s="45">
        <v>47.54790282814816</v>
      </c>
      <c r="BC38" s="45">
        <v>176.75416051333335</v>
      </c>
      <c r="BD38" s="45"/>
      <c r="BE38" s="45">
        <v>0</v>
      </c>
      <c r="BF38" s="45">
        <v>176.75416051333335</v>
      </c>
      <c r="BG38" s="45">
        <v>130.86416666666668</v>
      </c>
      <c r="BH38" s="45"/>
      <c r="BI38" s="45">
        <v>0</v>
      </c>
      <c r="BJ38" s="45"/>
      <c r="BK38" s="45"/>
      <c r="BL38" s="45">
        <v>130.86416666666668</v>
      </c>
      <c r="BM38" s="45">
        <v>9764.8741691383948</v>
      </c>
      <c r="BN38" s="45">
        <f t="shared" si="0"/>
        <v>493.93159209967649</v>
      </c>
      <c r="BO38" s="45">
        <f t="shared" si="1"/>
        <v>349.04499175043804</v>
      </c>
      <c r="BP38" s="46">
        <f t="shared" si="3"/>
        <v>8.8629737609329435</v>
      </c>
      <c r="BQ38" s="46">
        <f t="shared" si="2"/>
        <v>1.9241982507288626</v>
      </c>
      <c r="BR38" s="47">
        <v>5</v>
      </c>
      <c r="BS38" s="46">
        <f t="shared" si="4"/>
        <v>5.8309037900874632</v>
      </c>
      <c r="BT38" s="46">
        <f t="shared" si="5"/>
        <v>14.25</v>
      </c>
      <c r="BU38" s="46">
        <f t="shared" si="6"/>
        <v>16.618075801749271</v>
      </c>
      <c r="BV38" s="45">
        <f t="shared" si="7"/>
        <v>140.08648769520855</v>
      </c>
      <c r="BW38" s="45">
        <f t="shared" si="8"/>
        <v>983.06307154532317</v>
      </c>
      <c r="BX38" s="45">
        <f t="shared" si="9"/>
        <v>10747.937240683717</v>
      </c>
      <c r="BY38" s="45">
        <f t="shared" si="10"/>
        <v>128975.24688820461</v>
      </c>
      <c r="BZ38" s="45">
        <f t="shared" si="11"/>
        <v>257950.49377640922</v>
      </c>
      <c r="CA38" s="48">
        <v>43101</v>
      </c>
      <c r="CB38" s="49">
        <v>0</v>
      </c>
      <c r="CC38" s="49">
        <v>0</v>
      </c>
    </row>
    <row r="39" spans="1:81">
      <c r="A39" s="41" t="s">
        <v>91</v>
      </c>
      <c r="B39" s="41" t="s">
        <v>13</v>
      </c>
      <c r="C39" s="41" t="s">
        <v>93</v>
      </c>
      <c r="D39" s="42" t="s">
        <v>134</v>
      </c>
      <c r="E39" s="43" t="s">
        <v>62</v>
      </c>
      <c r="F39" s="43" t="s">
        <v>63</v>
      </c>
      <c r="G39" s="43">
        <v>3</v>
      </c>
      <c r="H39" s="44">
        <v>2397.23</v>
      </c>
      <c r="I39" s="45">
        <v>7191.6900000000005</v>
      </c>
      <c r="J39" s="45"/>
      <c r="K39" s="45">
        <v>572.40000000000009</v>
      </c>
      <c r="L39" s="45"/>
      <c r="M39" s="45"/>
      <c r="N39" s="45"/>
      <c r="O39" s="45"/>
      <c r="P39" s="45"/>
      <c r="Q39" s="45">
        <v>7764.09</v>
      </c>
      <c r="R39" s="45">
        <v>1552.8180000000002</v>
      </c>
      <c r="S39" s="45">
        <v>116.46135</v>
      </c>
      <c r="T39" s="45">
        <v>77.640900000000002</v>
      </c>
      <c r="U39" s="45">
        <v>15.528180000000001</v>
      </c>
      <c r="V39" s="45">
        <v>194.10225000000003</v>
      </c>
      <c r="W39" s="45">
        <v>621.12720000000002</v>
      </c>
      <c r="X39" s="45">
        <v>232.92269999999999</v>
      </c>
      <c r="Y39" s="45">
        <v>46.584540000000004</v>
      </c>
      <c r="Z39" s="45">
        <v>2857.1851200000001</v>
      </c>
      <c r="AA39" s="45">
        <v>647.00749999999994</v>
      </c>
      <c r="AB39" s="45">
        <v>862.67666666666662</v>
      </c>
      <c r="AC39" s="45">
        <v>555.56377333333342</v>
      </c>
      <c r="AD39" s="45">
        <v>2065.2479399999997</v>
      </c>
      <c r="AE39" s="45">
        <v>486.49860000000001</v>
      </c>
      <c r="AF39" s="45">
        <v>1191</v>
      </c>
      <c r="AG39" s="45">
        <v>0</v>
      </c>
      <c r="AH39" s="45">
        <v>145.74</v>
      </c>
      <c r="AI39" s="45">
        <v>0</v>
      </c>
      <c r="AJ39" s="45">
        <v>0</v>
      </c>
      <c r="AK39" s="45">
        <v>9.2100000000000009</v>
      </c>
      <c r="AL39" s="45">
        <v>206.13</v>
      </c>
      <c r="AM39" s="45">
        <v>2038.5785999999998</v>
      </c>
      <c r="AN39" s="45">
        <v>6961.0116600000001</v>
      </c>
      <c r="AO39" s="45">
        <v>38.962731741898153</v>
      </c>
      <c r="AP39" s="45">
        <v>3.1170185393518519</v>
      </c>
      <c r="AQ39" s="45">
        <v>1.558509269675926</v>
      </c>
      <c r="AR39" s="45">
        <v>27.174315000000004</v>
      </c>
      <c r="AS39" s="45">
        <v>10.000147920000003</v>
      </c>
      <c r="AT39" s="45">
        <v>333.85586999999998</v>
      </c>
      <c r="AU39" s="45">
        <v>12.940150000000001</v>
      </c>
      <c r="AV39" s="45">
        <v>427.6087424709259</v>
      </c>
      <c r="AW39" s="45">
        <v>107.83458333333333</v>
      </c>
      <c r="AX39" s="45">
        <v>63.838073333333341</v>
      </c>
      <c r="AY39" s="45">
        <v>1.6175187499999999</v>
      </c>
      <c r="AZ39" s="45">
        <v>25.880300000000002</v>
      </c>
      <c r="BA39" s="45">
        <v>10.064561111111111</v>
      </c>
      <c r="BB39" s="45">
        <v>76.998493442222241</v>
      </c>
      <c r="BC39" s="45">
        <v>286.23352997000006</v>
      </c>
      <c r="BD39" s="45"/>
      <c r="BE39" s="45">
        <v>0</v>
      </c>
      <c r="BF39" s="45">
        <v>286.23352997000006</v>
      </c>
      <c r="BG39" s="45">
        <v>213.34625</v>
      </c>
      <c r="BH39" s="45"/>
      <c r="BI39" s="45">
        <v>0</v>
      </c>
      <c r="BJ39" s="45"/>
      <c r="BK39" s="45"/>
      <c r="BL39" s="45">
        <v>213.34625</v>
      </c>
      <c r="BM39" s="45">
        <v>15652.290182440927</v>
      </c>
      <c r="BN39" s="45">
        <f t="shared" si="0"/>
        <v>740.89738814951477</v>
      </c>
      <c r="BO39" s="45">
        <f t="shared" si="1"/>
        <v>523.56748762565712</v>
      </c>
      <c r="BP39" s="46">
        <f t="shared" si="3"/>
        <v>8.8629737609329435</v>
      </c>
      <c r="BQ39" s="46">
        <f t="shared" si="2"/>
        <v>1.9241982507288626</v>
      </c>
      <c r="BR39" s="47">
        <v>5</v>
      </c>
      <c r="BS39" s="46">
        <f t="shared" si="4"/>
        <v>5.8309037900874632</v>
      </c>
      <c r="BT39" s="46">
        <f t="shared" si="5"/>
        <v>14.25</v>
      </c>
      <c r="BU39" s="46">
        <f t="shared" si="6"/>
        <v>16.618075801749271</v>
      </c>
      <c r="BV39" s="45">
        <f t="shared" si="7"/>
        <v>210.12973154281283</v>
      </c>
      <c r="BW39" s="45">
        <f t="shared" si="8"/>
        <v>1474.5946073179848</v>
      </c>
      <c r="BX39" s="45">
        <f t="shared" si="9"/>
        <v>17126.884789758911</v>
      </c>
      <c r="BY39" s="45">
        <f t="shared" si="10"/>
        <v>205522.61747710692</v>
      </c>
      <c r="BZ39" s="45">
        <f t="shared" si="11"/>
        <v>411045.23495421384</v>
      </c>
      <c r="CA39" s="48">
        <v>43101</v>
      </c>
      <c r="CB39" s="49">
        <v>0</v>
      </c>
      <c r="CC39" s="49">
        <v>0</v>
      </c>
    </row>
    <row r="40" spans="1:81">
      <c r="A40" s="41" t="s">
        <v>91</v>
      </c>
      <c r="B40" s="41" t="s">
        <v>14</v>
      </c>
      <c r="C40" s="41" t="s">
        <v>93</v>
      </c>
      <c r="D40" s="42" t="s">
        <v>135</v>
      </c>
      <c r="E40" s="43" t="s">
        <v>62</v>
      </c>
      <c r="F40" s="43" t="s">
        <v>63</v>
      </c>
      <c r="G40" s="43">
        <v>16</v>
      </c>
      <c r="H40" s="44">
        <v>1393</v>
      </c>
      <c r="I40" s="45">
        <v>22288</v>
      </c>
      <c r="J40" s="45"/>
      <c r="K40" s="45"/>
      <c r="L40" s="45"/>
      <c r="M40" s="45"/>
      <c r="N40" s="45"/>
      <c r="O40" s="45"/>
      <c r="P40" s="45"/>
      <c r="Q40" s="45">
        <v>22288</v>
      </c>
      <c r="R40" s="45">
        <v>4457.6000000000004</v>
      </c>
      <c r="S40" s="45">
        <v>334.32</v>
      </c>
      <c r="T40" s="45">
        <v>222.88</v>
      </c>
      <c r="U40" s="45">
        <v>44.576000000000001</v>
      </c>
      <c r="V40" s="45">
        <v>557.20000000000005</v>
      </c>
      <c r="W40" s="45">
        <v>1783.04</v>
      </c>
      <c r="X40" s="45">
        <v>668.64</v>
      </c>
      <c r="Y40" s="45">
        <v>133.72800000000001</v>
      </c>
      <c r="Z40" s="45">
        <v>8201.9840000000004</v>
      </c>
      <c r="AA40" s="45">
        <v>1857.3333333333333</v>
      </c>
      <c r="AB40" s="45">
        <v>2476.4444444444443</v>
      </c>
      <c r="AC40" s="45">
        <v>1594.8302222222226</v>
      </c>
      <c r="AD40" s="45">
        <v>5928.6080000000002</v>
      </c>
      <c r="AE40" s="45">
        <v>3558.7200000000003</v>
      </c>
      <c r="AF40" s="45">
        <v>6352</v>
      </c>
      <c r="AG40" s="45">
        <v>0</v>
      </c>
      <c r="AH40" s="45">
        <v>777.28</v>
      </c>
      <c r="AI40" s="45">
        <v>0</v>
      </c>
      <c r="AJ40" s="45">
        <v>0</v>
      </c>
      <c r="AK40" s="45">
        <v>49.120000000000005</v>
      </c>
      <c r="AL40" s="45">
        <v>1099.3599999999999</v>
      </c>
      <c r="AM40" s="45">
        <v>11836.480000000003</v>
      </c>
      <c r="AN40" s="45">
        <v>25967.072000000004</v>
      </c>
      <c r="AO40" s="45">
        <v>111.8484413580247</v>
      </c>
      <c r="AP40" s="45">
        <v>8.9478753086419758</v>
      </c>
      <c r="AQ40" s="45">
        <v>4.4739376543209879</v>
      </c>
      <c r="AR40" s="45">
        <v>78.00800000000001</v>
      </c>
      <c r="AS40" s="45">
        <v>28.706944000000011</v>
      </c>
      <c r="AT40" s="45">
        <v>958.3839999999999</v>
      </c>
      <c r="AU40" s="45">
        <v>37.146666666666668</v>
      </c>
      <c r="AV40" s="45">
        <v>1227.5158649876544</v>
      </c>
      <c r="AW40" s="45">
        <v>309.55555555555554</v>
      </c>
      <c r="AX40" s="45">
        <v>183.25688888888891</v>
      </c>
      <c r="AY40" s="45">
        <v>4.6433333333333326</v>
      </c>
      <c r="AZ40" s="45">
        <v>74.293333333333337</v>
      </c>
      <c r="BA40" s="45">
        <v>28.89185185185185</v>
      </c>
      <c r="BB40" s="45">
        <v>221.03587437037041</v>
      </c>
      <c r="BC40" s="45">
        <v>821.67683733333331</v>
      </c>
      <c r="BD40" s="45">
        <v>2467.6000000000004</v>
      </c>
      <c r="BE40" s="45">
        <v>2467.6000000000004</v>
      </c>
      <c r="BF40" s="45">
        <v>3289.2768373333338</v>
      </c>
      <c r="BG40" s="45">
        <v>1081.2816666666668</v>
      </c>
      <c r="BH40" s="45"/>
      <c r="BI40" s="45">
        <v>0</v>
      </c>
      <c r="BJ40" s="45"/>
      <c r="BK40" s="45"/>
      <c r="BL40" s="45">
        <v>1081.2816666666668</v>
      </c>
      <c r="BM40" s="45">
        <v>53853.146368987655</v>
      </c>
      <c r="BN40" s="45">
        <f t="shared" si="0"/>
        <v>3951.4527367974119</v>
      </c>
      <c r="BO40" s="45">
        <f t="shared" si="1"/>
        <v>2792.3599340035043</v>
      </c>
      <c r="BP40" s="46">
        <f t="shared" si="3"/>
        <v>8.8629737609329435</v>
      </c>
      <c r="BQ40" s="46">
        <f t="shared" si="2"/>
        <v>1.9241982507288626</v>
      </c>
      <c r="BR40" s="47">
        <v>5</v>
      </c>
      <c r="BS40" s="46">
        <f t="shared" si="4"/>
        <v>5.8309037900874632</v>
      </c>
      <c r="BT40" s="46">
        <f t="shared" si="5"/>
        <v>14.25</v>
      </c>
      <c r="BU40" s="46">
        <f t="shared" si="6"/>
        <v>16.618075801749271</v>
      </c>
      <c r="BV40" s="45">
        <f t="shared" si="7"/>
        <v>1120.6919015616684</v>
      </c>
      <c r="BW40" s="45">
        <f t="shared" si="8"/>
        <v>7864.5045723625853</v>
      </c>
      <c r="BX40" s="45">
        <f t="shared" si="9"/>
        <v>61717.650941350243</v>
      </c>
      <c r="BY40" s="45">
        <f t="shared" si="10"/>
        <v>740611.81129620294</v>
      </c>
      <c r="BZ40" s="45">
        <f t="shared" si="11"/>
        <v>1481223.6225924059</v>
      </c>
      <c r="CA40" s="48">
        <v>43101</v>
      </c>
      <c r="CB40" s="49">
        <v>0</v>
      </c>
      <c r="CC40" s="49">
        <v>0</v>
      </c>
    </row>
    <row r="41" spans="1:81">
      <c r="A41" s="41" t="s">
        <v>91</v>
      </c>
      <c r="B41" s="41" t="s">
        <v>15</v>
      </c>
      <c r="C41" s="41" t="s">
        <v>93</v>
      </c>
      <c r="D41" s="42" t="s">
        <v>136</v>
      </c>
      <c r="E41" s="43" t="s">
        <v>62</v>
      </c>
      <c r="F41" s="43" t="s">
        <v>63</v>
      </c>
      <c r="G41" s="43">
        <v>18</v>
      </c>
      <c r="H41" s="44">
        <v>1393</v>
      </c>
      <c r="I41" s="45">
        <v>25074</v>
      </c>
      <c r="J41" s="45"/>
      <c r="K41" s="45"/>
      <c r="L41" s="45">
        <v>3806.8899000000006</v>
      </c>
      <c r="M41" s="45"/>
      <c r="N41" s="45"/>
      <c r="O41" s="45"/>
      <c r="P41" s="45"/>
      <c r="Q41" s="45">
        <v>28880.889900000002</v>
      </c>
      <c r="R41" s="45">
        <v>5776.1779800000004</v>
      </c>
      <c r="S41" s="45">
        <v>433.2133485</v>
      </c>
      <c r="T41" s="45">
        <v>288.80889900000005</v>
      </c>
      <c r="U41" s="45">
        <v>57.761779800000006</v>
      </c>
      <c r="V41" s="45">
        <v>722.02224750000005</v>
      </c>
      <c r="W41" s="45">
        <v>2310.4711920000004</v>
      </c>
      <c r="X41" s="45">
        <v>866.42669699999999</v>
      </c>
      <c r="Y41" s="45">
        <v>173.28533940000003</v>
      </c>
      <c r="Z41" s="45">
        <v>10628.167483200001</v>
      </c>
      <c r="AA41" s="45">
        <v>2406.7408249999999</v>
      </c>
      <c r="AB41" s="45">
        <v>3208.9877666666666</v>
      </c>
      <c r="AC41" s="45">
        <v>2066.588121733334</v>
      </c>
      <c r="AD41" s="45">
        <v>7682.3167133999996</v>
      </c>
      <c r="AE41" s="45">
        <v>4003.56</v>
      </c>
      <c r="AF41" s="45">
        <v>7146</v>
      </c>
      <c r="AG41" s="45">
        <v>0</v>
      </c>
      <c r="AH41" s="45">
        <v>874.43999999999994</v>
      </c>
      <c r="AI41" s="45">
        <v>0</v>
      </c>
      <c r="AJ41" s="45">
        <v>0</v>
      </c>
      <c r="AK41" s="45">
        <v>55.260000000000005</v>
      </c>
      <c r="AL41" s="45">
        <v>1236.78</v>
      </c>
      <c r="AM41" s="45">
        <v>13316.04</v>
      </c>
      <c r="AN41" s="45">
        <v>31626.524196600003</v>
      </c>
      <c r="AO41" s="45">
        <v>144.93370963512734</v>
      </c>
      <c r="AP41" s="45">
        <v>11.594696770810186</v>
      </c>
      <c r="AQ41" s="45">
        <v>5.7973483854050931</v>
      </c>
      <c r="AR41" s="45">
        <v>101.08311465000003</v>
      </c>
      <c r="AS41" s="45">
        <v>37.198586191200015</v>
      </c>
      <c r="AT41" s="45">
        <v>1241.8782656999999</v>
      </c>
      <c r="AU41" s="45">
        <v>48.134816500000007</v>
      </c>
      <c r="AV41" s="45">
        <v>1590.6205378325426</v>
      </c>
      <c r="AW41" s="45">
        <v>401.12347083333333</v>
      </c>
      <c r="AX41" s="45">
        <v>237.46509473333336</v>
      </c>
      <c r="AY41" s="45">
        <v>6.0168520624999999</v>
      </c>
      <c r="AZ41" s="45">
        <v>96.269633000000013</v>
      </c>
      <c r="BA41" s="45">
        <v>37.438190611111111</v>
      </c>
      <c r="BB41" s="45">
        <v>286.4192727764223</v>
      </c>
      <c r="BC41" s="45">
        <v>1064.7325140167002</v>
      </c>
      <c r="BD41" s="45">
        <v>3197.5270960714283</v>
      </c>
      <c r="BE41" s="45">
        <v>3197.5270960714283</v>
      </c>
      <c r="BF41" s="45">
        <v>4262.2596100881283</v>
      </c>
      <c r="BG41" s="45">
        <v>1216.4418749999998</v>
      </c>
      <c r="BH41" s="45"/>
      <c r="BI41" s="45">
        <v>0</v>
      </c>
      <c r="BJ41" s="45"/>
      <c r="BK41" s="45"/>
      <c r="BL41" s="45">
        <v>1216.4418749999998</v>
      </c>
      <c r="BM41" s="45">
        <v>67576.736119520676</v>
      </c>
      <c r="BN41" s="45">
        <f t="shared" si="0"/>
        <v>4445.3843288970884</v>
      </c>
      <c r="BO41" s="45">
        <f t="shared" si="1"/>
        <v>3141.4049257539423</v>
      </c>
      <c r="BP41" s="46">
        <f t="shared" si="3"/>
        <v>8.8629737609329435</v>
      </c>
      <c r="BQ41" s="46">
        <f t="shared" si="2"/>
        <v>1.9241982507288626</v>
      </c>
      <c r="BR41" s="47">
        <v>5</v>
      </c>
      <c r="BS41" s="46">
        <f t="shared" si="4"/>
        <v>5.8309037900874632</v>
      </c>
      <c r="BT41" s="46">
        <f t="shared" si="5"/>
        <v>14.25</v>
      </c>
      <c r="BU41" s="46">
        <f t="shared" si="6"/>
        <v>16.618075801749271</v>
      </c>
      <c r="BV41" s="45">
        <f t="shared" si="7"/>
        <v>1260.7783892568766</v>
      </c>
      <c r="BW41" s="45">
        <f t="shared" si="8"/>
        <v>8847.567643907907</v>
      </c>
      <c r="BX41" s="45">
        <f t="shared" si="9"/>
        <v>76424.303763428587</v>
      </c>
      <c r="BY41" s="45">
        <f t="shared" si="10"/>
        <v>917091.64516114304</v>
      </c>
      <c r="BZ41" s="45">
        <f t="shared" si="11"/>
        <v>1834183.2903222861</v>
      </c>
      <c r="CA41" s="48">
        <v>43101</v>
      </c>
      <c r="CB41" s="49">
        <v>0</v>
      </c>
      <c r="CC41" s="49">
        <v>0</v>
      </c>
    </row>
    <row r="42" spans="1:81">
      <c r="A42" s="41" t="s">
        <v>91</v>
      </c>
      <c r="B42" s="41" t="s">
        <v>66</v>
      </c>
      <c r="C42" s="41" t="s">
        <v>93</v>
      </c>
      <c r="D42" s="42" t="s">
        <v>137</v>
      </c>
      <c r="E42" s="43" t="s">
        <v>62</v>
      </c>
      <c r="F42" s="43" t="s">
        <v>63</v>
      </c>
      <c r="G42" s="43">
        <v>4</v>
      </c>
      <c r="H42" s="44">
        <v>1393</v>
      </c>
      <c r="I42" s="45">
        <v>5572</v>
      </c>
      <c r="J42" s="45"/>
      <c r="K42" s="45"/>
      <c r="L42" s="45"/>
      <c r="M42" s="45"/>
      <c r="N42" s="45"/>
      <c r="O42" s="45"/>
      <c r="P42" s="45"/>
      <c r="Q42" s="45">
        <v>5572</v>
      </c>
      <c r="R42" s="45">
        <v>1114.4000000000001</v>
      </c>
      <c r="S42" s="45">
        <v>83.58</v>
      </c>
      <c r="T42" s="45">
        <v>55.72</v>
      </c>
      <c r="U42" s="45">
        <v>11.144</v>
      </c>
      <c r="V42" s="45">
        <v>139.30000000000001</v>
      </c>
      <c r="W42" s="45">
        <v>445.76</v>
      </c>
      <c r="X42" s="45">
        <v>167.16</v>
      </c>
      <c r="Y42" s="45">
        <v>33.432000000000002</v>
      </c>
      <c r="Z42" s="45">
        <v>2050.4960000000001</v>
      </c>
      <c r="AA42" s="45">
        <v>464.33333333333331</v>
      </c>
      <c r="AB42" s="45">
        <v>619.11111111111109</v>
      </c>
      <c r="AC42" s="45">
        <v>398.70755555555564</v>
      </c>
      <c r="AD42" s="45">
        <v>1482.152</v>
      </c>
      <c r="AE42" s="45">
        <v>889.68000000000006</v>
      </c>
      <c r="AF42" s="45">
        <v>1588</v>
      </c>
      <c r="AG42" s="45">
        <v>0</v>
      </c>
      <c r="AH42" s="45">
        <v>194.32</v>
      </c>
      <c r="AI42" s="45">
        <v>0</v>
      </c>
      <c r="AJ42" s="45">
        <v>0</v>
      </c>
      <c r="AK42" s="45">
        <v>12.280000000000001</v>
      </c>
      <c r="AL42" s="45">
        <v>274.83999999999997</v>
      </c>
      <c r="AM42" s="45">
        <v>2959.1200000000008</v>
      </c>
      <c r="AN42" s="45">
        <v>6491.7680000000009</v>
      </c>
      <c r="AO42" s="45">
        <v>27.962110339506175</v>
      </c>
      <c r="AP42" s="45">
        <v>2.2369688271604939</v>
      </c>
      <c r="AQ42" s="45">
        <v>1.118484413580247</v>
      </c>
      <c r="AR42" s="45">
        <v>19.502000000000002</v>
      </c>
      <c r="AS42" s="45">
        <v>7.1767360000000027</v>
      </c>
      <c r="AT42" s="45">
        <v>239.59599999999998</v>
      </c>
      <c r="AU42" s="45">
        <v>9.2866666666666671</v>
      </c>
      <c r="AV42" s="45">
        <v>306.87896624691359</v>
      </c>
      <c r="AW42" s="45">
        <v>77.388888888888886</v>
      </c>
      <c r="AX42" s="45">
        <v>45.814222222222227</v>
      </c>
      <c r="AY42" s="45">
        <v>1.1608333333333332</v>
      </c>
      <c r="AZ42" s="45">
        <v>18.573333333333334</v>
      </c>
      <c r="BA42" s="45">
        <v>7.2229629629629626</v>
      </c>
      <c r="BB42" s="45">
        <v>55.258968592592602</v>
      </c>
      <c r="BC42" s="45">
        <v>205.41920933333333</v>
      </c>
      <c r="BD42" s="45">
        <v>759.81818181818187</v>
      </c>
      <c r="BE42" s="45">
        <v>759.81818181818187</v>
      </c>
      <c r="BF42" s="45">
        <v>965.23739115151523</v>
      </c>
      <c r="BG42" s="45">
        <v>270.32041666666669</v>
      </c>
      <c r="BH42" s="45"/>
      <c r="BI42" s="45">
        <v>0</v>
      </c>
      <c r="BJ42" s="45"/>
      <c r="BK42" s="45"/>
      <c r="BL42" s="45">
        <v>270.32041666666669</v>
      </c>
      <c r="BM42" s="45">
        <v>13606.204774065096</v>
      </c>
      <c r="BN42" s="45">
        <f t="shared" si="0"/>
        <v>987.86318419935299</v>
      </c>
      <c r="BO42" s="45">
        <f t="shared" si="1"/>
        <v>698.08998350087609</v>
      </c>
      <c r="BP42" s="46">
        <f t="shared" si="3"/>
        <v>8.8629737609329435</v>
      </c>
      <c r="BQ42" s="46">
        <f t="shared" si="2"/>
        <v>1.9241982507288626</v>
      </c>
      <c r="BR42" s="47">
        <v>5</v>
      </c>
      <c r="BS42" s="46">
        <f t="shared" si="4"/>
        <v>5.8309037900874632</v>
      </c>
      <c r="BT42" s="46">
        <f t="shared" si="5"/>
        <v>14.25</v>
      </c>
      <c r="BU42" s="46">
        <f t="shared" si="6"/>
        <v>16.618075801749271</v>
      </c>
      <c r="BV42" s="45">
        <f t="shared" si="7"/>
        <v>280.17297539041709</v>
      </c>
      <c r="BW42" s="45">
        <f t="shared" si="8"/>
        <v>1966.1261430906463</v>
      </c>
      <c r="BX42" s="45">
        <f t="shared" si="9"/>
        <v>15572.330917155743</v>
      </c>
      <c r="BY42" s="45">
        <f t="shared" si="10"/>
        <v>186867.97100586892</v>
      </c>
      <c r="BZ42" s="45">
        <f t="shared" si="11"/>
        <v>373735.94201173785</v>
      </c>
      <c r="CA42" s="48">
        <v>43101</v>
      </c>
      <c r="CB42" s="49">
        <v>0</v>
      </c>
      <c r="CC42" s="49">
        <v>0</v>
      </c>
    </row>
    <row r="43" spans="1:81">
      <c r="A43" s="41" t="s">
        <v>91</v>
      </c>
      <c r="B43" s="41" t="s">
        <v>17</v>
      </c>
      <c r="C43" s="41" t="s">
        <v>93</v>
      </c>
      <c r="D43" s="42" t="s">
        <v>138</v>
      </c>
      <c r="E43" s="43" t="s">
        <v>62</v>
      </c>
      <c r="F43" s="43" t="s">
        <v>63</v>
      </c>
      <c r="G43" s="43">
        <v>3</v>
      </c>
      <c r="H43" s="44">
        <v>1511.38</v>
      </c>
      <c r="I43" s="45">
        <v>4534.1400000000003</v>
      </c>
      <c r="J43" s="45"/>
      <c r="K43" s="45"/>
      <c r="L43" s="45"/>
      <c r="M43" s="45"/>
      <c r="N43" s="45"/>
      <c r="O43" s="45"/>
      <c r="P43" s="45"/>
      <c r="Q43" s="45">
        <v>4534.1400000000003</v>
      </c>
      <c r="R43" s="45">
        <v>906.82800000000009</v>
      </c>
      <c r="S43" s="45">
        <v>68.012100000000004</v>
      </c>
      <c r="T43" s="45">
        <v>45.341400000000007</v>
      </c>
      <c r="U43" s="45">
        <v>9.0682800000000015</v>
      </c>
      <c r="V43" s="45">
        <v>113.35350000000001</v>
      </c>
      <c r="W43" s="45">
        <v>362.73120000000006</v>
      </c>
      <c r="X43" s="45">
        <v>136.02420000000001</v>
      </c>
      <c r="Y43" s="45">
        <v>27.204840000000001</v>
      </c>
      <c r="Z43" s="45">
        <v>1668.5635200000002</v>
      </c>
      <c r="AA43" s="45">
        <v>377.84500000000003</v>
      </c>
      <c r="AB43" s="45">
        <v>503.79333333333335</v>
      </c>
      <c r="AC43" s="45">
        <v>324.44290666666672</v>
      </c>
      <c r="AD43" s="45">
        <v>1206.08124</v>
      </c>
      <c r="AE43" s="45">
        <v>645.95159999999998</v>
      </c>
      <c r="AF43" s="45">
        <v>1191</v>
      </c>
      <c r="AG43" s="45">
        <v>0</v>
      </c>
      <c r="AH43" s="45">
        <v>145.74</v>
      </c>
      <c r="AI43" s="45">
        <v>0</v>
      </c>
      <c r="AJ43" s="45">
        <v>0</v>
      </c>
      <c r="AK43" s="45">
        <v>9.2100000000000009</v>
      </c>
      <c r="AL43" s="45">
        <v>206.13</v>
      </c>
      <c r="AM43" s="45">
        <v>2198.0315999999998</v>
      </c>
      <c r="AN43" s="45">
        <v>5072.6763599999995</v>
      </c>
      <c r="AO43" s="45">
        <v>22.753790914351857</v>
      </c>
      <c r="AP43" s="45">
        <v>1.8203032731481483</v>
      </c>
      <c r="AQ43" s="45">
        <v>0.91015163657407416</v>
      </c>
      <c r="AR43" s="45">
        <v>15.869490000000004</v>
      </c>
      <c r="AS43" s="45">
        <v>5.8399723200000029</v>
      </c>
      <c r="AT43" s="45">
        <v>194.96802</v>
      </c>
      <c r="AU43" s="45">
        <v>7.5569000000000006</v>
      </c>
      <c r="AV43" s="45">
        <v>249.7186281440741</v>
      </c>
      <c r="AW43" s="45">
        <v>62.974166666666669</v>
      </c>
      <c r="AX43" s="45">
        <v>37.280706666666674</v>
      </c>
      <c r="AY43" s="45">
        <v>0.94461249999999997</v>
      </c>
      <c r="AZ43" s="45">
        <v>15.113800000000001</v>
      </c>
      <c r="BA43" s="45">
        <v>5.877588888888889</v>
      </c>
      <c r="BB43" s="45">
        <v>44.966241897777792</v>
      </c>
      <c r="BC43" s="45">
        <v>167.15711662000001</v>
      </c>
      <c r="BD43" s="45"/>
      <c r="BE43" s="45">
        <v>0</v>
      </c>
      <c r="BF43" s="45">
        <v>167.15711662000001</v>
      </c>
      <c r="BG43" s="45">
        <v>202.74031249999996</v>
      </c>
      <c r="BH43" s="45"/>
      <c r="BI43" s="45">
        <v>0</v>
      </c>
      <c r="BJ43" s="45"/>
      <c r="BK43" s="45"/>
      <c r="BL43" s="45">
        <v>202.74031249999996</v>
      </c>
      <c r="BM43" s="45">
        <v>10226.432417264074</v>
      </c>
      <c r="BN43" s="45">
        <f t="shared" si="0"/>
        <v>740.89738814951477</v>
      </c>
      <c r="BO43" s="45">
        <f t="shared" si="1"/>
        <v>523.56748762565712</v>
      </c>
      <c r="BP43" s="46">
        <f t="shared" si="3"/>
        <v>8.8629737609329435</v>
      </c>
      <c r="BQ43" s="46">
        <f t="shared" si="2"/>
        <v>1.9241982507288626</v>
      </c>
      <c r="BR43" s="47">
        <v>5</v>
      </c>
      <c r="BS43" s="46">
        <f t="shared" si="4"/>
        <v>5.8309037900874632</v>
      </c>
      <c r="BT43" s="46">
        <f t="shared" si="5"/>
        <v>14.25</v>
      </c>
      <c r="BU43" s="46">
        <f t="shared" si="6"/>
        <v>16.618075801749271</v>
      </c>
      <c r="BV43" s="45">
        <f t="shared" si="7"/>
        <v>210.12973154281283</v>
      </c>
      <c r="BW43" s="45">
        <f t="shared" si="8"/>
        <v>1474.5946073179848</v>
      </c>
      <c r="BX43" s="45">
        <f t="shared" si="9"/>
        <v>11701.027024582057</v>
      </c>
      <c r="BY43" s="45">
        <f t="shared" si="10"/>
        <v>140412.32429498469</v>
      </c>
      <c r="BZ43" s="45">
        <f t="shared" si="11"/>
        <v>280824.64858996938</v>
      </c>
      <c r="CA43" s="48">
        <v>43101</v>
      </c>
      <c r="CB43" s="49">
        <v>0</v>
      </c>
      <c r="CC43" s="49">
        <v>0</v>
      </c>
    </row>
    <row r="44" spans="1:81">
      <c r="A44" s="41" t="s">
        <v>91</v>
      </c>
      <c r="B44" s="41" t="s">
        <v>16</v>
      </c>
      <c r="C44" s="41" t="s">
        <v>93</v>
      </c>
      <c r="D44" s="42" t="s">
        <v>139</v>
      </c>
      <c r="E44" s="43" t="s">
        <v>62</v>
      </c>
      <c r="F44" s="43" t="s">
        <v>63</v>
      </c>
      <c r="G44" s="43">
        <v>91</v>
      </c>
      <c r="H44" s="44">
        <v>2216.69</v>
      </c>
      <c r="I44" s="45">
        <v>201718.79</v>
      </c>
      <c r="J44" s="45"/>
      <c r="K44" s="45"/>
      <c r="L44" s="45"/>
      <c r="M44" s="45"/>
      <c r="N44" s="45"/>
      <c r="O44" s="45"/>
      <c r="P44" s="45"/>
      <c r="Q44" s="45">
        <v>201718.79</v>
      </c>
      <c r="R44" s="45">
        <v>40343.758000000002</v>
      </c>
      <c r="S44" s="45">
        <v>3025.7818499999998</v>
      </c>
      <c r="T44" s="45">
        <v>2017.1879000000001</v>
      </c>
      <c r="U44" s="45">
        <v>403.43758000000003</v>
      </c>
      <c r="V44" s="45">
        <v>5042.9697500000002</v>
      </c>
      <c r="W44" s="45">
        <v>16137.503200000001</v>
      </c>
      <c r="X44" s="45">
        <v>6051.5636999999997</v>
      </c>
      <c r="Y44" s="45">
        <v>1210.3127400000001</v>
      </c>
      <c r="Z44" s="45">
        <v>74232.514719999992</v>
      </c>
      <c r="AA44" s="45">
        <v>16809.899166666666</v>
      </c>
      <c r="AB44" s="45">
        <v>22413.198888888888</v>
      </c>
      <c r="AC44" s="45">
        <v>14434.100084444448</v>
      </c>
      <c r="AD44" s="45">
        <v>53657.198140000008</v>
      </c>
      <c r="AE44" s="45">
        <v>15742.872600000001</v>
      </c>
      <c r="AF44" s="45">
        <v>36127</v>
      </c>
      <c r="AG44" s="45">
        <v>0</v>
      </c>
      <c r="AH44" s="45">
        <v>4420.78</v>
      </c>
      <c r="AI44" s="45">
        <v>0</v>
      </c>
      <c r="AJ44" s="45">
        <v>0</v>
      </c>
      <c r="AK44" s="45">
        <v>279.37</v>
      </c>
      <c r="AL44" s="45">
        <v>6252.61</v>
      </c>
      <c r="AM44" s="45">
        <v>62822.632600000004</v>
      </c>
      <c r="AN44" s="45">
        <v>190712.34545999998</v>
      </c>
      <c r="AO44" s="45">
        <v>1012.2905713445217</v>
      </c>
      <c r="AP44" s="45">
        <v>80.983245707561736</v>
      </c>
      <c r="AQ44" s="45">
        <v>40.491622853780868</v>
      </c>
      <c r="AR44" s="45">
        <v>706.0157650000001</v>
      </c>
      <c r="AS44" s="45">
        <v>259.81380152000014</v>
      </c>
      <c r="AT44" s="45">
        <v>8673.9079700000002</v>
      </c>
      <c r="AU44" s="45">
        <v>336.19798333333335</v>
      </c>
      <c r="AV44" s="45">
        <v>11109.700959759199</v>
      </c>
      <c r="AW44" s="45">
        <v>2801.649861111111</v>
      </c>
      <c r="AX44" s="45">
        <v>1658.576717777778</v>
      </c>
      <c r="AY44" s="45">
        <v>42.024747916666662</v>
      </c>
      <c r="AZ44" s="45">
        <v>672.39596666666671</v>
      </c>
      <c r="BA44" s="45">
        <v>261.48732037037036</v>
      </c>
      <c r="BB44" s="45">
        <v>2000.4975378940744</v>
      </c>
      <c r="BC44" s="45">
        <v>7436.6321517366669</v>
      </c>
      <c r="BD44" s="45"/>
      <c r="BE44" s="45">
        <v>0</v>
      </c>
      <c r="BF44" s="45">
        <v>7436.6321517366669</v>
      </c>
      <c r="BG44" s="45">
        <v>6149.7894791666668</v>
      </c>
      <c r="BH44" s="45"/>
      <c r="BI44" s="45">
        <v>0</v>
      </c>
      <c r="BJ44" s="45"/>
      <c r="BK44" s="45"/>
      <c r="BL44" s="45">
        <v>6149.7894791666668</v>
      </c>
      <c r="BM44" s="45">
        <v>417127.25805066252</v>
      </c>
      <c r="BN44" s="45">
        <f t="shared" si="0"/>
        <v>22473.88744053528</v>
      </c>
      <c r="BO44" s="45">
        <f t="shared" si="1"/>
        <v>15881.547124644931</v>
      </c>
      <c r="BP44" s="46">
        <f t="shared" si="3"/>
        <v>8.8629737609329435</v>
      </c>
      <c r="BQ44" s="46">
        <f t="shared" si="2"/>
        <v>1.9241982507288626</v>
      </c>
      <c r="BR44" s="47">
        <v>5</v>
      </c>
      <c r="BS44" s="46">
        <f t="shared" si="4"/>
        <v>5.8309037900874632</v>
      </c>
      <c r="BT44" s="46">
        <f t="shared" si="5"/>
        <v>14.25</v>
      </c>
      <c r="BU44" s="46">
        <f t="shared" si="6"/>
        <v>16.618075801749271</v>
      </c>
      <c r="BV44" s="45">
        <f t="shared" si="7"/>
        <v>6373.9351901319887</v>
      </c>
      <c r="BW44" s="45">
        <f t="shared" si="8"/>
        <v>44729.369755312204</v>
      </c>
      <c r="BX44" s="45">
        <f t="shared" si="9"/>
        <v>461856.62780597474</v>
      </c>
      <c r="BY44" s="45">
        <f t="shared" si="10"/>
        <v>5542279.5336716967</v>
      </c>
      <c r="BZ44" s="45">
        <f t="shared" si="11"/>
        <v>11084559.067343393</v>
      </c>
      <c r="CA44" s="48">
        <v>43101</v>
      </c>
      <c r="CB44" s="49">
        <v>0</v>
      </c>
      <c r="CC44" s="49">
        <v>0</v>
      </c>
    </row>
    <row r="45" spans="1:81">
      <c r="A45" s="41" t="s">
        <v>91</v>
      </c>
      <c r="B45" s="41" t="s">
        <v>140</v>
      </c>
      <c r="C45" s="41" t="s">
        <v>93</v>
      </c>
      <c r="D45" s="42" t="s">
        <v>141</v>
      </c>
      <c r="E45" s="43" t="s">
        <v>62</v>
      </c>
      <c r="F45" s="43" t="s">
        <v>63</v>
      </c>
      <c r="G45" s="43">
        <v>2</v>
      </c>
      <c r="H45" s="44">
        <v>2904.49</v>
      </c>
      <c r="I45" s="45">
        <v>5808.98</v>
      </c>
      <c r="J45" s="45"/>
      <c r="K45" s="45"/>
      <c r="L45" s="45"/>
      <c r="M45" s="45"/>
      <c r="N45" s="45"/>
      <c r="O45" s="45"/>
      <c r="P45" s="45"/>
      <c r="Q45" s="45">
        <v>5808.98</v>
      </c>
      <c r="R45" s="45">
        <v>1161.796</v>
      </c>
      <c r="S45" s="45">
        <v>87.134699999999995</v>
      </c>
      <c r="T45" s="45">
        <v>58.089799999999997</v>
      </c>
      <c r="U45" s="45">
        <v>11.61796</v>
      </c>
      <c r="V45" s="45">
        <v>145.22450000000001</v>
      </c>
      <c r="W45" s="45">
        <v>464.71839999999997</v>
      </c>
      <c r="X45" s="45">
        <v>174.26939999999999</v>
      </c>
      <c r="Y45" s="45">
        <v>34.853879999999997</v>
      </c>
      <c r="Z45" s="45">
        <v>2137.7046400000004</v>
      </c>
      <c r="AA45" s="45">
        <v>484.08166666666659</v>
      </c>
      <c r="AB45" s="45">
        <v>645.44222222222209</v>
      </c>
      <c r="AC45" s="45">
        <v>415.66479111111113</v>
      </c>
      <c r="AD45" s="45">
        <v>1545.1886799999997</v>
      </c>
      <c r="AE45" s="45">
        <v>263.46120000000002</v>
      </c>
      <c r="AF45" s="45">
        <v>794</v>
      </c>
      <c r="AG45" s="45">
        <v>0</v>
      </c>
      <c r="AH45" s="45">
        <v>97.16</v>
      </c>
      <c r="AI45" s="45">
        <v>0</v>
      </c>
      <c r="AJ45" s="45">
        <v>0</v>
      </c>
      <c r="AK45" s="45">
        <v>6.1400000000000006</v>
      </c>
      <c r="AL45" s="45">
        <v>137.41999999999999</v>
      </c>
      <c r="AM45" s="45">
        <v>1298.1812000000002</v>
      </c>
      <c r="AN45" s="45">
        <v>4981.0745200000001</v>
      </c>
      <c r="AO45" s="45">
        <v>29.151353144290123</v>
      </c>
      <c r="AP45" s="45">
        <v>2.3321082515432097</v>
      </c>
      <c r="AQ45" s="45">
        <v>1.1660541257716048</v>
      </c>
      <c r="AR45" s="45">
        <v>20.331430000000001</v>
      </c>
      <c r="AS45" s="45">
        <v>7.4819662400000029</v>
      </c>
      <c r="AT45" s="45">
        <v>249.78613999999996</v>
      </c>
      <c r="AU45" s="45">
        <v>9.681633333333334</v>
      </c>
      <c r="AV45" s="45">
        <v>319.93068509493821</v>
      </c>
      <c r="AW45" s="45">
        <v>80.680277777777761</v>
      </c>
      <c r="AX45" s="45">
        <v>47.762724444444444</v>
      </c>
      <c r="AY45" s="45">
        <v>1.2102041666666665</v>
      </c>
      <c r="AZ45" s="45">
        <v>19.363266666666668</v>
      </c>
      <c r="BA45" s="45">
        <v>7.5301592592592588</v>
      </c>
      <c r="BB45" s="45">
        <v>57.609160691851855</v>
      </c>
      <c r="BC45" s="45">
        <v>214.15579300666667</v>
      </c>
      <c r="BD45" s="45"/>
      <c r="BE45" s="45">
        <v>0</v>
      </c>
      <c r="BF45" s="45">
        <v>214.15579300666667</v>
      </c>
      <c r="BG45" s="45">
        <v>98.172499999999999</v>
      </c>
      <c r="BH45" s="45"/>
      <c r="BI45" s="45">
        <v>0</v>
      </c>
      <c r="BJ45" s="45"/>
      <c r="BK45" s="45"/>
      <c r="BL45" s="45">
        <v>98.172499999999999</v>
      </c>
      <c r="BM45" s="45">
        <v>11422.313498101605</v>
      </c>
      <c r="BN45" s="45">
        <f t="shared" si="0"/>
        <v>493.93159209967649</v>
      </c>
      <c r="BO45" s="45">
        <f t="shared" si="1"/>
        <v>349.04499175043804</v>
      </c>
      <c r="BP45" s="46">
        <f t="shared" si="3"/>
        <v>8.8629737609329435</v>
      </c>
      <c r="BQ45" s="46">
        <f t="shared" si="2"/>
        <v>1.9241982507288626</v>
      </c>
      <c r="BR45" s="47">
        <v>5</v>
      </c>
      <c r="BS45" s="46">
        <f t="shared" si="4"/>
        <v>5.8309037900874632</v>
      </c>
      <c r="BT45" s="46">
        <f t="shared" si="5"/>
        <v>14.25</v>
      </c>
      <c r="BU45" s="46">
        <f t="shared" si="6"/>
        <v>16.618075801749271</v>
      </c>
      <c r="BV45" s="45">
        <f t="shared" si="7"/>
        <v>140.08648769520855</v>
      </c>
      <c r="BW45" s="45">
        <f t="shared" si="8"/>
        <v>983.06307154532317</v>
      </c>
      <c r="BX45" s="45">
        <f t="shared" si="9"/>
        <v>12405.376569646927</v>
      </c>
      <c r="BY45" s="45">
        <f t="shared" si="10"/>
        <v>148864.51883576313</v>
      </c>
      <c r="BZ45" s="45">
        <f t="shared" si="11"/>
        <v>297729.03767152625</v>
      </c>
      <c r="CA45" s="48">
        <v>43101</v>
      </c>
      <c r="CB45" s="49">
        <v>0</v>
      </c>
      <c r="CC45" s="49">
        <v>0</v>
      </c>
    </row>
    <row r="46" spans="1:81">
      <c r="A46" s="41" t="s">
        <v>91</v>
      </c>
      <c r="B46" s="41" t="s">
        <v>142</v>
      </c>
      <c r="C46" s="41" t="s">
        <v>93</v>
      </c>
      <c r="D46" s="42" t="s">
        <v>143</v>
      </c>
      <c r="E46" s="43" t="s">
        <v>62</v>
      </c>
      <c r="F46" s="43" t="s">
        <v>63</v>
      </c>
      <c r="G46" s="43">
        <v>1</v>
      </c>
      <c r="H46" s="44">
        <v>2904.49</v>
      </c>
      <c r="I46" s="45">
        <v>2904.49</v>
      </c>
      <c r="J46" s="45"/>
      <c r="K46" s="45"/>
      <c r="L46" s="45"/>
      <c r="M46" s="45"/>
      <c r="N46" s="45"/>
      <c r="O46" s="45"/>
      <c r="P46" s="45">
        <v>348.53879999999998</v>
      </c>
      <c r="Q46" s="45">
        <v>3253.0287999999996</v>
      </c>
      <c r="R46" s="45">
        <v>650.60575999999992</v>
      </c>
      <c r="S46" s="45">
        <v>48.795431999999991</v>
      </c>
      <c r="T46" s="45">
        <v>32.530287999999999</v>
      </c>
      <c r="U46" s="45">
        <v>6.5060575999999992</v>
      </c>
      <c r="V46" s="45">
        <v>81.32571999999999</v>
      </c>
      <c r="W46" s="45">
        <v>260.24230399999999</v>
      </c>
      <c r="X46" s="45">
        <v>97.590863999999982</v>
      </c>
      <c r="Y46" s="45">
        <v>19.518172799999999</v>
      </c>
      <c r="Z46" s="45">
        <v>1197.1145984</v>
      </c>
      <c r="AA46" s="45">
        <v>271.08573333333328</v>
      </c>
      <c r="AB46" s="45">
        <v>361.44764444444439</v>
      </c>
      <c r="AC46" s="45">
        <v>232.77228302222224</v>
      </c>
      <c r="AD46" s="45">
        <v>865.30566079999994</v>
      </c>
      <c r="AE46" s="45">
        <v>131.73060000000001</v>
      </c>
      <c r="AF46" s="45">
        <v>397</v>
      </c>
      <c r="AG46" s="45">
        <v>0</v>
      </c>
      <c r="AH46" s="45">
        <v>48.58</v>
      </c>
      <c r="AI46" s="45">
        <v>0</v>
      </c>
      <c r="AJ46" s="45">
        <v>0</v>
      </c>
      <c r="AK46" s="45">
        <v>3.0700000000000003</v>
      </c>
      <c r="AL46" s="45">
        <v>68.709999999999994</v>
      </c>
      <c r="AM46" s="45">
        <v>649.09060000000011</v>
      </c>
      <c r="AN46" s="45">
        <v>2711.5108592000001</v>
      </c>
      <c r="AO46" s="45">
        <v>16.32475776080247</v>
      </c>
      <c r="AP46" s="45">
        <v>1.3059806208641975</v>
      </c>
      <c r="AQ46" s="45">
        <v>0.65299031043209876</v>
      </c>
      <c r="AR46" s="45">
        <v>11.385600800000001</v>
      </c>
      <c r="AS46" s="45">
        <v>4.1899010944000015</v>
      </c>
      <c r="AT46" s="45">
        <v>139.88023839999997</v>
      </c>
      <c r="AU46" s="45">
        <v>5.4217146666666665</v>
      </c>
      <c r="AV46" s="45">
        <v>179.16118365316541</v>
      </c>
      <c r="AW46" s="45">
        <v>45.180955555555549</v>
      </c>
      <c r="AX46" s="45">
        <v>26.747125688888886</v>
      </c>
      <c r="AY46" s="45">
        <v>0.6777143333333332</v>
      </c>
      <c r="AZ46" s="45">
        <v>10.843429333333333</v>
      </c>
      <c r="BA46" s="45">
        <v>4.2168891851851846</v>
      </c>
      <c r="BB46" s="45">
        <v>32.261129987437037</v>
      </c>
      <c r="BC46" s="45">
        <v>119.92724408373331</v>
      </c>
      <c r="BD46" s="45"/>
      <c r="BE46" s="45">
        <v>0</v>
      </c>
      <c r="BF46" s="45">
        <v>119.92724408373331</v>
      </c>
      <c r="BG46" s="45">
        <v>49.08625</v>
      </c>
      <c r="BH46" s="45"/>
      <c r="BI46" s="45">
        <v>0</v>
      </c>
      <c r="BJ46" s="45"/>
      <c r="BK46" s="45"/>
      <c r="BL46" s="45">
        <v>49.08625</v>
      </c>
      <c r="BM46" s="45">
        <v>6312.7143369368987</v>
      </c>
      <c r="BN46" s="45">
        <f t="shared" si="0"/>
        <v>246.96579604983825</v>
      </c>
      <c r="BO46" s="45">
        <f t="shared" si="1"/>
        <v>174.52249587521902</v>
      </c>
      <c r="BP46" s="46">
        <f t="shared" si="3"/>
        <v>8.8629737609329435</v>
      </c>
      <c r="BQ46" s="46">
        <f t="shared" si="2"/>
        <v>1.9241982507288626</v>
      </c>
      <c r="BR46" s="47">
        <v>5</v>
      </c>
      <c r="BS46" s="46">
        <f t="shared" si="4"/>
        <v>5.8309037900874632</v>
      </c>
      <c r="BT46" s="46">
        <f t="shared" si="5"/>
        <v>14.25</v>
      </c>
      <c r="BU46" s="46">
        <f t="shared" si="6"/>
        <v>16.618075801749271</v>
      </c>
      <c r="BV46" s="45">
        <f t="shared" si="7"/>
        <v>70.043243847604273</v>
      </c>
      <c r="BW46" s="45">
        <f t="shared" si="8"/>
        <v>491.53153577266158</v>
      </c>
      <c r="BX46" s="45">
        <f t="shared" si="9"/>
        <v>6804.24587270956</v>
      </c>
      <c r="BY46" s="45">
        <f t="shared" si="10"/>
        <v>81650.950472514727</v>
      </c>
      <c r="BZ46" s="45">
        <f t="shared" si="11"/>
        <v>163301.90094502945</v>
      </c>
      <c r="CA46" s="48">
        <v>43101</v>
      </c>
      <c r="CB46" s="49">
        <v>0</v>
      </c>
      <c r="CC46" s="49">
        <v>0</v>
      </c>
    </row>
    <row r="47" spans="1:81">
      <c r="A47" s="41" t="s">
        <v>91</v>
      </c>
      <c r="B47" s="41" t="s">
        <v>144</v>
      </c>
      <c r="C47" s="41" t="s">
        <v>145</v>
      </c>
      <c r="D47" s="42" t="s">
        <v>146</v>
      </c>
      <c r="E47" s="43" t="s">
        <v>62</v>
      </c>
      <c r="F47" s="43" t="s">
        <v>63</v>
      </c>
      <c r="G47" s="43">
        <v>5</v>
      </c>
      <c r="H47" s="44">
        <v>2417.3200000000002</v>
      </c>
      <c r="I47" s="45">
        <v>12086.6</v>
      </c>
      <c r="J47" s="45"/>
      <c r="K47" s="45"/>
      <c r="L47" s="45"/>
      <c r="M47" s="45"/>
      <c r="N47" s="45"/>
      <c r="O47" s="45"/>
      <c r="P47" s="45"/>
      <c r="Q47" s="45">
        <v>12086.6</v>
      </c>
      <c r="R47" s="45">
        <v>2417.3200000000002</v>
      </c>
      <c r="S47" s="45">
        <v>181.29900000000001</v>
      </c>
      <c r="T47" s="45">
        <v>120.866</v>
      </c>
      <c r="U47" s="45">
        <v>24.173200000000001</v>
      </c>
      <c r="V47" s="45">
        <v>302.16500000000002</v>
      </c>
      <c r="W47" s="45">
        <v>966.928</v>
      </c>
      <c r="X47" s="45">
        <v>362.59800000000001</v>
      </c>
      <c r="Y47" s="45">
        <v>72.519599999999997</v>
      </c>
      <c r="Z47" s="45">
        <v>4447.8688000000002</v>
      </c>
      <c r="AA47" s="45">
        <v>1007.2166666666667</v>
      </c>
      <c r="AB47" s="45">
        <v>1342.9555555555555</v>
      </c>
      <c r="AC47" s="45">
        <v>864.86337777777794</v>
      </c>
      <c r="AD47" s="45">
        <v>3215.0356000000002</v>
      </c>
      <c r="AE47" s="45">
        <v>804.80399999999997</v>
      </c>
      <c r="AF47" s="45">
        <v>1395</v>
      </c>
      <c r="AG47" s="45">
        <v>0</v>
      </c>
      <c r="AH47" s="45">
        <v>0</v>
      </c>
      <c r="AI47" s="45">
        <v>0</v>
      </c>
      <c r="AJ47" s="45">
        <v>0</v>
      </c>
      <c r="AK47" s="45">
        <v>15.350000000000001</v>
      </c>
      <c r="AL47" s="45">
        <v>343.54999999999995</v>
      </c>
      <c r="AM47" s="45">
        <v>2558.7039999999997</v>
      </c>
      <c r="AN47" s="45">
        <v>10221.608400000001</v>
      </c>
      <c r="AO47" s="45">
        <v>60.654494405864206</v>
      </c>
      <c r="AP47" s="45">
        <v>4.8523595524691361</v>
      </c>
      <c r="AQ47" s="45">
        <v>2.426179776234568</v>
      </c>
      <c r="AR47" s="45">
        <v>42.303100000000008</v>
      </c>
      <c r="AS47" s="45">
        <v>15.567540800000007</v>
      </c>
      <c r="AT47" s="45">
        <v>519.72379999999998</v>
      </c>
      <c r="AU47" s="45">
        <v>20.144333333333336</v>
      </c>
      <c r="AV47" s="45">
        <v>665.67180786790118</v>
      </c>
      <c r="AW47" s="45">
        <v>167.86944444444444</v>
      </c>
      <c r="AX47" s="45">
        <v>99.378711111111116</v>
      </c>
      <c r="AY47" s="45">
        <v>2.5180416666666665</v>
      </c>
      <c r="AZ47" s="45">
        <v>40.288666666666671</v>
      </c>
      <c r="BA47" s="45">
        <v>15.667814814814815</v>
      </c>
      <c r="BB47" s="45">
        <v>119.86594576296299</v>
      </c>
      <c r="BC47" s="45">
        <v>445.58862446666672</v>
      </c>
      <c r="BD47" s="45"/>
      <c r="BE47" s="45">
        <v>0</v>
      </c>
      <c r="BF47" s="45">
        <v>445.58862446666672</v>
      </c>
      <c r="BG47" s="45">
        <v>266.18749999999994</v>
      </c>
      <c r="BH47" s="45"/>
      <c r="BI47" s="45">
        <v>0</v>
      </c>
      <c r="BJ47" s="45"/>
      <c r="BK47" s="45"/>
      <c r="BL47" s="45">
        <v>266.18749999999994</v>
      </c>
      <c r="BM47" s="45">
        <v>23685.656332334569</v>
      </c>
      <c r="BN47" s="45">
        <f t="shared" si="0"/>
        <v>1234.8289802491913</v>
      </c>
      <c r="BO47" s="45">
        <f t="shared" si="1"/>
        <v>872.61247937609505</v>
      </c>
      <c r="BP47" s="46">
        <f t="shared" si="3"/>
        <v>8.8629737609329435</v>
      </c>
      <c r="BQ47" s="46">
        <f t="shared" si="2"/>
        <v>1.9241982507288626</v>
      </c>
      <c r="BR47" s="47">
        <v>5</v>
      </c>
      <c r="BS47" s="46">
        <f t="shared" si="4"/>
        <v>5.8309037900874632</v>
      </c>
      <c r="BT47" s="46">
        <f t="shared" si="5"/>
        <v>14.25</v>
      </c>
      <c r="BU47" s="46">
        <f t="shared" si="6"/>
        <v>16.618075801749271</v>
      </c>
      <c r="BV47" s="45">
        <f t="shared" si="7"/>
        <v>350.21621923802138</v>
      </c>
      <c r="BW47" s="45">
        <f t="shared" si="8"/>
        <v>2457.6576788633079</v>
      </c>
      <c r="BX47" s="45">
        <f t="shared" si="9"/>
        <v>26143.314011197876</v>
      </c>
      <c r="BY47" s="45">
        <f t="shared" si="10"/>
        <v>313719.76813437452</v>
      </c>
      <c r="BZ47" s="45">
        <f t="shared" si="11"/>
        <v>627439.53626874904</v>
      </c>
      <c r="CA47" s="50">
        <v>42736</v>
      </c>
      <c r="CB47" s="49">
        <v>0</v>
      </c>
      <c r="CC47" s="49">
        <v>0</v>
      </c>
    </row>
    <row r="48" spans="1:81">
      <c r="A48" s="41" t="s">
        <v>91</v>
      </c>
      <c r="B48" s="41" t="s">
        <v>147</v>
      </c>
      <c r="C48" s="41" t="s">
        <v>115</v>
      </c>
      <c r="D48" s="42" t="s">
        <v>148</v>
      </c>
      <c r="E48" s="43" t="s">
        <v>62</v>
      </c>
      <c r="F48" s="43" t="s">
        <v>63</v>
      </c>
      <c r="G48" s="43">
        <v>1</v>
      </c>
      <c r="H48" s="44">
        <v>2676.87</v>
      </c>
      <c r="I48" s="45">
        <v>2676.87</v>
      </c>
      <c r="J48" s="45"/>
      <c r="K48" s="45"/>
      <c r="L48" s="45"/>
      <c r="M48" s="45"/>
      <c r="N48" s="45"/>
      <c r="O48" s="45"/>
      <c r="P48" s="45"/>
      <c r="Q48" s="45">
        <v>2676.87</v>
      </c>
      <c r="R48" s="45">
        <v>535.37400000000002</v>
      </c>
      <c r="S48" s="45">
        <v>40.15305</v>
      </c>
      <c r="T48" s="45">
        <v>26.768699999999999</v>
      </c>
      <c r="U48" s="45">
        <v>5.3537400000000002</v>
      </c>
      <c r="V48" s="45">
        <v>66.921750000000003</v>
      </c>
      <c r="W48" s="45">
        <v>214.14959999999999</v>
      </c>
      <c r="X48" s="45">
        <v>80.306100000000001</v>
      </c>
      <c r="Y48" s="45">
        <v>16.061219999999999</v>
      </c>
      <c r="Z48" s="45">
        <v>985.08816000000002</v>
      </c>
      <c r="AA48" s="45">
        <v>223.07249999999999</v>
      </c>
      <c r="AB48" s="45">
        <v>297.42999999999995</v>
      </c>
      <c r="AC48" s="45">
        <v>191.54492000000002</v>
      </c>
      <c r="AD48" s="45">
        <v>712.04741999999999</v>
      </c>
      <c r="AE48" s="45">
        <v>145.3878</v>
      </c>
      <c r="AF48" s="45">
        <v>397</v>
      </c>
      <c r="AG48" s="45">
        <v>0</v>
      </c>
      <c r="AH48" s="45">
        <v>28.32</v>
      </c>
      <c r="AI48" s="45">
        <v>0</v>
      </c>
      <c r="AJ48" s="45">
        <v>0</v>
      </c>
      <c r="AK48" s="45">
        <v>3.0700000000000003</v>
      </c>
      <c r="AL48" s="45">
        <v>68.709999999999994</v>
      </c>
      <c r="AM48" s="45">
        <v>642.48780000000011</v>
      </c>
      <c r="AN48" s="45">
        <v>2339.62338</v>
      </c>
      <c r="AO48" s="45">
        <v>13.43340529513889</v>
      </c>
      <c r="AP48" s="45">
        <v>1.0746724236111111</v>
      </c>
      <c r="AQ48" s="45">
        <v>0.53733621180555557</v>
      </c>
      <c r="AR48" s="45">
        <v>9.3690450000000016</v>
      </c>
      <c r="AS48" s="45">
        <v>3.4478085600000012</v>
      </c>
      <c r="AT48" s="45">
        <v>115.10540999999999</v>
      </c>
      <c r="AU48" s="45">
        <v>4.4614500000000001</v>
      </c>
      <c r="AV48" s="45">
        <v>147.42912749055557</v>
      </c>
      <c r="AW48" s="45">
        <v>37.178749999999994</v>
      </c>
      <c r="AX48" s="45">
        <v>22.009820000000001</v>
      </c>
      <c r="AY48" s="45">
        <v>0.55768124999999991</v>
      </c>
      <c r="AZ48" s="45">
        <v>8.9229000000000003</v>
      </c>
      <c r="BA48" s="45">
        <v>3.4700166666666665</v>
      </c>
      <c r="BB48" s="45">
        <v>26.547213793333338</v>
      </c>
      <c r="BC48" s="45">
        <v>98.686381710000006</v>
      </c>
      <c r="BD48" s="45"/>
      <c r="BE48" s="45">
        <v>0</v>
      </c>
      <c r="BF48" s="45">
        <v>98.686381710000006</v>
      </c>
      <c r="BG48" s="45">
        <v>49.08625</v>
      </c>
      <c r="BH48" s="45"/>
      <c r="BI48" s="45">
        <v>0</v>
      </c>
      <c r="BJ48" s="45"/>
      <c r="BK48" s="45"/>
      <c r="BL48" s="45">
        <v>49.08625</v>
      </c>
      <c r="BM48" s="45">
        <v>5311.6951392005558</v>
      </c>
      <c r="BN48" s="45">
        <f t="shared" si="0"/>
        <v>246.96579604983825</v>
      </c>
      <c r="BO48" s="45">
        <f t="shared" si="1"/>
        <v>174.52249587521902</v>
      </c>
      <c r="BP48" s="46">
        <f t="shared" si="3"/>
        <v>8.8629737609329435</v>
      </c>
      <c r="BQ48" s="46">
        <f t="shared" si="2"/>
        <v>1.9241982507288626</v>
      </c>
      <c r="BR48" s="47">
        <v>5</v>
      </c>
      <c r="BS48" s="46">
        <f t="shared" si="4"/>
        <v>5.8309037900874632</v>
      </c>
      <c r="BT48" s="46">
        <f t="shared" si="5"/>
        <v>14.25</v>
      </c>
      <c r="BU48" s="46">
        <f t="shared" si="6"/>
        <v>16.618075801749271</v>
      </c>
      <c r="BV48" s="45">
        <f t="shared" si="7"/>
        <v>70.043243847604273</v>
      </c>
      <c r="BW48" s="45">
        <f t="shared" si="8"/>
        <v>491.53153577266158</v>
      </c>
      <c r="BX48" s="45">
        <f t="shared" si="9"/>
        <v>5803.2266749732171</v>
      </c>
      <c r="BY48" s="45">
        <f t="shared" si="10"/>
        <v>69638.720099678612</v>
      </c>
      <c r="BZ48" s="45">
        <f t="shared" si="11"/>
        <v>139277.44019935722</v>
      </c>
      <c r="CA48" s="48">
        <v>43101</v>
      </c>
      <c r="CB48" s="49">
        <v>0</v>
      </c>
      <c r="CC48" s="49">
        <v>0</v>
      </c>
    </row>
    <row r="49" spans="1:81">
      <c r="A49" s="41" t="s">
        <v>91</v>
      </c>
      <c r="B49" s="41" t="s">
        <v>149</v>
      </c>
      <c r="C49" s="41" t="s">
        <v>115</v>
      </c>
      <c r="D49" s="42" t="s">
        <v>150</v>
      </c>
      <c r="E49" s="43" t="s">
        <v>62</v>
      </c>
      <c r="F49" s="43" t="s">
        <v>63</v>
      </c>
      <c r="G49" s="43">
        <v>22</v>
      </c>
      <c r="H49" s="44">
        <v>2676.87</v>
      </c>
      <c r="I49" s="45">
        <v>58891.14</v>
      </c>
      <c r="J49" s="45"/>
      <c r="K49" s="45"/>
      <c r="L49" s="45"/>
      <c r="M49" s="45"/>
      <c r="N49" s="45"/>
      <c r="O49" s="45"/>
      <c r="P49" s="45"/>
      <c r="Q49" s="45">
        <v>58891.14</v>
      </c>
      <c r="R49" s="45">
        <v>11778.228000000001</v>
      </c>
      <c r="S49" s="45">
        <v>883.36709999999994</v>
      </c>
      <c r="T49" s="45">
        <v>588.91139999999996</v>
      </c>
      <c r="U49" s="45">
        <v>117.78228</v>
      </c>
      <c r="V49" s="45">
        <v>1472.2785000000001</v>
      </c>
      <c r="W49" s="45">
        <v>4711.2911999999997</v>
      </c>
      <c r="X49" s="45">
        <v>1766.7341999999999</v>
      </c>
      <c r="Y49" s="45">
        <v>353.34683999999999</v>
      </c>
      <c r="Z49" s="45">
        <v>21671.939519999996</v>
      </c>
      <c r="AA49" s="45">
        <v>4907.5949999999993</v>
      </c>
      <c r="AB49" s="45">
        <v>6543.4599999999991</v>
      </c>
      <c r="AC49" s="45">
        <v>4213.9882400000006</v>
      </c>
      <c r="AD49" s="45">
        <v>15665.043239999999</v>
      </c>
      <c r="AE49" s="45">
        <v>3198.5316000000003</v>
      </c>
      <c r="AF49" s="45">
        <v>8734</v>
      </c>
      <c r="AG49" s="45">
        <v>0</v>
      </c>
      <c r="AH49" s="45">
        <v>623.04</v>
      </c>
      <c r="AI49" s="45">
        <v>0</v>
      </c>
      <c r="AJ49" s="45">
        <v>0</v>
      </c>
      <c r="AK49" s="45">
        <v>67.540000000000006</v>
      </c>
      <c r="AL49" s="45">
        <v>1511.62</v>
      </c>
      <c r="AM49" s="45">
        <v>14134.731599999999</v>
      </c>
      <c r="AN49" s="45">
        <v>51471.714359999998</v>
      </c>
      <c r="AO49" s="45">
        <v>295.53491649305556</v>
      </c>
      <c r="AP49" s="45">
        <v>23.642793319444447</v>
      </c>
      <c r="AQ49" s="45">
        <v>11.821396659722224</v>
      </c>
      <c r="AR49" s="45">
        <v>206.11899000000003</v>
      </c>
      <c r="AS49" s="45">
        <v>75.851788320000026</v>
      </c>
      <c r="AT49" s="45">
        <v>2532.3190199999999</v>
      </c>
      <c r="AU49" s="45">
        <v>98.151900000000012</v>
      </c>
      <c r="AV49" s="45">
        <v>3243.440804792222</v>
      </c>
      <c r="AW49" s="45">
        <v>817.93249999999989</v>
      </c>
      <c r="AX49" s="45">
        <v>484.21604000000002</v>
      </c>
      <c r="AY49" s="45">
        <v>12.2689875</v>
      </c>
      <c r="AZ49" s="45">
        <v>196.30380000000002</v>
      </c>
      <c r="BA49" s="45">
        <v>76.340366666666668</v>
      </c>
      <c r="BB49" s="45">
        <v>584.03870345333348</v>
      </c>
      <c r="BC49" s="45">
        <v>2171.10039762</v>
      </c>
      <c r="BD49" s="45"/>
      <c r="BE49" s="45">
        <v>0</v>
      </c>
      <c r="BF49" s="45">
        <v>2171.10039762</v>
      </c>
      <c r="BG49" s="45">
        <v>1079.8975</v>
      </c>
      <c r="BH49" s="45"/>
      <c r="BI49" s="45">
        <v>0</v>
      </c>
      <c r="BJ49" s="45"/>
      <c r="BK49" s="45"/>
      <c r="BL49" s="45">
        <v>1079.8975</v>
      </c>
      <c r="BM49" s="45">
        <v>116857.29306241222</v>
      </c>
      <c r="BN49" s="45">
        <f t="shared" si="0"/>
        <v>5433.2475130964413</v>
      </c>
      <c r="BO49" s="45">
        <f t="shared" si="1"/>
        <v>3839.4949092548186</v>
      </c>
      <c r="BP49" s="46">
        <f t="shared" si="3"/>
        <v>8.8629737609329435</v>
      </c>
      <c r="BQ49" s="46">
        <f t="shared" si="2"/>
        <v>1.9241982507288626</v>
      </c>
      <c r="BR49" s="47">
        <v>5</v>
      </c>
      <c r="BS49" s="46">
        <f t="shared" si="4"/>
        <v>5.8309037900874632</v>
      </c>
      <c r="BT49" s="46">
        <f t="shared" si="5"/>
        <v>14.25</v>
      </c>
      <c r="BU49" s="46">
        <f t="shared" si="6"/>
        <v>16.618075801749271</v>
      </c>
      <c r="BV49" s="45">
        <f t="shared" si="7"/>
        <v>1540.9513646472942</v>
      </c>
      <c r="BW49" s="45">
        <f t="shared" si="8"/>
        <v>10813.693786998556</v>
      </c>
      <c r="BX49" s="45">
        <f t="shared" si="9"/>
        <v>127670.98684941078</v>
      </c>
      <c r="BY49" s="45">
        <f t="shared" si="10"/>
        <v>1532051.8421929292</v>
      </c>
      <c r="BZ49" s="45">
        <f t="shared" si="11"/>
        <v>3064103.6843858585</v>
      </c>
      <c r="CA49" s="48">
        <v>43101</v>
      </c>
      <c r="CB49" s="49">
        <v>0</v>
      </c>
      <c r="CC49" s="49">
        <v>0</v>
      </c>
    </row>
    <row r="50" spans="1:81">
      <c r="A50" s="41" t="s">
        <v>91</v>
      </c>
      <c r="B50" s="41" t="s">
        <v>151</v>
      </c>
      <c r="C50" s="41" t="s">
        <v>115</v>
      </c>
      <c r="D50" s="42" t="s">
        <v>152</v>
      </c>
      <c r="E50" s="43" t="s">
        <v>62</v>
      </c>
      <c r="F50" s="43" t="s">
        <v>63</v>
      </c>
      <c r="G50" s="43">
        <v>25</v>
      </c>
      <c r="H50" s="44">
        <v>1825.1386363636361</v>
      </c>
      <c r="I50" s="45">
        <v>45628.465909090904</v>
      </c>
      <c r="J50" s="45"/>
      <c r="K50" s="45"/>
      <c r="L50" s="45"/>
      <c r="M50" s="45"/>
      <c r="N50" s="45"/>
      <c r="O50" s="45"/>
      <c r="P50" s="45"/>
      <c r="Q50" s="45">
        <v>45628.465909090904</v>
      </c>
      <c r="R50" s="45">
        <v>9125.693181818182</v>
      </c>
      <c r="S50" s="45">
        <v>684.42698863636349</v>
      </c>
      <c r="T50" s="45">
        <v>456.28465909090903</v>
      </c>
      <c r="U50" s="45">
        <v>91.256931818181812</v>
      </c>
      <c r="V50" s="45">
        <v>1140.7116477272727</v>
      </c>
      <c r="W50" s="45">
        <v>3650.2772727272722</v>
      </c>
      <c r="X50" s="45">
        <v>1368.853977272727</v>
      </c>
      <c r="Y50" s="45">
        <v>273.77079545454541</v>
      </c>
      <c r="Z50" s="45">
        <v>16791.275454545452</v>
      </c>
      <c r="AA50" s="45">
        <v>3802.3721590909086</v>
      </c>
      <c r="AB50" s="45">
        <v>5069.829545454545</v>
      </c>
      <c r="AC50" s="45">
        <v>3264.9702272727272</v>
      </c>
      <c r="AD50" s="45">
        <v>12137.171931818182</v>
      </c>
      <c r="AE50" s="45">
        <v>4912.2920454545456</v>
      </c>
      <c r="AF50" s="45">
        <v>9925</v>
      </c>
      <c r="AG50" s="45">
        <v>0</v>
      </c>
      <c r="AH50" s="45">
        <v>708</v>
      </c>
      <c r="AI50" s="45">
        <v>0</v>
      </c>
      <c r="AJ50" s="45">
        <v>0</v>
      </c>
      <c r="AK50" s="45">
        <v>76.75</v>
      </c>
      <c r="AL50" s="45">
        <v>1717.7499999999998</v>
      </c>
      <c r="AM50" s="45">
        <v>17339.792045454546</v>
      </c>
      <c r="AN50" s="45">
        <v>46268.239431818176</v>
      </c>
      <c r="AO50" s="45">
        <v>228.97849934895834</v>
      </c>
      <c r="AP50" s="45">
        <v>18.318279947916665</v>
      </c>
      <c r="AQ50" s="45">
        <v>9.1591399739583323</v>
      </c>
      <c r="AR50" s="45">
        <v>159.69963068181818</v>
      </c>
      <c r="AS50" s="45">
        <v>58.769464090909111</v>
      </c>
      <c r="AT50" s="45">
        <v>1962.0240340909088</v>
      </c>
      <c r="AU50" s="45">
        <v>76.047443181818181</v>
      </c>
      <c r="AV50" s="45">
        <v>2512.9964913162876</v>
      </c>
      <c r="AW50" s="45">
        <v>633.72869318181813</v>
      </c>
      <c r="AX50" s="45">
        <v>375.16738636363635</v>
      </c>
      <c r="AY50" s="45">
        <v>9.5059303977272709</v>
      </c>
      <c r="AZ50" s="45">
        <v>152.09488636363636</v>
      </c>
      <c r="BA50" s="45">
        <v>59.148011363636357</v>
      </c>
      <c r="BB50" s="45">
        <v>452.50932602272729</v>
      </c>
      <c r="BC50" s="45">
        <v>1682.1542336931818</v>
      </c>
      <c r="BD50" s="45"/>
      <c r="BE50" s="45">
        <v>0</v>
      </c>
      <c r="BF50" s="45">
        <v>1682.1542336931818</v>
      </c>
      <c r="BG50" s="45">
        <v>1227.15625</v>
      </c>
      <c r="BH50" s="45"/>
      <c r="BI50" s="45">
        <v>0</v>
      </c>
      <c r="BJ50" s="45"/>
      <c r="BK50" s="45"/>
      <c r="BL50" s="45">
        <v>1227.15625</v>
      </c>
      <c r="BM50" s="45">
        <v>97319.012315918546</v>
      </c>
      <c r="BN50" s="45">
        <f t="shared" si="0"/>
        <v>6174.1449012459561</v>
      </c>
      <c r="BO50" s="45">
        <f t="shared" si="1"/>
        <v>4363.0623968804757</v>
      </c>
      <c r="BP50" s="46">
        <f t="shared" si="3"/>
        <v>8.8629737609329435</v>
      </c>
      <c r="BQ50" s="46">
        <f t="shared" si="2"/>
        <v>1.9241982507288626</v>
      </c>
      <c r="BR50" s="47">
        <v>5</v>
      </c>
      <c r="BS50" s="46">
        <f t="shared" si="4"/>
        <v>5.8309037900874632</v>
      </c>
      <c r="BT50" s="46">
        <f t="shared" si="5"/>
        <v>14.25</v>
      </c>
      <c r="BU50" s="46">
        <f t="shared" si="6"/>
        <v>16.618075801749271</v>
      </c>
      <c r="BV50" s="45">
        <f t="shared" si="7"/>
        <v>1751.0810961901068</v>
      </c>
      <c r="BW50" s="45">
        <f t="shared" si="8"/>
        <v>12288.288394316538</v>
      </c>
      <c r="BX50" s="45">
        <f t="shared" si="9"/>
        <v>109607.30071023508</v>
      </c>
      <c r="BY50" s="45">
        <f t="shared" si="10"/>
        <v>1315287.608522821</v>
      </c>
      <c r="BZ50" s="45">
        <f t="shared" si="11"/>
        <v>2630575.217045642</v>
      </c>
      <c r="CA50" s="48">
        <v>43101</v>
      </c>
      <c r="CB50" s="49">
        <v>0</v>
      </c>
      <c r="CC50" s="49">
        <v>0</v>
      </c>
    </row>
    <row r="51" spans="1:81">
      <c r="A51" s="41" t="s">
        <v>91</v>
      </c>
      <c r="B51" s="41" t="s">
        <v>153</v>
      </c>
      <c r="C51" s="41" t="s">
        <v>115</v>
      </c>
      <c r="D51" s="42" t="s">
        <v>154</v>
      </c>
      <c r="E51" s="43" t="s">
        <v>62</v>
      </c>
      <c r="F51" s="43" t="s">
        <v>63</v>
      </c>
      <c r="G51" s="43">
        <v>6</v>
      </c>
      <c r="H51" s="44">
        <v>3212.24</v>
      </c>
      <c r="I51" s="45">
        <v>19273.439999999999</v>
      </c>
      <c r="J51" s="45"/>
      <c r="K51" s="45"/>
      <c r="L51" s="45"/>
      <c r="M51" s="45"/>
      <c r="N51" s="45"/>
      <c r="O51" s="45"/>
      <c r="P51" s="45"/>
      <c r="Q51" s="45">
        <v>19273.439999999999</v>
      </c>
      <c r="R51" s="45">
        <v>3854.6880000000001</v>
      </c>
      <c r="S51" s="45">
        <v>289.10159999999996</v>
      </c>
      <c r="T51" s="45">
        <v>192.73439999999999</v>
      </c>
      <c r="U51" s="45">
        <v>38.546880000000002</v>
      </c>
      <c r="V51" s="45">
        <v>481.83600000000001</v>
      </c>
      <c r="W51" s="45">
        <v>1541.8751999999999</v>
      </c>
      <c r="X51" s="45">
        <v>578.20319999999992</v>
      </c>
      <c r="Y51" s="45">
        <v>115.64063999999999</v>
      </c>
      <c r="Z51" s="45">
        <v>7092.6259200000004</v>
      </c>
      <c r="AA51" s="45">
        <v>1606.12</v>
      </c>
      <c r="AB51" s="45">
        <v>2141.4933333333329</v>
      </c>
      <c r="AC51" s="45">
        <v>1379.1217066666668</v>
      </c>
      <c r="AD51" s="45">
        <v>5126.7350399999996</v>
      </c>
      <c r="AE51" s="45">
        <v>679.59360000000015</v>
      </c>
      <c r="AF51" s="45">
        <v>2382</v>
      </c>
      <c r="AG51" s="45">
        <v>0</v>
      </c>
      <c r="AH51" s="45">
        <v>169.92000000000002</v>
      </c>
      <c r="AI51" s="45">
        <v>0</v>
      </c>
      <c r="AJ51" s="45">
        <v>0</v>
      </c>
      <c r="AK51" s="45">
        <v>18.420000000000002</v>
      </c>
      <c r="AL51" s="45">
        <v>412.26</v>
      </c>
      <c r="AM51" s="45">
        <v>3662.1936000000005</v>
      </c>
      <c r="AN51" s="45">
        <v>15881.55456</v>
      </c>
      <c r="AO51" s="45">
        <v>96.720397685185191</v>
      </c>
      <c r="AP51" s="45">
        <v>7.7376318148148151</v>
      </c>
      <c r="AQ51" s="45">
        <v>3.8688159074074076</v>
      </c>
      <c r="AR51" s="45">
        <v>67.457040000000006</v>
      </c>
      <c r="AS51" s="45">
        <v>24.824190720000008</v>
      </c>
      <c r="AT51" s="45">
        <v>828.7579199999999</v>
      </c>
      <c r="AU51" s="45">
        <v>32.122399999999999</v>
      </c>
      <c r="AV51" s="45">
        <v>1061.4883961274072</v>
      </c>
      <c r="AW51" s="45">
        <v>267.68666666666661</v>
      </c>
      <c r="AX51" s="45">
        <v>158.47050666666667</v>
      </c>
      <c r="AY51" s="45">
        <v>4.0152999999999999</v>
      </c>
      <c r="AZ51" s="45">
        <v>64.244799999999998</v>
      </c>
      <c r="BA51" s="45">
        <v>24.984088888888888</v>
      </c>
      <c r="BB51" s="45">
        <v>191.1397012977778</v>
      </c>
      <c r="BC51" s="45">
        <v>710.54106351999997</v>
      </c>
      <c r="BD51" s="45"/>
      <c r="BE51" s="45">
        <v>0</v>
      </c>
      <c r="BF51" s="45">
        <v>710.54106351999997</v>
      </c>
      <c r="BG51" s="45">
        <v>294.51749999999998</v>
      </c>
      <c r="BH51" s="45"/>
      <c r="BI51" s="45">
        <v>0</v>
      </c>
      <c r="BJ51" s="45"/>
      <c r="BK51" s="45"/>
      <c r="BL51" s="45">
        <v>294.51749999999998</v>
      </c>
      <c r="BM51" s="45">
        <v>37221.541519647413</v>
      </c>
      <c r="BN51" s="45">
        <f t="shared" si="0"/>
        <v>1481.7947762990295</v>
      </c>
      <c r="BO51" s="45">
        <f t="shared" si="1"/>
        <v>1047.1349752513142</v>
      </c>
      <c r="BP51" s="46">
        <f t="shared" si="3"/>
        <v>8.8629737609329435</v>
      </c>
      <c r="BQ51" s="46">
        <f t="shared" si="2"/>
        <v>1.9241982507288626</v>
      </c>
      <c r="BR51" s="47">
        <v>5</v>
      </c>
      <c r="BS51" s="46">
        <f t="shared" si="4"/>
        <v>5.8309037900874632</v>
      </c>
      <c r="BT51" s="46">
        <f t="shared" si="5"/>
        <v>14.25</v>
      </c>
      <c r="BU51" s="46">
        <f t="shared" si="6"/>
        <v>16.618075801749271</v>
      </c>
      <c r="BV51" s="45">
        <f t="shared" si="7"/>
        <v>420.25946308562567</v>
      </c>
      <c r="BW51" s="45">
        <f t="shared" si="8"/>
        <v>2949.1892146359696</v>
      </c>
      <c r="BX51" s="45">
        <f t="shared" si="9"/>
        <v>40170.730734283381</v>
      </c>
      <c r="BY51" s="45">
        <f t="shared" si="10"/>
        <v>482048.76881140057</v>
      </c>
      <c r="BZ51" s="45">
        <f t="shared" si="11"/>
        <v>964097.53762280114</v>
      </c>
      <c r="CA51" s="48">
        <v>43101</v>
      </c>
      <c r="CB51" s="49">
        <v>0</v>
      </c>
      <c r="CC51" s="49">
        <v>0</v>
      </c>
    </row>
    <row r="52" spans="1:81">
      <c r="A52" s="41" t="s">
        <v>91</v>
      </c>
      <c r="B52" s="41" t="s">
        <v>155</v>
      </c>
      <c r="C52" s="41" t="s">
        <v>156</v>
      </c>
      <c r="D52" s="42" t="s">
        <v>157</v>
      </c>
      <c r="E52" s="43" t="s">
        <v>62</v>
      </c>
      <c r="F52" s="43" t="s">
        <v>63</v>
      </c>
      <c r="G52" s="43">
        <v>5</v>
      </c>
      <c r="H52" s="44">
        <v>1696.02</v>
      </c>
      <c r="I52" s="45">
        <v>8480.1</v>
      </c>
      <c r="J52" s="45"/>
      <c r="K52" s="45"/>
      <c r="L52" s="45"/>
      <c r="M52" s="45"/>
      <c r="N52" s="45"/>
      <c r="O52" s="45"/>
      <c r="P52" s="45"/>
      <c r="Q52" s="45">
        <v>8480.1</v>
      </c>
      <c r="R52" s="45">
        <v>1696.0200000000002</v>
      </c>
      <c r="S52" s="45">
        <v>127.2015</v>
      </c>
      <c r="T52" s="45">
        <v>84.801000000000002</v>
      </c>
      <c r="U52" s="45">
        <v>16.9602</v>
      </c>
      <c r="V52" s="45">
        <v>212.00250000000003</v>
      </c>
      <c r="W52" s="45">
        <v>678.40800000000002</v>
      </c>
      <c r="X52" s="45">
        <v>254.40299999999999</v>
      </c>
      <c r="Y52" s="45">
        <v>50.880600000000001</v>
      </c>
      <c r="Z52" s="45">
        <v>3120.6767999999997</v>
      </c>
      <c r="AA52" s="45">
        <v>706.67499999999995</v>
      </c>
      <c r="AB52" s="45">
        <v>942.23333333333335</v>
      </c>
      <c r="AC52" s="45">
        <v>606.79826666666679</v>
      </c>
      <c r="AD52" s="45">
        <v>2255.7066</v>
      </c>
      <c r="AE52" s="45">
        <v>1021.194</v>
      </c>
      <c r="AF52" s="45">
        <v>1841.0000000000002</v>
      </c>
      <c r="AG52" s="45">
        <v>0</v>
      </c>
      <c r="AH52" s="45">
        <v>0</v>
      </c>
      <c r="AI52" s="45">
        <v>0</v>
      </c>
      <c r="AJ52" s="45">
        <v>0</v>
      </c>
      <c r="AK52" s="45">
        <v>15.350000000000001</v>
      </c>
      <c r="AL52" s="45">
        <v>343.54999999999995</v>
      </c>
      <c r="AM52" s="45">
        <v>3221.0940000000001</v>
      </c>
      <c r="AN52" s="45">
        <v>8597.4773999999998</v>
      </c>
      <c r="AO52" s="45">
        <v>42.555903067129634</v>
      </c>
      <c r="AP52" s="45">
        <v>3.4044722453703709</v>
      </c>
      <c r="AQ52" s="45">
        <v>1.7022361226851854</v>
      </c>
      <c r="AR52" s="45">
        <v>29.680350000000004</v>
      </c>
      <c r="AS52" s="45">
        <v>10.922368800000005</v>
      </c>
      <c r="AT52" s="45">
        <v>364.64429999999999</v>
      </c>
      <c r="AU52" s="45">
        <v>14.133500000000002</v>
      </c>
      <c r="AV52" s="45">
        <v>467.04313023518523</v>
      </c>
      <c r="AW52" s="45">
        <v>117.77916666666667</v>
      </c>
      <c r="AX52" s="45">
        <v>69.72526666666667</v>
      </c>
      <c r="AY52" s="45">
        <v>1.7666875</v>
      </c>
      <c r="AZ52" s="45">
        <v>28.267000000000003</v>
      </c>
      <c r="BA52" s="45">
        <v>10.992722222222222</v>
      </c>
      <c r="BB52" s="45">
        <v>84.099350244444466</v>
      </c>
      <c r="BC52" s="45">
        <v>312.63019330000003</v>
      </c>
      <c r="BD52" s="45"/>
      <c r="BE52" s="45">
        <v>0</v>
      </c>
      <c r="BF52" s="45">
        <v>312.63019330000003</v>
      </c>
      <c r="BG52" s="45">
        <v>260.03567708333333</v>
      </c>
      <c r="BH52" s="45"/>
      <c r="BI52" s="45">
        <v>0</v>
      </c>
      <c r="BJ52" s="45"/>
      <c r="BK52" s="45"/>
      <c r="BL52" s="45">
        <v>260.03567708333333</v>
      </c>
      <c r="BM52" s="45">
        <v>18117.286400618523</v>
      </c>
      <c r="BN52" s="45">
        <f t="shared" si="0"/>
        <v>1234.8289802491913</v>
      </c>
      <c r="BO52" s="45">
        <f t="shared" si="1"/>
        <v>872.61247937609505</v>
      </c>
      <c r="BP52" s="46">
        <f t="shared" si="3"/>
        <v>8.8629737609329435</v>
      </c>
      <c r="BQ52" s="46">
        <f t="shared" si="2"/>
        <v>1.9241982507288626</v>
      </c>
      <c r="BR52" s="47">
        <v>5</v>
      </c>
      <c r="BS52" s="46">
        <f t="shared" si="4"/>
        <v>5.8309037900874632</v>
      </c>
      <c r="BT52" s="46">
        <f t="shared" si="5"/>
        <v>14.25</v>
      </c>
      <c r="BU52" s="46">
        <f t="shared" si="6"/>
        <v>16.618075801749271</v>
      </c>
      <c r="BV52" s="45">
        <f t="shared" si="7"/>
        <v>350.21621923802138</v>
      </c>
      <c r="BW52" s="45">
        <f t="shared" si="8"/>
        <v>2457.6576788633079</v>
      </c>
      <c r="BX52" s="45">
        <f t="shared" si="9"/>
        <v>20574.944079481829</v>
      </c>
      <c r="BY52" s="45">
        <f t="shared" si="10"/>
        <v>246899.32895378195</v>
      </c>
      <c r="BZ52" s="45">
        <f t="shared" si="11"/>
        <v>493798.6579075639</v>
      </c>
      <c r="CA52" s="48">
        <v>43101</v>
      </c>
      <c r="CB52" s="49">
        <v>0</v>
      </c>
      <c r="CC52" s="49">
        <v>0</v>
      </c>
    </row>
    <row r="53" spans="1:81">
      <c r="A53" s="41" t="s">
        <v>158</v>
      </c>
      <c r="B53" s="41" t="s">
        <v>78</v>
      </c>
      <c r="C53" s="41" t="s">
        <v>159</v>
      </c>
      <c r="D53" s="42" t="s">
        <v>160</v>
      </c>
      <c r="E53" s="43" t="s">
        <v>62</v>
      </c>
      <c r="F53" s="43" t="s">
        <v>63</v>
      </c>
      <c r="G53" s="43">
        <v>2</v>
      </c>
      <c r="H53" s="44">
        <v>3035.23</v>
      </c>
      <c r="I53" s="45">
        <v>6070.46</v>
      </c>
      <c r="J53" s="45"/>
      <c r="K53" s="45"/>
      <c r="L53" s="45"/>
      <c r="M53" s="45"/>
      <c r="N53" s="45"/>
      <c r="O53" s="45"/>
      <c r="P53" s="45"/>
      <c r="Q53" s="45">
        <v>6070.46</v>
      </c>
      <c r="R53" s="45">
        <v>1214.0920000000001</v>
      </c>
      <c r="S53" s="45">
        <v>91.056899999999999</v>
      </c>
      <c r="T53" s="45">
        <v>60.704599999999999</v>
      </c>
      <c r="U53" s="45">
        <v>12.140919999999999</v>
      </c>
      <c r="V53" s="45">
        <v>151.76150000000001</v>
      </c>
      <c r="W53" s="45">
        <v>485.63679999999999</v>
      </c>
      <c r="X53" s="45">
        <v>182.1138</v>
      </c>
      <c r="Y53" s="45">
        <v>36.422760000000004</v>
      </c>
      <c r="Z53" s="45">
        <v>2233.9292800000003</v>
      </c>
      <c r="AA53" s="45">
        <v>505.87166666666667</v>
      </c>
      <c r="AB53" s="45">
        <v>674.49555555555548</v>
      </c>
      <c r="AC53" s="45">
        <v>434.37513777777787</v>
      </c>
      <c r="AD53" s="45">
        <v>1614.74236</v>
      </c>
      <c r="AE53" s="45">
        <v>0</v>
      </c>
      <c r="AF53" s="45">
        <v>794</v>
      </c>
      <c r="AG53" s="45">
        <v>0</v>
      </c>
      <c r="AH53" s="45">
        <v>30</v>
      </c>
      <c r="AI53" s="45">
        <v>0</v>
      </c>
      <c r="AJ53" s="45">
        <v>0</v>
      </c>
      <c r="AK53" s="45">
        <v>6.1400000000000006</v>
      </c>
      <c r="AL53" s="45">
        <v>587.76</v>
      </c>
      <c r="AM53" s="45">
        <v>1417.9</v>
      </c>
      <c r="AN53" s="45">
        <v>5266.5716400000001</v>
      </c>
      <c r="AO53" s="45">
        <v>30.463544926697534</v>
      </c>
      <c r="AP53" s="45">
        <v>2.4370835941358027</v>
      </c>
      <c r="AQ53" s="45">
        <v>1.2185417970679013</v>
      </c>
      <c r="AR53" s="45">
        <v>21.246610000000004</v>
      </c>
      <c r="AS53" s="45">
        <v>7.8187524800000032</v>
      </c>
      <c r="AT53" s="45">
        <v>261.02977999999996</v>
      </c>
      <c r="AU53" s="45">
        <v>10.117433333333334</v>
      </c>
      <c r="AV53" s="45">
        <v>334.33174613123452</v>
      </c>
      <c r="AW53" s="45">
        <v>84.311944444444435</v>
      </c>
      <c r="AX53" s="45">
        <v>49.912671111111116</v>
      </c>
      <c r="AY53" s="45">
        <v>1.2646791666666666</v>
      </c>
      <c r="AZ53" s="45">
        <v>20.234866666666669</v>
      </c>
      <c r="BA53" s="45">
        <v>7.8691148148148145</v>
      </c>
      <c r="BB53" s="45">
        <v>60.202325642962975</v>
      </c>
      <c r="BC53" s="45">
        <v>223.79560184666667</v>
      </c>
      <c r="BD53" s="45"/>
      <c r="BE53" s="45">
        <v>0</v>
      </c>
      <c r="BF53" s="45">
        <v>223.79560184666667</v>
      </c>
      <c r="BG53" s="45">
        <v>176.4152083333334</v>
      </c>
      <c r="BH53" s="45"/>
      <c r="BI53" s="45">
        <v>0</v>
      </c>
      <c r="BJ53" s="45"/>
      <c r="BK53" s="45"/>
      <c r="BL53" s="45">
        <v>176.4152083333334</v>
      </c>
      <c r="BM53" s="45">
        <v>12071.574196311236</v>
      </c>
      <c r="BN53" s="45">
        <f t="shared" si="0"/>
        <v>493.93159209967649</v>
      </c>
      <c r="BO53" s="45">
        <f t="shared" si="1"/>
        <v>349.04499175043804</v>
      </c>
      <c r="BP53" s="46">
        <f t="shared" si="3"/>
        <v>8.7106017191977063</v>
      </c>
      <c r="BQ53" s="46">
        <f t="shared" si="2"/>
        <v>1.8911174785100282</v>
      </c>
      <c r="BR53" s="47">
        <v>3.5000000000000004</v>
      </c>
      <c r="BS53" s="46">
        <f t="shared" si="4"/>
        <v>4.0114613180515759</v>
      </c>
      <c r="BT53" s="46">
        <f t="shared" si="5"/>
        <v>12.75</v>
      </c>
      <c r="BU53" s="46">
        <f t="shared" si="6"/>
        <v>14.613180515759311</v>
      </c>
      <c r="BV53" s="45">
        <f t="shared" si="7"/>
        <v>123.1856899035984</v>
      </c>
      <c r="BW53" s="45">
        <f t="shared" si="8"/>
        <v>966.16227375371295</v>
      </c>
      <c r="BX53" s="45">
        <f t="shared" si="9"/>
        <v>13037.736470064949</v>
      </c>
      <c r="BY53" s="45">
        <f t="shared" si="10"/>
        <v>156452.83764077938</v>
      </c>
      <c r="BZ53" s="45">
        <f t="shared" si="11"/>
        <v>312905.67528155877</v>
      </c>
      <c r="CA53" s="48">
        <v>43101</v>
      </c>
      <c r="CB53" s="49">
        <v>0</v>
      </c>
      <c r="CC53" s="49">
        <v>0</v>
      </c>
    </row>
    <row r="54" spans="1:81">
      <c r="A54" s="41" t="s">
        <v>158</v>
      </c>
      <c r="B54" s="41" t="s">
        <v>17</v>
      </c>
      <c r="C54" s="41" t="s">
        <v>161</v>
      </c>
      <c r="D54" s="42" t="s">
        <v>162</v>
      </c>
      <c r="E54" s="43" t="s">
        <v>62</v>
      </c>
      <c r="F54" s="43" t="s">
        <v>63</v>
      </c>
      <c r="G54" s="43">
        <v>1</v>
      </c>
      <c r="H54" s="44">
        <v>1511.38</v>
      </c>
      <c r="I54" s="45">
        <v>1511.38</v>
      </c>
      <c r="J54" s="45"/>
      <c r="K54" s="45"/>
      <c r="L54" s="45"/>
      <c r="M54" s="45"/>
      <c r="N54" s="45"/>
      <c r="O54" s="45"/>
      <c r="P54" s="45"/>
      <c r="Q54" s="45">
        <v>1511.38</v>
      </c>
      <c r="R54" s="45">
        <v>302.27600000000001</v>
      </c>
      <c r="S54" s="45">
        <v>22.6707</v>
      </c>
      <c r="T54" s="45">
        <v>15.113800000000001</v>
      </c>
      <c r="U54" s="45">
        <v>3.0227600000000003</v>
      </c>
      <c r="V54" s="45">
        <v>37.784500000000001</v>
      </c>
      <c r="W54" s="45">
        <v>120.91040000000001</v>
      </c>
      <c r="X54" s="45">
        <v>45.3414</v>
      </c>
      <c r="Y54" s="45">
        <v>9.0682800000000015</v>
      </c>
      <c r="Z54" s="45">
        <v>556.18784000000005</v>
      </c>
      <c r="AA54" s="45">
        <v>125.94833333333334</v>
      </c>
      <c r="AB54" s="45">
        <v>167.93111111111111</v>
      </c>
      <c r="AC54" s="45">
        <v>108.14763555555558</v>
      </c>
      <c r="AD54" s="45">
        <v>402.02708000000007</v>
      </c>
      <c r="AE54" s="45">
        <v>89.3172</v>
      </c>
      <c r="AF54" s="45">
        <v>397</v>
      </c>
      <c r="AG54" s="45">
        <v>0</v>
      </c>
      <c r="AH54" s="45">
        <v>48.58</v>
      </c>
      <c r="AI54" s="45">
        <v>9.5500000000000007</v>
      </c>
      <c r="AJ54" s="45">
        <v>0</v>
      </c>
      <c r="AK54" s="45">
        <v>3.0700000000000003</v>
      </c>
      <c r="AL54" s="45">
        <v>0</v>
      </c>
      <c r="AM54" s="45">
        <v>547.5172</v>
      </c>
      <c r="AN54" s="45">
        <v>1505.7321200000001</v>
      </c>
      <c r="AO54" s="45">
        <v>7.584596971450619</v>
      </c>
      <c r="AP54" s="45">
        <v>0.60676775771604952</v>
      </c>
      <c r="AQ54" s="45">
        <v>0.30338387885802476</v>
      </c>
      <c r="AR54" s="45">
        <v>5.2898300000000011</v>
      </c>
      <c r="AS54" s="45">
        <v>1.946657440000001</v>
      </c>
      <c r="AT54" s="45">
        <v>64.989339999999999</v>
      </c>
      <c r="AU54" s="45">
        <v>2.518966666666667</v>
      </c>
      <c r="AV54" s="45">
        <v>83.239542714691368</v>
      </c>
      <c r="AW54" s="45">
        <v>20.991388888888888</v>
      </c>
      <c r="AX54" s="45">
        <v>12.426902222222225</v>
      </c>
      <c r="AY54" s="45">
        <v>0.31487083333333332</v>
      </c>
      <c r="AZ54" s="45">
        <v>5.037933333333334</v>
      </c>
      <c r="BA54" s="45">
        <v>1.9591962962962963</v>
      </c>
      <c r="BB54" s="45">
        <v>14.988747299259263</v>
      </c>
      <c r="BC54" s="45">
        <v>55.719038873333346</v>
      </c>
      <c r="BD54" s="45"/>
      <c r="BE54" s="45">
        <v>0</v>
      </c>
      <c r="BF54" s="45">
        <v>55.719038873333346</v>
      </c>
      <c r="BG54" s="45">
        <v>67.580104166666658</v>
      </c>
      <c r="BH54" s="45"/>
      <c r="BI54" s="45">
        <v>0</v>
      </c>
      <c r="BJ54" s="45"/>
      <c r="BK54" s="45"/>
      <c r="BL54" s="45">
        <v>67.580104166666658</v>
      </c>
      <c r="BM54" s="45">
        <v>3223.6508057546916</v>
      </c>
      <c r="BN54" s="45">
        <f t="shared" si="0"/>
        <v>246.96579604983825</v>
      </c>
      <c r="BO54" s="45">
        <f t="shared" si="1"/>
        <v>174.52249587521902</v>
      </c>
      <c r="BP54" s="46">
        <f t="shared" si="3"/>
        <v>8.7106017191977063</v>
      </c>
      <c r="BQ54" s="46">
        <f t="shared" si="2"/>
        <v>1.8911174785100282</v>
      </c>
      <c r="BR54" s="47">
        <v>3.5000000000000004</v>
      </c>
      <c r="BS54" s="46">
        <f t="shared" si="4"/>
        <v>4.0114613180515759</v>
      </c>
      <c r="BT54" s="46">
        <f t="shared" si="5"/>
        <v>12.75</v>
      </c>
      <c r="BU54" s="46">
        <f t="shared" si="6"/>
        <v>14.613180515759311</v>
      </c>
      <c r="BV54" s="45">
        <f t="shared" si="7"/>
        <v>61.592844951799201</v>
      </c>
      <c r="BW54" s="45">
        <f t="shared" si="8"/>
        <v>483.08113687685648</v>
      </c>
      <c r="BX54" s="45">
        <f t="shared" si="9"/>
        <v>3706.731942631548</v>
      </c>
      <c r="BY54" s="45">
        <f t="shared" si="10"/>
        <v>44480.783311578576</v>
      </c>
      <c r="BZ54" s="45">
        <f t="shared" si="11"/>
        <v>88961.566623157152</v>
      </c>
      <c r="CA54" s="48">
        <v>43101</v>
      </c>
      <c r="CB54" s="49">
        <v>0</v>
      </c>
      <c r="CC54" s="49">
        <v>0</v>
      </c>
    </row>
    <row r="55" spans="1:81">
      <c r="A55" s="41" t="s">
        <v>158</v>
      </c>
      <c r="B55" s="41" t="s">
        <v>16</v>
      </c>
      <c r="C55" s="41" t="s">
        <v>161</v>
      </c>
      <c r="D55" s="42" t="s">
        <v>163</v>
      </c>
      <c r="E55" s="43" t="s">
        <v>62</v>
      </c>
      <c r="F55" s="43" t="s">
        <v>63</v>
      </c>
      <c r="G55" s="43">
        <v>1</v>
      </c>
      <c r="H55" s="44">
        <v>2216.69</v>
      </c>
      <c r="I55" s="45">
        <v>2216.69</v>
      </c>
      <c r="J55" s="45"/>
      <c r="K55" s="45"/>
      <c r="L55" s="45"/>
      <c r="M55" s="45"/>
      <c r="N55" s="45"/>
      <c r="O55" s="45"/>
      <c r="P55" s="45"/>
      <c r="Q55" s="45">
        <v>2216.69</v>
      </c>
      <c r="R55" s="45">
        <v>443.33800000000002</v>
      </c>
      <c r="S55" s="45">
        <v>33.250349999999997</v>
      </c>
      <c r="T55" s="45">
        <v>22.166900000000002</v>
      </c>
      <c r="U55" s="45">
        <v>4.4333800000000005</v>
      </c>
      <c r="V55" s="45">
        <v>55.417250000000003</v>
      </c>
      <c r="W55" s="45">
        <v>177.33520000000001</v>
      </c>
      <c r="X55" s="45">
        <v>66.500699999999995</v>
      </c>
      <c r="Y55" s="45">
        <v>13.300140000000001</v>
      </c>
      <c r="Z55" s="45">
        <v>815.74191999999994</v>
      </c>
      <c r="AA55" s="45">
        <v>184.72416666666666</v>
      </c>
      <c r="AB55" s="45">
        <v>246.29888888888888</v>
      </c>
      <c r="AC55" s="45">
        <v>158.61648444444447</v>
      </c>
      <c r="AD55" s="45">
        <v>589.63954000000001</v>
      </c>
      <c r="AE55" s="45">
        <v>46.99860000000001</v>
      </c>
      <c r="AF55" s="45">
        <v>397</v>
      </c>
      <c r="AG55" s="45">
        <v>0</v>
      </c>
      <c r="AH55" s="45">
        <v>48.58</v>
      </c>
      <c r="AI55" s="45">
        <v>9.5500000000000007</v>
      </c>
      <c r="AJ55" s="45">
        <v>0</v>
      </c>
      <c r="AK55" s="45">
        <v>3.0700000000000003</v>
      </c>
      <c r="AL55" s="45">
        <v>0</v>
      </c>
      <c r="AM55" s="45">
        <v>505.1986</v>
      </c>
      <c r="AN55" s="45">
        <v>1910.58006</v>
      </c>
      <c r="AO55" s="45">
        <v>11.124072212577161</v>
      </c>
      <c r="AP55" s="45">
        <v>0.88992577700617292</v>
      </c>
      <c r="AQ55" s="45">
        <v>0.44496288850308646</v>
      </c>
      <c r="AR55" s="45">
        <v>7.7584150000000012</v>
      </c>
      <c r="AS55" s="45">
        <v>2.855096720000001</v>
      </c>
      <c r="AT55" s="45">
        <v>95.317669999999993</v>
      </c>
      <c r="AU55" s="45">
        <v>3.6944833333333338</v>
      </c>
      <c r="AV55" s="45">
        <v>122.08462593141975</v>
      </c>
      <c r="AW55" s="45">
        <v>30.78736111111111</v>
      </c>
      <c r="AX55" s="45">
        <v>18.22611777777778</v>
      </c>
      <c r="AY55" s="45">
        <v>0.46181041666666667</v>
      </c>
      <c r="AZ55" s="45">
        <v>7.3889666666666676</v>
      </c>
      <c r="BA55" s="45">
        <v>2.8734870370370369</v>
      </c>
      <c r="BB55" s="45">
        <v>21.983489427407413</v>
      </c>
      <c r="BC55" s="45">
        <v>81.721232436666668</v>
      </c>
      <c r="BD55" s="45"/>
      <c r="BE55" s="45">
        <v>0</v>
      </c>
      <c r="BF55" s="45">
        <v>81.721232436666668</v>
      </c>
      <c r="BG55" s="45">
        <v>67.580104166666672</v>
      </c>
      <c r="BH55" s="45"/>
      <c r="BI55" s="45">
        <v>0</v>
      </c>
      <c r="BJ55" s="45"/>
      <c r="BK55" s="45"/>
      <c r="BL55" s="45">
        <v>67.580104166666672</v>
      </c>
      <c r="BM55" s="45">
        <v>4398.6560225347521</v>
      </c>
      <c r="BN55" s="45">
        <f t="shared" si="0"/>
        <v>246.96579604983825</v>
      </c>
      <c r="BO55" s="45">
        <f t="shared" si="1"/>
        <v>174.52249587521902</v>
      </c>
      <c r="BP55" s="46">
        <f t="shared" si="3"/>
        <v>8.7106017191977063</v>
      </c>
      <c r="BQ55" s="46">
        <f t="shared" si="2"/>
        <v>1.8911174785100282</v>
      </c>
      <c r="BR55" s="47">
        <v>3.5000000000000004</v>
      </c>
      <c r="BS55" s="46">
        <f t="shared" si="4"/>
        <v>4.0114613180515759</v>
      </c>
      <c r="BT55" s="46">
        <f t="shared" si="5"/>
        <v>12.75</v>
      </c>
      <c r="BU55" s="46">
        <f t="shared" si="6"/>
        <v>14.613180515759311</v>
      </c>
      <c r="BV55" s="45">
        <f t="shared" si="7"/>
        <v>61.592844951799201</v>
      </c>
      <c r="BW55" s="45">
        <f t="shared" si="8"/>
        <v>483.08113687685648</v>
      </c>
      <c r="BX55" s="45">
        <f t="shared" si="9"/>
        <v>4881.7371594116084</v>
      </c>
      <c r="BY55" s="45">
        <f t="shared" si="10"/>
        <v>58580.845912939301</v>
      </c>
      <c r="BZ55" s="45">
        <f t="shared" si="11"/>
        <v>117161.6918258786</v>
      </c>
      <c r="CA55" s="48">
        <v>43101</v>
      </c>
      <c r="CB55" s="49">
        <v>0</v>
      </c>
      <c r="CC55" s="49">
        <v>0</v>
      </c>
    </row>
    <row r="56" spans="1:81">
      <c r="A56" s="41" t="s">
        <v>164</v>
      </c>
      <c r="B56" s="41" t="s">
        <v>73</v>
      </c>
      <c r="C56" s="41" t="s">
        <v>165</v>
      </c>
      <c r="D56" s="42" t="s">
        <v>166</v>
      </c>
      <c r="E56" s="43" t="s">
        <v>62</v>
      </c>
      <c r="F56" s="43" t="s">
        <v>63</v>
      </c>
      <c r="G56" s="43">
        <v>1</v>
      </c>
      <c r="H56" s="44">
        <v>1041.5999999999999</v>
      </c>
      <c r="I56" s="45">
        <v>1041.5999999999999</v>
      </c>
      <c r="J56" s="45"/>
      <c r="K56" s="45"/>
      <c r="L56" s="45"/>
      <c r="M56" s="45"/>
      <c r="N56" s="45"/>
      <c r="O56" s="45"/>
      <c r="P56" s="45"/>
      <c r="Q56" s="45">
        <v>1041.5999999999999</v>
      </c>
      <c r="R56" s="45">
        <v>208.32</v>
      </c>
      <c r="S56" s="45">
        <v>15.623999999999999</v>
      </c>
      <c r="T56" s="45">
        <v>10.415999999999999</v>
      </c>
      <c r="U56" s="45">
        <v>2.0831999999999997</v>
      </c>
      <c r="V56" s="45">
        <v>26.04</v>
      </c>
      <c r="W56" s="45">
        <v>83.327999999999989</v>
      </c>
      <c r="X56" s="45">
        <v>31.247999999999998</v>
      </c>
      <c r="Y56" s="45">
        <v>6.2495999999999992</v>
      </c>
      <c r="Z56" s="45">
        <v>383.30879999999996</v>
      </c>
      <c r="AA56" s="45">
        <v>86.799999999999983</v>
      </c>
      <c r="AB56" s="45">
        <v>115.73333333333332</v>
      </c>
      <c r="AC56" s="45">
        <v>74.532266666666672</v>
      </c>
      <c r="AD56" s="45">
        <v>277.06559999999996</v>
      </c>
      <c r="AE56" s="45">
        <v>117.504</v>
      </c>
      <c r="AF56" s="45">
        <v>397</v>
      </c>
      <c r="AG56" s="45">
        <v>0</v>
      </c>
      <c r="AH56" s="45">
        <v>0</v>
      </c>
      <c r="AI56" s="45">
        <v>0</v>
      </c>
      <c r="AJ56" s="45">
        <v>0</v>
      </c>
      <c r="AK56" s="45">
        <v>3.0700000000000003</v>
      </c>
      <c r="AL56" s="45">
        <v>0</v>
      </c>
      <c r="AM56" s="45">
        <v>517.57400000000007</v>
      </c>
      <c r="AN56" s="45">
        <v>1177.9484</v>
      </c>
      <c r="AO56" s="45">
        <v>5.2270879629629627</v>
      </c>
      <c r="AP56" s="45">
        <v>0.418167037037037</v>
      </c>
      <c r="AQ56" s="45">
        <v>0.2090835185185185</v>
      </c>
      <c r="AR56" s="45">
        <v>3.6456000000000004</v>
      </c>
      <c r="AS56" s="45">
        <v>1.3415808000000005</v>
      </c>
      <c r="AT56" s="45">
        <v>44.788799999999995</v>
      </c>
      <c r="AU56" s="45">
        <v>1.736</v>
      </c>
      <c r="AV56" s="45">
        <v>57.366319318518514</v>
      </c>
      <c r="AW56" s="45">
        <v>14.466666666666665</v>
      </c>
      <c r="AX56" s="45">
        <v>8.5642666666666667</v>
      </c>
      <c r="AY56" s="45">
        <v>0.21699999999999997</v>
      </c>
      <c r="AZ56" s="45">
        <v>3.472</v>
      </c>
      <c r="BA56" s="45">
        <v>1.350222222222222</v>
      </c>
      <c r="BB56" s="45">
        <v>10.329817244444445</v>
      </c>
      <c r="BC56" s="45">
        <v>38.3999728</v>
      </c>
      <c r="BD56" s="45"/>
      <c r="BE56" s="45">
        <v>0</v>
      </c>
      <c r="BF56" s="45">
        <v>38.3999728</v>
      </c>
      <c r="BG56" s="45">
        <v>48.642916666666657</v>
      </c>
      <c r="BH56" s="45"/>
      <c r="BI56" s="45">
        <v>0</v>
      </c>
      <c r="BJ56" s="45"/>
      <c r="BK56" s="45"/>
      <c r="BL56" s="45">
        <v>48.642916666666657</v>
      </c>
      <c r="BM56" s="45">
        <v>2363.9576087851847</v>
      </c>
      <c r="BN56" s="45">
        <f t="shared" si="0"/>
        <v>246.96579604983825</v>
      </c>
      <c r="BO56" s="45">
        <f t="shared" si="1"/>
        <v>174.52249587521902</v>
      </c>
      <c r="BP56" s="46">
        <f t="shared" si="3"/>
        <v>8.6609686609686669</v>
      </c>
      <c r="BQ56" s="46">
        <f t="shared" si="2"/>
        <v>1.8803418803418819</v>
      </c>
      <c r="BR56" s="47">
        <v>3</v>
      </c>
      <c r="BS56" s="46">
        <f t="shared" si="4"/>
        <v>3.4188034188034218</v>
      </c>
      <c r="BT56" s="46">
        <f t="shared" si="5"/>
        <v>12.25</v>
      </c>
      <c r="BU56" s="46">
        <f t="shared" si="6"/>
        <v>13.960113960113972</v>
      </c>
      <c r="BV56" s="45">
        <f t="shared" si="7"/>
        <v>58.840245881275862</v>
      </c>
      <c r="BW56" s="45">
        <f t="shared" si="8"/>
        <v>480.32853780633314</v>
      </c>
      <c r="BX56" s="45">
        <f t="shared" si="9"/>
        <v>2844.286146591518</v>
      </c>
      <c r="BY56" s="45">
        <f t="shared" si="10"/>
        <v>34131.433759098218</v>
      </c>
      <c r="BZ56" s="45">
        <f t="shared" si="11"/>
        <v>68262.867518196435</v>
      </c>
      <c r="CA56" s="48">
        <v>43101</v>
      </c>
      <c r="CB56" s="49">
        <v>0</v>
      </c>
      <c r="CC56" s="49">
        <v>0</v>
      </c>
    </row>
    <row r="57" spans="1:81">
      <c r="A57" s="41" t="s">
        <v>167</v>
      </c>
      <c r="B57" s="41" t="s">
        <v>73</v>
      </c>
      <c r="C57" s="41" t="s">
        <v>67</v>
      </c>
      <c r="D57" s="42" t="s">
        <v>168</v>
      </c>
      <c r="E57" s="43" t="s">
        <v>62</v>
      </c>
      <c r="F57" s="43" t="s">
        <v>63</v>
      </c>
      <c r="G57" s="43">
        <v>1</v>
      </c>
      <c r="H57" s="44">
        <v>1041.5999999999999</v>
      </c>
      <c r="I57" s="45">
        <v>1041.5999999999999</v>
      </c>
      <c r="J57" s="45"/>
      <c r="K57" s="45"/>
      <c r="L57" s="45"/>
      <c r="M57" s="45"/>
      <c r="N57" s="45"/>
      <c r="O57" s="45"/>
      <c r="P57" s="45"/>
      <c r="Q57" s="45">
        <v>1041.5999999999999</v>
      </c>
      <c r="R57" s="45">
        <v>208.32</v>
      </c>
      <c r="S57" s="45">
        <v>15.623999999999999</v>
      </c>
      <c r="T57" s="45">
        <v>10.415999999999999</v>
      </c>
      <c r="U57" s="45">
        <v>2.0831999999999997</v>
      </c>
      <c r="V57" s="45">
        <v>26.04</v>
      </c>
      <c r="W57" s="45">
        <v>83.327999999999989</v>
      </c>
      <c r="X57" s="45">
        <v>31.247999999999998</v>
      </c>
      <c r="Y57" s="45">
        <v>6.2495999999999992</v>
      </c>
      <c r="Z57" s="45">
        <v>383.30879999999996</v>
      </c>
      <c r="AA57" s="45">
        <v>86.799999999999983</v>
      </c>
      <c r="AB57" s="45">
        <v>115.73333333333332</v>
      </c>
      <c r="AC57" s="45">
        <v>74.532266666666672</v>
      </c>
      <c r="AD57" s="45">
        <v>277.06559999999996</v>
      </c>
      <c r="AE57" s="45">
        <v>117.504</v>
      </c>
      <c r="AF57" s="45">
        <v>397</v>
      </c>
      <c r="AG57" s="45">
        <v>0</v>
      </c>
      <c r="AH57" s="45">
        <v>0</v>
      </c>
      <c r="AI57" s="45">
        <v>9.84</v>
      </c>
      <c r="AJ57" s="45">
        <v>0</v>
      </c>
      <c r="AK57" s="45">
        <v>3.0700000000000003</v>
      </c>
      <c r="AL57" s="45">
        <v>0</v>
      </c>
      <c r="AM57" s="45">
        <v>527.4140000000001</v>
      </c>
      <c r="AN57" s="45">
        <v>1187.7884000000001</v>
      </c>
      <c r="AO57" s="45">
        <v>5.2270879629629627</v>
      </c>
      <c r="AP57" s="45">
        <v>0.418167037037037</v>
      </c>
      <c r="AQ57" s="45">
        <v>0.2090835185185185</v>
      </c>
      <c r="AR57" s="45">
        <v>3.6456000000000004</v>
      </c>
      <c r="AS57" s="45">
        <v>1.3415808000000005</v>
      </c>
      <c r="AT57" s="45">
        <v>44.788799999999995</v>
      </c>
      <c r="AU57" s="45">
        <v>1.736</v>
      </c>
      <c r="AV57" s="45">
        <v>57.366319318518514</v>
      </c>
      <c r="AW57" s="45">
        <v>14.466666666666665</v>
      </c>
      <c r="AX57" s="45">
        <v>8.5642666666666667</v>
      </c>
      <c r="AY57" s="45">
        <v>0.21699999999999997</v>
      </c>
      <c r="AZ57" s="45">
        <v>3.472</v>
      </c>
      <c r="BA57" s="45">
        <v>1.350222222222222</v>
      </c>
      <c r="BB57" s="45">
        <v>10.329817244444445</v>
      </c>
      <c r="BC57" s="45">
        <v>38.3999728</v>
      </c>
      <c r="BD57" s="45"/>
      <c r="BE57" s="45">
        <v>0</v>
      </c>
      <c r="BF57" s="45">
        <v>38.3999728</v>
      </c>
      <c r="BG57" s="45">
        <v>48.642916666666657</v>
      </c>
      <c r="BH57" s="45"/>
      <c r="BI57" s="45">
        <v>0</v>
      </c>
      <c r="BJ57" s="45"/>
      <c r="BK57" s="45"/>
      <c r="BL57" s="45">
        <v>48.642916666666657</v>
      </c>
      <c r="BM57" s="45">
        <v>2373.7976087851848</v>
      </c>
      <c r="BN57" s="45">
        <f t="shared" si="0"/>
        <v>246.96579604983825</v>
      </c>
      <c r="BO57" s="45">
        <f t="shared" si="1"/>
        <v>174.52249587521902</v>
      </c>
      <c r="BP57" s="46">
        <f t="shared" si="3"/>
        <v>8.6609686609686669</v>
      </c>
      <c r="BQ57" s="46">
        <f t="shared" si="2"/>
        <v>1.8803418803418819</v>
      </c>
      <c r="BR57" s="47">
        <v>3</v>
      </c>
      <c r="BS57" s="46">
        <f t="shared" si="4"/>
        <v>3.4188034188034218</v>
      </c>
      <c r="BT57" s="46">
        <f t="shared" si="5"/>
        <v>12.25</v>
      </c>
      <c r="BU57" s="46">
        <f t="shared" si="6"/>
        <v>13.960113960113972</v>
      </c>
      <c r="BV57" s="45">
        <f t="shared" si="7"/>
        <v>58.840245881275862</v>
      </c>
      <c r="BW57" s="45">
        <f t="shared" si="8"/>
        <v>480.32853780633314</v>
      </c>
      <c r="BX57" s="45">
        <f t="shared" si="9"/>
        <v>2854.1261465915181</v>
      </c>
      <c r="BY57" s="45">
        <f t="shared" si="10"/>
        <v>34249.513759098219</v>
      </c>
      <c r="BZ57" s="45">
        <f t="shared" si="11"/>
        <v>68499.027518196439</v>
      </c>
      <c r="CA57" s="48">
        <v>43101</v>
      </c>
      <c r="CB57" s="49">
        <v>0</v>
      </c>
      <c r="CC57" s="49">
        <v>0</v>
      </c>
    </row>
    <row r="58" spans="1:81">
      <c r="A58" s="41" t="s">
        <v>169</v>
      </c>
      <c r="B58" s="41" t="s">
        <v>73</v>
      </c>
      <c r="C58" s="41" t="s">
        <v>170</v>
      </c>
      <c r="D58" s="42" t="s">
        <v>171</v>
      </c>
      <c r="E58" s="43" t="s">
        <v>62</v>
      </c>
      <c r="F58" s="43" t="s">
        <v>63</v>
      </c>
      <c r="G58" s="43">
        <v>1</v>
      </c>
      <c r="H58" s="44">
        <v>1076.08</v>
      </c>
      <c r="I58" s="45">
        <v>1076.08</v>
      </c>
      <c r="J58" s="45"/>
      <c r="K58" s="45"/>
      <c r="L58" s="45"/>
      <c r="M58" s="45"/>
      <c r="N58" s="45"/>
      <c r="O58" s="45"/>
      <c r="P58" s="45"/>
      <c r="Q58" s="45">
        <v>1076.08</v>
      </c>
      <c r="R58" s="45">
        <v>215.21600000000001</v>
      </c>
      <c r="S58" s="45">
        <v>16.141199999999998</v>
      </c>
      <c r="T58" s="45">
        <v>10.7608</v>
      </c>
      <c r="U58" s="45">
        <v>2.1521599999999999</v>
      </c>
      <c r="V58" s="45">
        <v>26.902000000000001</v>
      </c>
      <c r="W58" s="45">
        <v>86.086399999999998</v>
      </c>
      <c r="X58" s="45">
        <v>32.282399999999996</v>
      </c>
      <c r="Y58" s="45">
        <v>6.45648</v>
      </c>
      <c r="Z58" s="45">
        <v>395.99743999999998</v>
      </c>
      <c r="AA58" s="45">
        <v>89.673333333333318</v>
      </c>
      <c r="AB58" s="45">
        <v>119.56444444444443</v>
      </c>
      <c r="AC58" s="45">
        <v>76.999502222222233</v>
      </c>
      <c r="AD58" s="45">
        <v>286.23728</v>
      </c>
      <c r="AE58" s="45">
        <v>115.43520000000001</v>
      </c>
      <c r="AF58" s="45">
        <v>397</v>
      </c>
      <c r="AG58" s="45">
        <v>0</v>
      </c>
      <c r="AH58" s="45">
        <v>0</v>
      </c>
      <c r="AI58" s="45">
        <v>9.84</v>
      </c>
      <c r="AJ58" s="45">
        <v>0</v>
      </c>
      <c r="AK58" s="45">
        <v>3.0700000000000003</v>
      </c>
      <c r="AL58" s="45">
        <v>0</v>
      </c>
      <c r="AM58" s="45">
        <v>525.34520000000009</v>
      </c>
      <c r="AN58" s="45">
        <v>1207.5799200000001</v>
      </c>
      <c r="AO58" s="45">
        <v>5.400119830246914</v>
      </c>
      <c r="AP58" s="45">
        <v>0.43200958641975307</v>
      </c>
      <c r="AQ58" s="45">
        <v>0.21600479320987653</v>
      </c>
      <c r="AR58" s="45">
        <v>3.7662800000000001</v>
      </c>
      <c r="AS58" s="45">
        <v>1.3859910400000004</v>
      </c>
      <c r="AT58" s="45">
        <v>46.271439999999991</v>
      </c>
      <c r="AU58" s="45">
        <v>1.7934666666666668</v>
      </c>
      <c r="AV58" s="45">
        <v>59.265311916543205</v>
      </c>
      <c r="AW58" s="45">
        <v>14.945555555555554</v>
      </c>
      <c r="AX58" s="45">
        <v>8.8477688888888881</v>
      </c>
      <c r="AY58" s="45">
        <v>0.22418333333333329</v>
      </c>
      <c r="AZ58" s="45">
        <v>3.5869333333333335</v>
      </c>
      <c r="BA58" s="45">
        <v>1.3949185185185184</v>
      </c>
      <c r="BB58" s="45">
        <v>10.671764343703705</v>
      </c>
      <c r="BC58" s="45">
        <v>39.671123973333337</v>
      </c>
      <c r="BD58" s="45"/>
      <c r="BE58" s="45">
        <v>0</v>
      </c>
      <c r="BF58" s="45">
        <v>39.671123973333337</v>
      </c>
      <c r="BG58" s="45">
        <v>48.642916666666657</v>
      </c>
      <c r="BH58" s="45"/>
      <c r="BI58" s="45">
        <v>0</v>
      </c>
      <c r="BJ58" s="45"/>
      <c r="BK58" s="45"/>
      <c r="BL58" s="45">
        <v>48.642916666666657</v>
      </c>
      <c r="BM58" s="45">
        <v>2431.2392725565433</v>
      </c>
      <c r="BN58" s="45">
        <f t="shared" si="0"/>
        <v>246.96579604983825</v>
      </c>
      <c r="BO58" s="45">
        <f t="shared" si="1"/>
        <v>174.52249587521902</v>
      </c>
      <c r="BP58" s="46">
        <f t="shared" si="3"/>
        <v>8.6609686609686669</v>
      </c>
      <c r="BQ58" s="46">
        <f t="shared" si="2"/>
        <v>1.8803418803418819</v>
      </c>
      <c r="BR58" s="47">
        <v>3</v>
      </c>
      <c r="BS58" s="46">
        <f t="shared" si="4"/>
        <v>3.4188034188034218</v>
      </c>
      <c r="BT58" s="46">
        <f t="shared" si="5"/>
        <v>12.25</v>
      </c>
      <c r="BU58" s="46">
        <f t="shared" si="6"/>
        <v>13.960113960113972</v>
      </c>
      <c r="BV58" s="45">
        <f t="shared" si="7"/>
        <v>58.840245881275862</v>
      </c>
      <c r="BW58" s="45">
        <f t="shared" si="8"/>
        <v>480.32853780633314</v>
      </c>
      <c r="BX58" s="45">
        <f t="shared" si="9"/>
        <v>2911.5678103628766</v>
      </c>
      <c r="BY58" s="45">
        <f t="shared" si="10"/>
        <v>34938.813724354521</v>
      </c>
      <c r="BZ58" s="45">
        <f t="shared" si="11"/>
        <v>69877.627448709041</v>
      </c>
      <c r="CA58" s="48">
        <v>43101</v>
      </c>
      <c r="CB58" s="49">
        <v>0</v>
      </c>
      <c r="CC58" s="49">
        <v>0</v>
      </c>
    </row>
    <row r="59" spans="1:81">
      <c r="A59" s="41" t="s">
        <v>172</v>
      </c>
      <c r="B59" s="41" t="s">
        <v>73</v>
      </c>
      <c r="C59" s="41" t="s">
        <v>74</v>
      </c>
      <c r="D59" s="42" t="s">
        <v>173</v>
      </c>
      <c r="E59" s="43" t="s">
        <v>62</v>
      </c>
      <c r="F59" s="43" t="s">
        <v>63</v>
      </c>
      <c r="G59" s="43">
        <v>1</v>
      </c>
      <c r="H59" s="44">
        <v>1041.5999999999999</v>
      </c>
      <c r="I59" s="45">
        <v>1041.5999999999999</v>
      </c>
      <c r="J59" s="45"/>
      <c r="K59" s="45"/>
      <c r="L59" s="45"/>
      <c r="M59" s="45"/>
      <c r="N59" s="45"/>
      <c r="O59" s="45"/>
      <c r="P59" s="45"/>
      <c r="Q59" s="45">
        <v>1041.5999999999999</v>
      </c>
      <c r="R59" s="45">
        <v>208.32</v>
      </c>
      <c r="S59" s="45">
        <v>15.623999999999999</v>
      </c>
      <c r="T59" s="45">
        <v>10.415999999999999</v>
      </c>
      <c r="U59" s="45">
        <v>2.0831999999999997</v>
      </c>
      <c r="V59" s="45">
        <v>26.04</v>
      </c>
      <c r="W59" s="45">
        <v>83.327999999999989</v>
      </c>
      <c r="X59" s="45">
        <v>31.247999999999998</v>
      </c>
      <c r="Y59" s="45">
        <v>6.2495999999999992</v>
      </c>
      <c r="Z59" s="45">
        <v>383.30879999999996</v>
      </c>
      <c r="AA59" s="45">
        <v>86.799999999999983</v>
      </c>
      <c r="AB59" s="45">
        <v>115.73333333333332</v>
      </c>
      <c r="AC59" s="45">
        <v>74.532266666666672</v>
      </c>
      <c r="AD59" s="45">
        <v>277.06559999999996</v>
      </c>
      <c r="AE59" s="45">
        <v>117.504</v>
      </c>
      <c r="AF59" s="45">
        <v>0</v>
      </c>
      <c r="AG59" s="45">
        <v>264.83999999999997</v>
      </c>
      <c r="AH59" s="45">
        <v>27.01</v>
      </c>
      <c r="AI59" s="45">
        <v>0</v>
      </c>
      <c r="AJ59" s="45">
        <v>0</v>
      </c>
      <c r="AK59" s="45">
        <v>3.0700000000000003</v>
      </c>
      <c r="AL59" s="45">
        <v>0</v>
      </c>
      <c r="AM59" s="45">
        <v>412.42399999999998</v>
      </c>
      <c r="AN59" s="45">
        <v>1072.7983999999999</v>
      </c>
      <c r="AO59" s="45">
        <v>5.2270879629629627</v>
      </c>
      <c r="AP59" s="45">
        <v>0.418167037037037</v>
      </c>
      <c r="AQ59" s="45">
        <v>0.2090835185185185</v>
      </c>
      <c r="AR59" s="45">
        <v>3.6456000000000004</v>
      </c>
      <c r="AS59" s="45">
        <v>1.3415808000000005</v>
      </c>
      <c r="AT59" s="45">
        <v>44.788799999999995</v>
      </c>
      <c r="AU59" s="45">
        <v>1.736</v>
      </c>
      <c r="AV59" s="45">
        <v>57.366319318518514</v>
      </c>
      <c r="AW59" s="45">
        <v>14.466666666666665</v>
      </c>
      <c r="AX59" s="45">
        <v>8.5642666666666667</v>
      </c>
      <c r="AY59" s="45">
        <v>0.21699999999999997</v>
      </c>
      <c r="AZ59" s="45">
        <v>3.472</v>
      </c>
      <c r="BA59" s="45">
        <v>1.350222222222222</v>
      </c>
      <c r="BB59" s="45">
        <v>10.329817244444445</v>
      </c>
      <c r="BC59" s="45">
        <v>38.3999728</v>
      </c>
      <c r="BD59" s="45"/>
      <c r="BE59" s="45">
        <v>0</v>
      </c>
      <c r="BF59" s="45">
        <v>38.3999728</v>
      </c>
      <c r="BG59" s="45">
        <v>48.642916666666657</v>
      </c>
      <c r="BH59" s="45"/>
      <c r="BI59" s="45">
        <v>0</v>
      </c>
      <c r="BJ59" s="45"/>
      <c r="BK59" s="45"/>
      <c r="BL59" s="45">
        <v>48.642916666666657</v>
      </c>
      <c r="BM59" s="45">
        <v>2258.807608785185</v>
      </c>
      <c r="BN59" s="45">
        <f t="shared" si="0"/>
        <v>246.96579604983825</v>
      </c>
      <c r="BO59" s="45">
        <f t="shared" si="1"/>
        <v>174.52249587521902</v>
      </c>
      <c r="BP59" s="46">
        <f t="shared" si="3"/>
        <v>8.8629737609329435</v>
      </c>
      <c r="BQ59" s="46">
        <f t="shared" si="2"/>
        <v>1.9241982507288626</v>
      </c>
      <c r="BR59" s="47">
        <v>5</v>
      </c>
      <c r="BS59" s="46">
        <f t="shared" si="4"/>
        <v>5.8309037900874632</v>
      </c>
      <c r="BT59" s="46">
        <f t="shared" si="5"/>
        <v>14.25</v>
      </c>
      <c r="BU59" s="46">
        <f t="shared" si="6"/>
        <v>16.618075801749271</v>
      </c>
      <c r="BV59" s="45">
        <f t="shared" si="7"/>
        <v>70.043243847604273</v>
      </c>
      <c r="BW59" s="45">
        <f t="shared" si="8"/>
        <v>491.53153577266158</v>
      </c>
      <c r="BX59" s="45">
        <f t="shared" si="9"/>
        <v>2750.3391445578468</v>
      </c>
      <c r="BY59" s="45">
        <f t="shared" si="10"/>
        <v>33004.06973469416</v>
      </c>
      <c r="BZ59" s="45">
        <f t="shared" si="11"/>
        <v>66008.139469388319</v>
      </c>
      <c r="CA59" s="48">
        <v>43101</v>
      </c>
      <c r="CB59" s="49">
        <v>0</v>
      </c>
      <c r="CC59" s="49">
        <v>0</v>
      </c>
    </row>
    <row r="60" spans="1:81">
      <c r="A60" s="41" t="s">
        <v>174</v>
      </c>
      <c r="B60" s="41" t="s">
        <v>73</v>
      </c>
      <c r="C60" s="41" t="s">
        <v>175</v>
      </c>
      <c r="D60" s="42" t="s">
        <v>176</v>
      </c>
      <c r="E60" s="43" t="s">
        <v>62</v>
      </c>
      <c r="F60" s="43" t="s">
        <v>63</v>
      </c>
      <c r="G60" s="43">
        <v>1</v>
      </c>
      <c r="H60" s="44">
        <v>1041.5999999999999</v>
      </c>
      <c r="I60" s="45">
        <v>1041.5999999999999</v>
      </c>
      <c r="J60" s="45"/>
      <c r="K60" s="45"/>
      <c r="L60" s="45"/>
      <c r="M60" s="45"/>
      <c r="N60" s="45"/>
      <c r="O60" s="45"/>
      <c r="P60" s="45"/>
      <c r="Q60" s="45">
        <v>1041.5999999999999</v>
      </c>
      <c r="R60" s="45">
        <v>208.32</v>
      </c>
      <c r="S60" s="45">
        <v>15.623999999999999</v>
      </c>
      <c r="T60" s="45">
        <v>10.415999999999999</v>
      </c>
      <c r="U60" s="45">
        <v>2.0831999999999997</v>
      </c>
      <c r="V60" s="45">
        <v>26.04</v>
      </c>
      <c r="W60" s="45">
        <v>83.327999999999989</v>
      </c>
      <c r="X60" s="45">
        <v>31.247999999999998</v>
      </c>
      <c r="Y60" s="45">
        <v>6.2495999999999992</v>
      </c>
      <c r="Z60" s="45">
        <v>383.30879999999996</v>
      </c>
      <c r="AA60" s="45">
        <v>86.799999999999983</v>
      </c>
      <c r="AB60" s="45">
        <v>115.73333333333332</v>
      </c>
      <c r="AC60" s="45">
        <v>74.532266666666672</v>
      </c>
      <c r="AD60" s="45">
        <v>277.06559999999996</v>
      </c>
      <c r="AE60" s="45">
        <v>117.504</v>
      </c>
      <c r="AF60" s="45">
        <v>397</v>
      </c>
      <c r="AG60" s="45">
        <v>0</v>
      </c>
      <c r="AH60" s="45">
        <v>0</v>
      </c>
      <c r="AI60" s="45">
        <v>0</v>
      </c>
      <c r="AJ60" s="45">
        <v>0</v>
      </c>
      <c r="AK60" s="45">
        <v>3.0700000000000003</v>
      </c>
      <c r="AL60" s="45">
        <v>0</v>
      </c>
      <c r="AM60" s="45">
        <v>517.57400000000007</v>
      </c>
      <c r="AN60" s="45">
        <v>1177.9484</v>
      </c>
      <c r="AO60" s="45">
        <v>5.2270879629629627</v>
      </c>
      <c r="AP60" s="45">
        <v>0.418167037037037</v>
      </c>
      <c r="AQ60" s="45">
        <v>0.2090835185185185</v>
      </c>
      <c r="AR60" s="45">
        <v>3.6456000000000004</v>
      </c>
      <c r="AS60" s="45">
        <v>1.3415808000000005</v>
      </c>
      <c r="AT60" s="45">
        <v>44.788799999999995</v>
      </c>
      <c r="AU60" s="45">
        <v>1.736</v>
      </c>
      <c r="AV60" s="45">
        <v>57.366319318518514</v>
      </c>
      <c r="AW60" s="45">
        <v>14.466666666666665</v>
      </c>
      <c r="AX60" s="45">
        <v>8.5642666666666667</v>
      </c>
      <c r="AY60" s="45">
        <v>0.21699999999999997</v>
      </c>
      <c r="AZ60" s="45">
        <v>3.472</v>
      </c>
      <c r="BA60" s="45">
        <v>1.350222222222222</v>
      </c>
      <c r="BB60" s="45">
        <v>10.329817244444445</v>
      </c>
      <c r="BC60" s="45">
        <v>38.3999728</v>
      </c>
      <c r="BD60" s="45"/>
      <c r="BE60" s="45">
        <v>0</v>
      </c>
      <c r="BF60" s="45">
        <v>38.3999728</v>
      </c>
      <c r="BG60" s="45">
        <v>48.642916666666657</v>
      </c>
      <c r="BH60" s="45"/>
      <c r="BI60" s="45">
        <v>0</v>
      </c>
      <c r="BJ60" s="45"/>
      <c r="BK60" s="45"/>
      <c r="BL60" s="45">
        <v>48.642916666666657</v>
      </c>
      <c r="BM60" s="45">
        <v>2363.9576087851847</v>
      </c>
      <c r="BN60" s="45">
        <f t="shared" si="0"/>
        <v>246.96579604983825</v>
      </c>
      <c r="BO60" s="45">
        <f t="shared" si="1"/>
        <v>174.52249587521902</v>
      </c>
      <c r="BP60" s="46">
        <f t="shared" si="3"/>
        <v>8.8629737609329435</v>
      </c>
      <c r="BQ60" s="46">
        <f t="shared" si="2"/>
        <v>1.9241982507288626</v>
      </c>
      <c r="BR60" s="47">
        <v>5</v>
      </c>
      <c r="BS60" s="46">
        <f t="shared" si="4"/>
        <v>5.8309037900874632</v>
      </c>
      <c r="BT60" s="46">
        <f t="shared" si="5"/>
        <v>14.25</v>
      </c>
      <c r="BU60" s="46">
        <f t="shared" si="6"/>
        <v>16.618075801749271</v>
      </c>
      <c r="BV60" s="45">
        <f t="shared" si="7"/>
        <v>70.043243847604273</v>
      </c>
      <c r="BW60" s="45">
        <f t="shared" si="8"/>
        <v>491.53153577266158</v>
      </c>
      <c r="BX60" s="45">
        <f t="shared" si="9"/>
        <v>2855.4891445578464</v>
      </c>
      <c r="BY60" s="45">
        <f t="shared" si="10"/>
        <v>34265.869734694155</v>
      </c>
      <c r="BZ60" s="45">
        <f t="shared" si="11"/>
        <v>68531.739469388311</v>
      </c>
      <c r="CA60" s="48">
        <v>43101</v>
      </c>
      <c r="CB60" s="49">
        <v>0</v>
      </c>
      <c r="CC60" s="49">
        <v>0</v>
      </c>
    </row>
    <row r="61" spans="1:81">
      <c r="A61" s="41" t="s">
        <v>177</v>
      </c>
      <c r="B61" s="41" t="s">
        <v>73</v>
      </c>
      <c r="C61" s="41" t="s">
        <v>178</v>
      </c>
      <c r="D61" s="42" t="s">
        <v>179</v>
      </c>
      <c r="E61" s="43" t="s">
        <v>62</v>
      </c>
      <c r="F61" s="43" t="s">
        <v>63</v>
      </c>
      <c r="G61" s="43">
        <v>2</v>
      </c>
      <c r="H61" s="44">
        <v>1041.5999999999999</v>
      </c>
      <c r="I61" s="45">
        <v>2083.1999999999998</v>
      </c>
      <c r="J61" s="45"/>
      <c r="K61" s="45"/>
      <c r="L61" s="45"/>
      <c r="M61" s="45"/>
      <c r="N61" s="45"/>
      <c r="O61" s="45"/>
      <c r="P61" s="45"/>
      <c r="Q61" s="45">
        <v>2083.1999999999998</v>
      </c>
      <c r="R61" s="45">
        <v>416.64</v>
      </c>
      <c r="S61" s="45">
        <v>31.247999999999998</v>
      </c>
      <c r="T61" s="45">
        <v>20.831999999999997</v>
      </c>
      <c r="U61" s="45">
        <v>4.1663999999999994</v>
      </c>
      <c r="V61" s="45">
        <v>52.08</v>
      </c>
      <c r="W61" s="45">
        <v>166.65599999999998</v>
      </c>
      <c r="X61" s="45">
        <v>62.495999999999995</v>
      </c>
      <c r="Y61" s="45">
        <v>12.499199999999998</v>
      </c>
      <c r="Z61" s="45">
        <v>766.61759999999992</v>
      </c>
      <c r="AA61" s="45">
        <v>173.59999999999997</v>
      </c>
      <c r="AB61" s="45">
        <v>231.46666666666664</v>
      </c>
      <c r="AC61" s="45">
        <v>149.06453333333334</v>
      </c>
      <c r="AD61" s="45">
        <v>554.13119999999992</v>
      </c>
      <c r="AE61" s="45">
        <v>235.00800000000001</v>
      </c>
      <c r="AF61" s="45">
        <v>794</v>
      </c>
      <c r="AG61" s="45">
        <v>0</v>
      </c>
      <c r="AH61" s="45">
        <v>65.239999999999995</v>
      </c>
      <c r="AI61" s="45">
        <v>0</v>
      </c>
      <c r="AJ61" s="45">
        <v>0</v>
      </c>
      <c r="AK61" s="45">
        <v>6.1400000000000006</v>
      </c>
      <c r="AL61" s="45">
        <v>0</v>
      </c>
      <c r="AM61" s="45">
        <v>1100.3880000000001</v>
      </c>
      <c r="AN61" s="45">
        <v>2421.1368000000002</v>
      </c>
      <c r="AO61" s="45">
        <v>10.454175925925925</v>
      </c>
      <c r="AP61" s="45">
        <v>0.83633407407407401</v>
      </c>
      <c r="AQ61" s="45">
        <v>0.418167037037037</v>
      </c>
      <c r="AR61" s="45">
        <v>7.2912000000000008</v>
      </c>
      <c r="AS61" s="45">
        <v>2.6831616000000009</v>
      </c>
      <c r="AT61" s="45">
        <v>89.57759999999999</v>
      </c>
      <c r="AU61" s="45">
        <v>3.472</v>
      </c>
      <c r="AV61" s="45">
        <v>114.73263863703703</v>
      </c>
      <c r="AW61" s="45">
        <v>28.93333333333333</v>
      </c>
      <c r="AX61" s="45">
        <v>17.128533333333333</v>
      </c>
      <c r="AY61" s="45">
        <v>0.43399999999999994</v>
      </c>
      <c r="AZ61" s="45">
        <v>6.944</v>
      </c>
      <c r="BA61" s="45">
        <v>2.700444444444444</v>
      </c>
      <c r="BB61" s="45">
        <v>20.659634488888891</v>
      </c>
      <c r="BC61" s="45">
        <v>76.799945600000001</v>
      </c>
      <c r="BD61" s="45"/>
      <c r="BE61" s="45">
        <v>0</v>
      </c>
      <c r="BF61" s="45">
        <v>76.799945600000001</v>
      </c>
      <c r="BG61" s="45">
        <v>97.285833333333315</v>
      </c>
      <c r="BH61" s="45"/>
      <c r="BI61" s="45">
        <v>0</v>
      </c>
      <c r="BJ61" s="45"/>
      <c r="BK61" s="45"/>
      <c r="BL61" s="45">
        <v>97.285833333333315</v>
      </c>
      <c r="BM61" s="45">
        <v>4793.15521757037</v>
      </c>
      <c r="BN61" s="45">
        <f t="shared" si="0"/>
        <v>493.93159209967649</v>
      </c>
      <c r="BO61" s="45">
        <f t="shared" si="1"/>
        <v>349.04499175043804</v>
      </c>
      <c r="BP61" s="46">
        <f t="shared" si="3"/>
        <v>8.6609686609686669</v>
      </c>
      <c r="BQ61" s="46">
        <f t="shared" si="2"/>
        <v>1.8803418803418819</v>
      </c>
      <c r="BR61" s="47">
        <v>3</v>
      </c>
      <c r="BS61" s="46">
        <f t="shared" si="4"/>
        <v>3.4188034188034218</v>
      </c>
      <c r="BT61" s="46">
        <f t="shared" si="5"/>
        <v>12.25</v>
      </c>
      <c r="BU61" s="46">
        <f t="shared" si="6"/>
        <v>13.960113960113972</v>
      </c>
      <c r="BV61" s="45">
        <f t="shared" si="7"/>
        <v>117.68049176255172</v>
      </c>
      <c r="BW61" s="45">
        <f t="shared" si="8"/>
        <v>960.65707561266629</v>
      </c>
      <c r="BX61" s="45">
        <f t="shared" si="9"/>
        <v>5753.8122931830367</v>
      </c>
      <c r="BY61" s="45">
        <f t="shared" si="10"/>
        <v>69045.74751819644</v>
      </c>
      <c r="BZ61" s="45">
        <f t="shared" si="11"/>
        <v>138091.49503639288</v>
      </c>
      <c r="CA61" s="48">
        <v>43101</v>
      </c>
      <c r="CB61" s="49">
        <v>0</v>
      </c>
      <c r="CC61" s="49">
        <v>0</v>
      </c>
    </row>
    <row r="62" spans="1:81">
      <c r="A62" s="41" t="s">
        <v>177</v>
      </c>
      <c r="B62" s="41" t="s">
        <v>78</v>
      </c>
      <c r="C62" s="41" t="s">
        <v>180</v>
      </c>
      <c r="D62" s="42" t="s">
        <v>181</v>
      </c>
      <c r="E62" s="43" t="s">
        <v>62</v>
      </c>
      <c r="F62" s="43" t="s">
        <v>63</v>
      </c>
      <c r="G62" s="43">
        <v>1</v>
      </c>
      <c r="H62" s="44">
        <v>2973.68</v>
      </c>
      <c r="I62" s="45">
        <v>2973.68</v>
      </c>
      <c r="J62" s="45"/>
      <c r="K62" s="45"/>
      <c r="L62" s="45"/>
      <c r="M62" s="45"/>
      <c r="N62" s="45"/>
      <c r="O62" s="45"/>
      <c r="P62" s="45"/>
      <c r="Q62" s="45">
        <v>2973.68</v>
      </c>
      <c r="R62" s="45">
        <v>594.73599999999999</v>
      </c>
      <c r="S62" s="45">
        <v>44.605199999999996</v>
      </c>
      <c r="T62" s="45">
        <v>29.736799999999999</v>
      </c>
      <c r="U62" s="45">
        <v>5.9473599999999998</v>
      </c>
      <c r="V62" s="45">
        <v>74.341999999999999</v>
      </c>
      <c r="W62" s="45">
        <v>237.89439999999999</v>
      </c>
      <c r="X62" s="45">
        <v>89.210399999999993</v>
      </c>
      <c r="Y62" s="45">
        <v>17.842079999999999</v>
      </c>
      <c r="Z62" s="45">
        <v>1094.3142399999999</v>
      </c>
      <c r="AA62" s="45">
        <v>247.80666666666664</v>
      </c>
      <c r="AB62" s="45">
        <v>330.40888888888884</v>
      </c>
      <c r="AC62" s="45">
        <v>212.78332444444447</v>
      </c>
      <c r="AD62" s="45">
        <v>790.99887999999999</v>
      </c>
      <c r="AE62" s="45">
        <v>1.5792000000000144</v>
      </c>
      <c r="AF62" s="45">
        <v>324.39999999999998</v>
      </c>
      <c r="AG62" s="45">
        <v>0</v>
      </c>
      <c r="AH62" s="45">
        <v>0</v>
      </c>
      <c r="AI62" s="45">
        <v>0</v>
      </c>
      <c r="AJ62" s="45">
        <v>0</v>
      </c>
      <c r="AK62" s="45">
        <v>3.0700000000000003</v>
      </c>
      <c r="AL62" s="45">
        <v>293.88</v>
      </c>
      <c r="AM62" s="45">
        <v>622.92920000000004</v>
      </c>
      <c r="AN62" s="45">
        <v>2508.2423200000003</v>
      </c>
      <c r="AO62" s="45">
        <v>14.922894521604938</v>
      </c>
      <c r="AP62" s="45">
        <v>1.193831561728395</v>
      </c>
      <c r="AQ62" s="45">
        <v>0.5969157808641975</v>
      </c>
      <c r="AR62" s="45">
        <v>10.40788</v>
      </c>
      <c r="AS62" s="45">
        <v>3.8300998400000013</v>
      </c>
      <c r="AT62" s="45">
        <v>127.86823999999999</v>
      </c>
      <c r="AU62" s="45">
        <v>4.9561333333333337</v>
      </c>
      <c r="AV62" s="45">
        <v>163.77599503753086</v>
      </c>
      <c r="AW62" s="45">
        <v>41.301111111111105</v>
      </c>
      <c r="AX62" s="45">
        <v>24.450257777777779</v>
      </c>
      <c r="AY62" s="45">
        <v>0.6195166666666666</v>
      </c>
      <c r="AZ62" s="45">
        <v>9.9122666666666674</v>
      </c>
      <c r="BA62" s="45">
        <v>3.8547703703703702</v>
      </c>
      <c r="BB62" s="45">
        <v>29.490755514074078</v>
      </c>
      <c r="BC62" s="45">
        <v>109.62867810666668</v>
      </c>
      <c r="BD62" s="45"/>
      <c r="BE62" s="45">
        <v>0</v>
      </c>
      <c r="BF62" s="45">
        <v>109.62867810666668</v>
      </c>
      <c r="BG62" s="45">
        <v>88.207604166666698</v>
      </c>
      <c r="BH62" s="45"/>
      <c r="BI62" s="45">
        <v>0</v>
      </c>
      <c r="BJ62" s="45"/>
      <c r="BK62" s="45"/>
      <c r="BL62" s="45">
        <v>88.207604166666698</v>
      </c>
      <c r="BM62" s="45">
        <v>5843.5345973108642</v>
      </c>
      <c r="BN62" s="45">
        <f t="shared" si="0"/>
        <v>246.96579604983825</v>
      </c>
      <c r="BO62" s="45">
        <f t="shared" si="1"/>
        <v>174.52249587521902</v>
      </c>
      <c r="BP62" s="46">
        <f t="shared" si="3"/>
        <v>8.6609686609686669</v>
      </c>
      <c r="BQ62" s="46">
        <f t="shared" si="2"/>
        <v>1.8803418803418819</v>
      </c>
      <c r="BR62" s="47">
        <v>3</v>
      </c>
      <c r="BS62" s="46">
        <f t="shared" si="4"/>
        <v>3.4188034188034218</v>
      </c>
      <c r="BT62" s="46">
        <f t="shared" si="5"/>
        <v>12.25</v>
      </c>
      <c r="BU62" s="46">
        <f t="shared" si="6"/>
        <v>13.960113960113972</v>
      </c>
      <c r="BV62" s="45">
        <f t="shared" si="7"/>
        <v>58.840245881275862</v>
      </c>
      <c r="BW62" s="45">
        <f t="shared" si="8"/>
        <v>480.32853780633314</v>
      </c>
      <c r="BX62" s="45">
        <f t="shared" si="9"/>
        <v>6323.8631351171971</v>
      </c>
      <c r="BY62" s="45">
        <f t="shared" si="10"/>
        <v>75886.357621406365</v>
      </c>
      <c r="BZ62" s="45">
        <f t="shared" si="11"/>
        <v>151772.71524281273</v>
      </c>
      <c r="CA62" s="50">
        <v>42736</v>
      </c>
      <c r="CB62" s="49">
        <v>0</v>
      </c>
      <c r="CC62" s="49">
        <v>0</v>
      </c>
    </row>
    <row r="63" spans="1:81">
      <c r="A63" s="41" t="s">
        <v>182</v>
      </c>
      <c r="B63" s="41" t="s">
        <v>15</v>
      </c>
      <c r="C63" s="41" t="s">
        <v>183</v>
      </c>
      <c r="D63" s="42" t="s">
        <v>184</v>
      </c>
      <c r="E63" s="43" t="s">
        <v>62</v>
      </c>
      <c r="F63" s="43" t="s">
        <v>63</v>
      </c>
      <c r="G63" s="43">
        <v>2</v>
      </c>
      <c r="H63" s="44">
        <v>1281.1600000000001</v>
      </c>
      <c r="I63" s="45">
        <v>2562.3200000000002</v>
      </c>
      <c r="J63" s="45"/>
      <c r="K63" s="45"/>
      <c r="L63" s="45">
        <v>389.02728438095244</v>
      </c>
      <c r="M63" s="45"/>
      <c r="N63" s="45"/>
      <c r="O63" s="45"/>
      <c r="P63" s="45"/>
      <c r="Q63" s="45">
        <v>2951.3472843809527</v>
      </c>
      <c r="R63" s="45">
        <v>590.26945687619059</v>
      </c>
      <c r="S63" s="45">
        <v>44.270209265714286</v>
      </c>
      <c r="T63" s="45">
        <v>29.513472843809527</v>
      </c>
      <c r="U63" s="45">
        <v>5.9026945687619055</v>
      </c>
      <c r="V63" s="45">
        <v>73.783682109523824</v>
      </c>
      <c r="W63" s="45">
        <v>236.10778275047622</v>
      </c>
      <c r="X63" s="45">
        <v>88.540418531428571</v>
      </c>
      <c r="Y63" s="45">
        <v>17.708083706285716</v>
      </c>
      <c r="Z63" s="45">
        <v>1086.0958006521905</v>
      </c>
      <c r="AA63" s="45">
        <v>245.94560703174605</v>
      </c>
      <c r="AB63" s="45">
        <v>327.92747604232807</v>
      </c>
      <c r="AC63" s="45">
        <v>211.18529457125931</v>
      </c>
      <c r="AD63" s="45">
        <v>785.05837764533339</v>
      </c>
      <c r="AE63" s="45">
        <v>206.26079999999999</v>
      </c>
      <c r="AF63" s="45">
        <v>794</v>
      </c>
      <c r="AG63" s="45">
        <v>0</v>
      </c>
      <c r="AH63" s="45">
        <v>65.239999999999995</v>
      </c>
      <c r="AI63" s="45">
        <v>0</v>
      </c>
      <c r="AJ63" s="45">
        <v>0</v>
      </c>
      <c r="AK63" s="45">
        <v>6.1400000000000006</v>
      </c>
      <c r="AL63" s="45">
        <v>0</v>
      </c>
      <c r="AM63" s="45">
        <v>1071.6408000000001</v>
      </c>
      <c r="AN63" s="45">
        <v>2942.7949782975238</v>
      </c>
      <c r="AO63" s="45">
        <v>14.810821682710356</v>
      </c>
      <c r="AP63" s="45">
        <v>1.1848657346168285</v>
      </c>
      <c r="AQ63" s="45">
        <v>0.59243286730841427</v>
      </c>
      <c r="AR63" s="45">
        <v>10.329715495333335</v>
      </c>
      <c r="AS63" s="45">
        <v>3.8013353022826686</v>
      </c>
      <c r="AT63" s="45">
        <v>126.90793322838095</v>
      </c>
      <c r="AU63" s="45">
        <v>4.9189121406349212</v>
      </c>
      <c r="AV63" s="45">
        <v>162.54601645126746</v>
      </c>
      <c r="AW63" s="45">
        <v>40.990934505291008</v>
      </c>
      <c r="AX63" s="45">
        <v>24.266633227132278</v>
      </c>
      <c r="AY63" s="45">
        <v>0.61486401757936515</v>
      </c>
      <c r="AZ63" s="45">
        <v>9.8378242812698424</v>
      </c>
      <c r="BA63" s="45">
        <v>3.8258205538271608</v>
      </c>
      <c r="BB63" s="45">
        <v>29.269276183316681</v>
      </c>
      <c r="BC63" s="45">
        <v>108.80535276841633</v>
      </c>
      <c r="BD63" s="45">
        <v>326.75630648503403</v>
      </c>
      <c r="BE63" s="45">
        <v>326.75630648503403</v>
      </c>
      <c r="BF63" s="45">
        <v>435.56165925345033</v>
      </c>
      <c r="BG63" s="45">
        <v>135.16020833333332</v>
      </c>
      <c r="BH63" s="45"/>
      <c r="BI63" s="45">
        <v>0</v>
      </c>
      <c r="BJ63" s="45"/>
      <c r="BK63" s="45"/>
      <c r="BL63" s="45">
        <v>135.16020833333332</v>
      </c>
      <c r="BM63" s="45">
        <v>6627.4101467165292</v>
      </c>
      <c r="BN63" s="45">
        <f t="shared" si="0"/>
        <v>493.93159209967649</v>
      </c>
      <c r="BO63" s="45">
        <f t="shared" si="1"/>
        <v>349.04499175043804</v>
      </c>
      <c r="BP63" s="46">
        <f t="shared" si="3"/>
        <v>8.5633802816901436</v>
      </c>
      <c r="BQ63" s="46">
        <f t="shared" si="2"/>
        <v>1.8591549295774654</v>
      </c>
      <c r="BR63" s="47">
        <v>2</v>
      </c>
      <c r="BS63" s="46">
        <f t="shared" si="4"/>
        <v>2.2535211267605644</v>
      </c>
      <c r="BT63" s="46">
        <f t="shared" si="5"/>
        <v>11.25</v>
      </c>
      <c r="BU63" s="46">
        <f t="shared" si="6"/>
        <v>12.676056338028173</v>
      </c>
      <c r="BV63" s="45">
        <f t="shared" si="7"/>
        <v>106.85618668522584</v>
      </c>
      <c r="BW63" s="45">
        <f t="shared" si="8"/>
        <v>949.83277053534039</v>
      </c>
      <c r="BX63" s="45">
        <f t="shared" si="9"/>
        <v>7577.2429172518696</v>
      </c>
      <c r="BY63" s="45">
        <f t="shared" si="10"/>
        <v>90926.915007022442</v>
      </c>
      <c r="BZ63" s="45">
        <f t="shared" si="11"/>
        <v>181853.83001404488</v>
      </c>
      <c r="CA63" s="48">
        <v>43101</v>
      </c>
      <c r="CB63" s="49">
        <v>0</v>
      </c>
      <c r="CC63" s="49">
        <v>0</v>
      </c>
    </row>
    <row r="64" spans="1:81">
      <c r="A64" s="41" t="s">
        <v>182</v>
      </c>
      <c r="B64" s="41" t="s">
        <v>66</v>
      </c>
      <c r="C64" s="41" t="s">
        <v>183</v>
      </c>
      <c r="D64" s="42" t="s">
        <v>185</v>
      </c>
      <c r="E64" s="43" t="s">
        <v>62</v>
      </c>
      <c r="F64" s="43" t="s">
        <v>63</v>
      </c>
      <c r="G64" s="43">
        <v>1</v>
      </c>
      <c r="H64" s="44">
        <v>1281.1600000000001</v>
      </c>
      <c r="I64" s="45">
        <v>1281.1600000000001</v>
      </c>
      <c r="J64" s="45"/>
      <c r="K64" s="45"/>
      <c r="L64" s="45"/>
      <c r="M64" s="45"/>
      <c r="N64" s="45"/>
      <c r="O64" s="45"/>
      <c r="P64" s="45"/>
      <c r="Q64" s="45">
        <v>1281.1600000000001</v>
      </c>
      <c r="R64" s="45">
        <v>256.23200000000003</v>
      </c>
      <c r="S64" s="45">
        <v>19.217400000000001</v>
      </c>
      <c r="T64" s="45">
        <v>12.8116</v>
      </c>
      <c r="U64" s="45">
        <v>2.5623200000000002</v>
      </c>
      <c r="V64" s="45">
        <v>32.029000000000003</v>
      </c>
      <c r="W64" s="45">
        <v>102.4928</v>
      </c>
      <c r="X64" s="45">
        <v>38.434800000000003</v>
      </c>
      <c r="Y64" s="45">
        <v>7.6869600000000009</v>
      </c>
      <c r="Z64" s="45">
        <v>471.46688</v>
      </c>
      <c r="AA64" s="45">
        <v>106.76333333333334</v>
      </c>
      <c r="AB64" s="45">
        <v>142.35111111111112</v>
      </c>
      <c r="AC64" s="45">
        <v>91.674115555555574</v>
      </c>
      <c r="AD64" s="45">
        <v>340.78856000000007</v>
      </c>
      <c r="AE64" s="45">
        <v>103.13039999999999</v>
      </c>
      <c r="AF64" s="45">
        <v>397</v>
      </c>
      <c r="AG64" s="45">
        <v>0</v>
      </c>
      <c r="AH64" s="45">
        <v>32.619999999999997</v>
      </c>
      <c r="AI64" s="45">
        <v>0</v>
      </c>
      <c r="AJ64" s="45">
        <v>0</v>
      </c>
      <c r="AK64" s="45">
        <v>3.0700000000000003</v>
      </c>
      <c r="AL64" s="45">
        <v>0</v>
      </c>
      <c r="AM64" s="45">
        <v>535.82040000000006</v>
      </c>
      <c r="AN64" s="45">
        <v>1348.0758400000002</v>
      </c>
      <c r="AO64" s="45">
        <v>6.4292780478395075</v>
      </c>
      <c r="AP64" s="45">
        <v>0.51434224382716054</v>
      </c>
      <c r="AQ64" s="45">
        <v>0.25717112191358027</v>
      </c>
      <c r="AR64" s="45">
        <v>4.4840600000000013</v>
      </c>
      <c r="AS64" s="45">
        <v>1.6501340800000008</v>
      </c>
      <c r="AT64" s="45">
        <v>55.089880000000001</v>
      </c>
      <c r="AU64" s="45">
        <v>2.1352666666666669</v>
      </c>
      <c r="AV64" s="45">
        <v>70.560132160246923</v>
      </c>
      <c r="AW64" s="45">
        <v>17.79388888888889</v>
      </c>
      <c r="AX64" s="45">
        <v>10.533982222222223</v>
      </c>
      <c r="AY64" s="45">
        <v>0.26690833333333336</v>
      </c>
      <c r="AZ64" s="45">
        <v>4.2705333333333337</v>
      </c>
      <c r="BA64" s="45">
        <v>1.660762962962963</v>
      </c>
      <c r="BB64" s="45">
        <v>12.705595872592596</v>
      </c>
      <c r="BC64" s="45">
        <v>47.23167161333334</v>
      </c>
      <c r="BD64" s="45">
        <v>174.70363636363635</v>
      </c>
      <c r="BE64" s="45">
        <v>174.70363636363635</v>
      </c>
      <c r="BF64" s="45">
        <v>221.93530797696968</v>
      </c>
      <c r="BG64" s="45">
        <v>67.580104166666672</v>
      </c>
      <c r="BH64" s="45"/>
      <c r="BI64" s="45">
        <v>0</v>
      </c>
      <c r="BJ64" s="45"/>
      <c r="BK64" s="45"/>
      <c r="BL64" s="45">
        <v>67.580104166666672</v>
      </c>
      <c r="BM64" s="45">
        <v>2989.3113843038841</v>
      </c>
      <c r="BN64" s="45">
        <f t="shared" si="0"/>
        <v>246.96579604983825</v>
      </c>
      <c r="BO64" s="45">
        <f t="shared" si="1"/>
        <v>174.52249587521902</v>
      </c>
      <c r="BP64" s="46">
        <f t="shared" si="3"/>
        <v>8.5633802816901436</v>
      </c>
      <c r="BQ64" s="46">
        <f t="shared" si="2"/>
        <v>1.8591549295774654</v>
      </c>
      <c r="BR64" s="47">
        <v>2</v>
      </c>
      <c r="BS64" s="46">
        <f t="shared" si="4"/>
        <v>2.2535211267605644</v>
      </c>
      <c r="BT64" s="46">
        <f t="shared" si="5"/>
        <v>11.25</v>
      </c>
      <c r="BU64" s="46">
        <f t="shared" si="6"/>
        <v>12.676056338028173</v>
      </c>
      <c r="BV64" s="45">
        <f t="shared" si="7"/>
        <v>53.428093342612918</v>
      </c>
      <c r="BW64" s="45">
        <f t="shared" si="8"/>
        <v>474.91638526767019</v>
      </c>
      <c r="BX64" s="45">
        <f t="shared" si="9"/>
        <v>3464.2277695715543</v>
      </c>
      <c r="BY64" s="45">
        <f t="shared" si="10"/>
        <v>41570.73323485865</v>
      </c>
      <c r="BZ64" s="45">
        <f t="shared" si="11"/>
        <v>83141.466469717299</v>
      </c>
      <c r="CA64" s="48">
        <v>43101</v>
      </c>
      <c r="CB64" s="49">
        <v>0</v>
      </c>
      <c r="CC64" s="49">
        <v>0</v>
      </c>
    </row>
    <row r="65" spans="1:81">
      <c r="A65" s="41" t="s">
        <v>186</v>
      </c>
      <c r="B65" s="41" t="s">
        <v>78</v>
      </c>
      <c r="C65" s="41" t="s">
        <v>187</v>
      </c>
      <c r="D65" s="42" t="s">
        <v>188</v>
      </c>
      <c r="E65" s="43" t="s">
        <v>62</v>
      </c>
      <c r="F65" s="43" t="s">
        <v>63</v>
      </c>
      <c r="G65" s="43">
        <v>1</v>
      </c>
      <c r="H65" s="44">
        <v>3035.23</v>
      </c>
      <c r="I65" s="45">
        <v>3035.23</v>
      </c>
      <c r="J65" s="45"/>
      <c r="K65" s="45"/>
      <c r="L65" s="45"/>
      <c r="M65" s="45"/>
      <c r="N65" s="45"/>
      <c r="O65" s="45"/>
      <c r="P65" s="45"/>
      <c r="Q65" s="45">
        <v>3035.23</v>
      </c>
      <c r="R65" s="45">
        <v>607.04600000000005</v>
      </c>
      <c r="S65" s="45">
        <v>45.528449999999999</v>
      </c>
      <c r="T65" s="45">
        <v>30.3523</v>
      </c>
      <c r="U65" s="45">
        <v>6.0704599999999997</v>
      </c>
      <c r="V65" s="45">
        <v>75.880750000000006</v>
      </c>
      <c r="W65" s="45">
        <v>242.8184</v>
      </c>
      <c r="X65" s="45">
        <v>91.056899999999999</v>
      </c>
      <c r="Y65" s="45">
        <v>18.211380000000002</v>
      </c>
      <c r="Z65" s="45">
        <v>1116.9646400000001</v>
      </c>
      <c r="AA65" s="45">
        <v>252.93583333333333</v>
      </c>
      <c r="AB65" s="45">
        <v>337.24777777777774</v>
      </c>
      <c r="AC65" s="45">
        <v>217.18756888888893</v>
      </c>
      <c r="AD65" s="45">
        <v>807.37117999999998</v>
      </c>
      <c r="AE65" s="45">
        <v>0</v>
      </c>
      <c r="AF65" s="45">
        <v>397</v>
      </c>
      <c r="AG65" s="45">
        <v>0</v>
      </c>
      <c r="AH65" s="45">
        <v>15</v>
      </c>
      <c r="AI65" s="45">
        <v>0</v>
      </c>
      <c r="AJ65" s="45">
        <v>0</v>
      </c>
      <c r="AK65" s="45">
        <v>3.0700000000000003</v>
      </c>
      <c r="AL65" s="45">
        <v>293.88</v>
      </c>
      <c r="AM65" s="45">
        <v>708.95</v>
      </c>
      <c r="AN65" s="45">
        <v>2633.2858200000001</v>
      </c>
      <c r="AO65" s="45">
        <v>15.231772463348767</v>
      </c>
      <c r="AP65" s="45">
        <v>1.2185417970679013</v>
      </c>
      <c r="AQ65" s="45">
        <v>0.60927089853395067</v>
      </c>
      <c r="AR65" s="45">
        <v>10.623305000000002</v>
      </c>
      <c r="AS65" s="45">
        <v>3.9093762400000016</v>
      </c>
      <c r="AT65" s="45">
        <v>130.51488999999998</v>
      </c>
      <c r="AU65" s="45">
        <v>5.0587166666666672</v>
      </c>
      <c r="AV65" s="45">
        <v>167.16587306561726</v>
      </c>
      <c r="AW65" s="45">
        <v>42.155972222222218</v>
      </c>
      <c r="AX65" s="45">
        <v>24.956335555555558</v>
      </c>
      <c r="AY65" s="45">
        <v>0.63233958333333329</v>
      </c>
      <c r="AZ65" s="45">
        <v>10.117433333333334</v>
      </c>
      <c r="BA65" s="45">
        <v>3.9345574074074072</v>
      </c>
      <c r="BB65" s="45">
        <v>30.101162821481488</v>
      </c>
      <c r="BC65" s="45">
        <v>111.89780092333334</v>
      </c>
      <c r="BD65" s="45"/>
      <c r="BE65" s="45">
        <v>0</v>
      </c>
      <c r="BF65" s="45">
        <v>111.89780092333334</v>
      </c>
      <c r="BG65" s="45">
        <v>88.207604166666698</v>
      </c>
      <c r="BH65" s="45"/>
      <c r="BI65" s="45">
        <v>0</v>
      </c>
      <c r="BJ65" s="45"/>
      <c r="BK65" s="45"/>
      <c r="BL65" s="45">
        <v>88.207604166666698</v>
      </c>
      <c r="BM65" s="45">
        <v>6035.787098155618</v>
      </c>
      <c r="BN65" s="45">
        <f t="shared" si="0"/>
        <v>246.96579604983825</v>
      </c>
      <c r="BO65" s="45">
        <f t="shared" si="1"/>
        <v>174.52249587521902</v>
      </c>
      <c r="BP65" s="46">
        <f t="shared" si="3"/>
        <v>8.7608069164265068</v>
      </c>
      <c r="BQ65" s="46">
        <f t="shared" si="2"/>
        <v>1.9020172910662811</v>
      </c>
      <c r="BR65" s="47">
        <v>4</v>
      </c>
      <c r="BS65" s="46">
        <f t="shared" si="4"/>
        <v>4.6109510086455305</v>
      </c>
      <c r="BT65" s="46">
        <f t="shared" si="5"/>
        <v>13.25</v>
      </c>
      <c r="BU65" s="46">
        <f t="shared" si="6"/>
        <v>15.273775216138318</v>
      </c>
      <c r="BV65" s="45">
        <f t="shared" si="7"/>
        <v>64.377174270974123</v>
      </c>
      <c r="BW65" s="45">
        <f t="shared" si="8"/>
        <v>485.86546619603143</v>
      </c>
      <c r="BX65" s="45">
        <f t="shared" si="9"/>
        <v>6521.6525643516497</v>
      </c>
      <c r="BY65" s="45">
        <f t="shared" si="10"/>
        <v>78259.830772219793</v>
      </c>
      <c r="BZ65" s="45">
        <f t="shared" si="11"/>
        <v>156519.66154443959</v>
      </c>
      <c r="CA65" s="48">
        <v>43101</v>
      </c>
      <c r="CB65" s="49">
        <v>0</v>
      </c>
      <c r="CC65" s="49">
        <v>0</v>
      </c>
    </row>
    <row r="66" spans="1:81">
      <c r="A66" s="41" t="s">
        <v>186</v>
      </c>
      <c r="B66" s="41" t="s">
        <v>14</v>
      </c>
      <c r="C66" s="41" t="s">
        <v>189</v>
      </c>
      <c r="D66" s="42" t="s">
        <v>190</v>
      </c>
      <c r="E66" s="43" t="s">
        <v>62</v>
      </c>
      <c r="F66" s="43" t="s">
        <v>63</v>
      </c>
      <c r="G66" s="43">
        <v>2</v>
      </c>
      <c r="H66" s="44">
        <v>1281.1600000000001</v>
      </c>
      <c r="I66" s="45">
        <v>2562.3200000000002</v>
      </c>
      <c r="J66" s="45"/>
      <c r="K66" s="45"/>
      <c r="L66" s="45"/>
      <c r="M66" s="45"/>
      <c r="N66" s="45"/>
      <c r="O66" s="45"/>
      <c r="P66" s="45"/>
      <c r="Q66" s="45">
        <v>2562.3200000000002</v>
      </c>
      <c r="R66" s="45">
        <v>512.46400000000006</v>
      </c>
      <c r="S66" s="45">
        <v>38.434800000000003</v>
      </c>
      <c r="T66" s="45">
        <v>25.623200000000001</v>
      </c>
      <c r="U66" s="45">
        <v>5.1246400000000003</v>
      </c>
      <c r="V66" s="45">
        <v>64.058000000000007</v>
      </c>
      <c r="W66" s="45">
        <v>204.98560000000001</v>
      </c>
      <c r="X66" s="45">
        <v>76.869600000000005</v>
      </c>
      <c r="Y66" s="45">
        <v>15.373920000000002</v>
      </c>
      <c r="Z66" s="45">
        <v>942.93376000000001</v>
      </c>
      <c r="AA66" s="45">
        <v>213.52666666666667</v>
      </c>
      <c r="AB66" s="45">
        <v>284.70222222222225</v>
      </c>
      <c r="AC66" s="45">
        <v>183.34823111111115</v>
      </c>
      <c r="AD66" s="45">
        <v>681.57712000000015</v>
      </c>
      <c r="AE66" s="45">
        <v>206.26079999999999</v>
      </c>
      <c r="AF66" s="45">
        <v>794</v>
      </c>
      <c r="AG66" s="45">
        <v>0</v>
      </c>
      <c r="AH66" s="45">
        <v>0</v>
      </c>
      <c r="AI66" s="45">
        <v>0</v>
      </c>
      <c r="AJ66" s="45">
        <v>0</v>
      </c>
      <c r="AK66" s="45">
        <v>6.1400000000000006</v>
      </c>
      <c r="AL66" s="45">
        <v>0</v>
      </c>
      <c r="AM66" s="45">
        <v>1006.4008</v>
      </c>
      <c r="AN66" s="45">
        <v>2630.9116800000002</v>
      </c>
      <c r="AO66" s="45">
        <v>12.858556095679015</v>
      </c>
      <c r="AP66" s="45">
        <v>1.0286844876543211</v>
      </c>
      <c r="AQ66" s="45">
        <v>0.51434224382716054</v>
      </c>
      <c r="AR66" s="45">
        <v>8.9681200000000025</v>
      </c>
      <c r="AS66" s="45">
        <v>3.3002681600000017</v>
      </c>
      <c r="AT66" s="45">
        <v>110.17976</v>
      </c>
      <c r="AU66" s="45">
        <v>4.2705333333333337</v>
      </c>
      <c r="AV66" s="45">
        <v>141.12026432049385</v>
      </c>
      <c r="AW66" s="45">
        <v>35.587777777777781</v>
      </c>
      <c r="AX66" s="45">
        <v>21.067964444444446</v>
      </c>
      <c r="AY66" s="45">
        <v>0.53381666666666672</v>
      </c>
      <c r="AZ66" s="45">
        <v>8.5410666666666675</v>
      </c>
      <c r="BA66" s="45">
        <v>3.321525925925926</v>
      </c>
      <c r="BB66" s="45">
        <v>25.411191745185192</v>
      </c>
      <c r="BC66" s="45">
        <v>94.46334322666668</v>
      </c>
      <c r="BD66" s="45">
        <v>283.68542857142859</v>
      </c>
      <c r="BE66" s="45">
        <v>283.68542857142859</v>
      </c>
      <c r="BF66" s="45">
        <v>378.14877179809525</v>
      </c>
      <c r="BG66" s="45">
        <v>135.16020833333334</v>
      </c>
      <c r="BH66" s="45"/>
      <c r="BI66" s="45">
        <v>0</v>
      </c>
      <c r="BJ66" s="45"/>
      <c r="BK66" s="45"/>
      <c r="BL66" s="45">
        <v>135.16020833333334</v>
      </c>
      <c r="BM66" s="45">
        <v>5847.6609244519241</v>
      </c>
      <c r="BN66" s="45">
        <f t="shared" si="0"/>
        <v>493.93159209967649</v>
      </c>
      <c r="BO66" s="45">
        <f t="shared" si="1"/>
        <v>349.04499175043804</v>
      </c>
      <c r="BP66" s="46">
        <f t="shared" si="3"/>
        <v>8.7608069164265068</v>
      </c>
      <c r="BQ66" s="46">
        <f t="shared" si="2"/>
        <v>1.9020172910662811</v>
      </c>
      <c r="BR66" s="47">
        <v>4</v>
      </c>
      <c r="BS66" s="46">
        <f t="shared" si="4"/>
        <v>4.6109510086455305</v>
      </c>
      <c r="BT66" s="46">
        <f t="shared" si="5"/>
        <v>13.25</v>
      </c>
      <c r="BU66" s="46">
        <f t="shared" si="6"/>
        <v>15.273775216138318</v>
      </c>
      <c r="BV66" s="45">
        <f t="shared" si="7"/>
        <v>128.75434854194825</v>
      </c>
      <c r="BW66" s="45">
        <f t="shared" si="8"/>
        <v>971.73093239206287</v>
      </c>
      <c r="BX66" s="45">
        <f t="shared" si="9"/>
        <v>6819.3918568439867</v>
      </c>
      <c r="BY66" s="45">
        <f t="shared" si="10"/>
        <v>81832.702282127837</v>
      </c>
      <c r="BZ66" s="45">
        <f t="shared" si="11"/>
        <v>163665.40456425567</v>
      </c>
      <c r="CA66" s="48">
        <v>43101</v>
      </c>
      <c r="CB66" s="49">
        <v>0</v>
      </c>
      <c r="CC66" s="49">
        <v>0</v>
      </c>
    </row>
    <row r="67" spans="1:81">
      <c r="A67" s="41" t="s">
        <v>186</v>
      </c>
      <c r="B67" s="41" t="s">
        <v>15</v>
      </c>
      <c r="C67" s="41" t="s">
        <v>189</v>
      </c>
      <c r="D67" s="42" t="s">
        <v>191</v>
      </c>
      <c r="E67" s="43" t="s">
        <v>62</v>
      </c>
      <c r="F67" s="43" t="s">
        <v>63</v>
      </c>
      <c r="G67" s="43">
        <v>2</v>
      </c>
      <c r="H67" s="44">
        <v>1281.1600000000001</v>
      </c>
      <c r="I67" s="45">
        <v>2562.3200000000002</v>
      </c>
      <c r="J67" s="45"/>
      <c r="K67" s="45"/>
      <c r="L67" s="45">
        <v>389.02728438095244</v>
      </c>
      <c r="M67" s="45"/>
      <c r="N67" s="45"/>
      <c r="O67" s="45"/>
      <c r="P67" s="45"/>
      <c r="Q67" s="45">
        <v>2951.3472843809527</v>
      </c>
      <c r="R67" s="45">
        <v>590.26945687619059</v>
      </c>
      <c r="S67" s="45">
        <v>44.270209265714286</v>
      </c>
      <c r="T67" s="45">
        <v>29.513472843809527</v>
      </c>
      <c r="U67" s="45">
        <v>5.9026945687619055</v>
      </c>
      <c r="V67" s="45">
        <v>73.783682109523824</v>
      </c>
      <c r="W67" s="45">
        <v>236.10778275047622</v>
      </c>
      <c r="X67" s="45">
        <v>88.540418531428571</v>
      </c>
      <c r="Y67" s="45">
        <v>17.708083706285716</v>
      </c>
      <c r="Z67" s="45">
        <v>1086.0958006521905</v>
      </c>
      <c r="AA67" s="45">
        <v>245.94560703174605</v>
      </c>
      <c r="AB67" s="45">
        <v>327.92747604232807</v>
      </c>
      <c r="AC67" s="45">
        <v>211.18529457125931</v>
      </c>
      <c r="AD67" s="45">
        <v>785.05837764533339</v>
      </c>
      <c r="AE67" s="45">
        <v>206.26079999999999</v>
      </c>
      <c r="AF67" s="45">
        <v>794</v>
      </c>
      <c r="AG67" s="45">
        <v>0</v>
      </c>
      <c r="AH67" s="45">
        <v>0</v>
      </c>
      <c r="AI67" s="45">
        <v>0</v>
      </c>
      <c r="AJ67" s="45">
        <v>0</v>
      </c>
      <c r="AK67" s="45">
        <v>6.1400000000000006</v>
      </c>
      <c r="AL67" s="45">
        <v>0</v>
      </c>
      <c r="AM67" s="45">
        <v>1006.4008</v>
      </c>
      <c r="AN67" s="45">
        <v>2877.554978297524</v>
      </c>
      <c r="AO67" s="45">
        <v>14.810821682710356</v>
      </c>
      <c r="AP67" s="45">
        <v>1.1848657346168285</v>
      </c>
      <c r="AQ67" s="45">
        <v>0.59243286730841427</v>
      </c>
      <c r="AR67" s="45">
        <v>10.329715495333335</v>
      </c>
      <c r="AS67" s="45">
        <v>3.8013353022826686</v>
      </c>
      <c r="AT67" s="45">
        <v>126.90793322838095</v>
      </c>
      <c r="AU67" s="45">
        <v>4.9189121406349212</v>
      </c>
      <c r="AV67" s="45">
        <v>162.54601645126746</v>
      </c>
      <c r="AW67" s="45">
        <v>40.990934505291008</v>
      </c>
      <c r="AX67" s="45">
        <v>24.266633227132278</v>
      </c>
      <c r="AY67" s="45">
        <v>0.61486401757936515</v>
      </c>
      <c r="AZ67" s="45">
        <v>9.8378242812698424</v>
      </c>
      <c r="BA67" s="45">
        <v>3.8258205538271608</v>
      </c>
      <c r="BB67" s="45">
        <v>29.269276183316681</v>
      </c>
      <c r="BC67" s="45">
        <v>108.80535276841633</v>
      </c>
      <c r="BD67" s="45">
        <v>326.75630648503403</v>
      </c>
      <c r="BE67" s="45">
        <v>326.75630648503403</v>
      </c>
      <c r="BF67" s="45">
        <v>435.56165925345033</v>
      </c>
      <c r="BG67" s="45">
        <v>135.16020833333332</v>
      </c>
      <c r="BH67" s="45"/>
      <c r="BI67" s="45">
        <v>0</v>
      </c>
      <c r="BJ67" s="45"/>
      <c r="BK67" s="45"/>
      <c r="BL67" s="45">
        <v>135.16020833333332</v>
      </c>
      <c r="BM67" s="45">
        <v>6562.1701467165294</v>
      </c>
      <c r="BN67" s="45">
        <f t="shared" si="0"/>
        <v>493.93159209967649</v>
      </c>
      <c r="BO67" s="45">
        <f t="shared" si="1"/>
        <v>349.04499175043804</v>
      </c>
      <c r="BP67" s="46">
        <f t="shared" si="3"/>
        <v>8.7608069164265068</v>
      </c>
      <c r="BQ67" s="46">
        <f t="shared" si="2"/>
        <v>1.9020172910662811</v>
      </c>
      <c r="BR67" s="47">
        <v>4</v>
      </c>
      <c r="BS67" s="46">
        <f t="shared" si="4"/>
        <v>4.6109510086455305</v>
      </c>
      <c r="BT67" s="46">
        <f t="shared" si="5"/>
        <v>13.25</v>
      </c>
      <c r="BU67" s="46">
        <f t="shared" si="6"/>
        <v>15.273775216138318</v>
      </c>
      <c r="BV67" s="45">
        <f t="shared" si="7"/>
        <v>128.75434854194825</v>
      </c>
      <c r="BW67" s="45">
        <f t="shared" si="8"/>
        <v>971.73093239206287</v>
      </c>
      <c r="BX67" s="45">
        <f t="shared" si="9"/>
        <v>7533.9010791085921</v>
      </c>
      <c r="BY67" s="45">
        <f t="shared" si="10"/>
        <v>90406.812949303101</v>
      </c>
      <c r="BZ67" s="45">
        <f t="shared" si="11"/>
        <v>180813.6258986062</v>
      </c>
      <c r="CA67" s="48">
        <v>43101</v>
      </c>
      <c r="CB67" s="49">
        <v>0</v>
      </c>
      <c r="CC67" s="49">
        <v>0</v>
      </c>
    </row>
    <row r="68" spans="1:81">
      <c r="A68" s="41" t="s">
        <v>186</v>
      </c>
      <c r="B68" s="41" t="s">
        <v>16</v>
      </c>
      <c r="C68" s="41" t="s">
        <v>189</v>
      </c>
      <c r="D68" s="42" t="s">
        <v>192</v>
      </c>
      <c r="E68" s="43" t="s">
        <v>62</v>
      </c>
      <c r="F68" s="43" t="s">
        <v>63</v>
      </c>
      <c r="G68" s="43">
        <v>1</v>
      </c>
      <c r="H68" s="44">
        <v>2216.69</v>
      </c>
      <c r="I68" s="45">
        <v>2216.69</v>
      </c>
      <c r="J68" s="45"/>
      <c r="K68" s="45"/>
      <c r="L68" s="45"/>
      <c r="M68" s="45"/>
      <c r="N68" s="45"/>
      <c r="O68" s="45"/>
      <c r="P68" s="45"/>
      <c r="Q68" s="45">
        <v>2216.69</v>
      </c>
      <c r="R68" s="45">
        <v>443.33800000000002</v>
      </c>
      <c r="S68" s="45">
        <v>33.250349999999997</v>
      </c>
      <c r="T68" s="45">
        <v>22.166900000000002</v>
      </c>
      <c r="U68" s="45">
        <v>4.4333800000000005</v>
      </c>
      <c r="V68" s="45">
        <v>55.417250000000003</v>
      </c>
      <c r="W68" s="45">
        <v>177.33520000000001</v>
      </c>
      <c r="X68" s="45">
        <v>66.500699999999995</v>
      </c>
      <c r="Y68" s="45">
        <v>13.300140000000001</v>
      </c>
      <c r="Z68" s="45">
        <v>815.74191999999994</v>
      </c>
      <c r="AA68" s="45">
        <v>184.72416666666666</v>
      </c>
      <c r="AB68" s="45">
        <v>246.29888888888888</v>
      </c>
      <c r="AC68" s="45">
        <v>158.61648444444447</v>
      </c>
      <c r="AD68" s="45">
        <v>589.63954000000001</v>
      </c>
      <c r="AE68" s="45">
        <v>46.99860000000001</v>
      </c>
      <c r="AF68" s="45">
        <v>397</v>
      </c>
      <c r="AG68" s="45">
        <v>0</v>
      </c>
      <c r="AH68" s="45">
        <v>0</v>
      </c>
      <c r="AI68" s="45">
        <v>0</v>
      </c>
      <c r="AJ68" s="45">
        <v>0</v>
      </c>
      <c r="AK68" s="45">
        <v>3.0700000000000003</v>
      </c>
      <c r="AL68" s="45">
        <v>0</v>
      </c>
      <c r="AM68" s="45">
        <v>447.0686</v>
      </c>
      <c r="AN68" s="45">
        <v>1852.4500599999999</v>
      </c>
      <c r="AO68" s="45">
        <v>11.124072212577161</v>
      </c>
      <c r="AP68" s="45">
        <v>0.88992577700617292</v>
      </c>
      <c r="AQ68" s="45">
        <v>0.44496288850308646</v>
      </c>
      <c r="AR68" s="45">
        <v>7.7584150000000012</v>
      </c>
      <c r="AS68" s="45">
        <v>2.855096720000001</v>
      </c>
      <c r="AT68" s="45">
        <v>95.317669999999993</v>
      </c>
      <c r="AU68" s="45">
        <v>3.6944833333333338</v>
      </c>
      <c r="AV68" s="45">
        <v>122.08462593141975</v>
      </c>
      <c r="AW68" s="45">
        <v>30.78736111111111</v>
      </c>
      <c r="AX68" s="45">
        <v>18.22611777777778</v>
      </c>
      <c r="AY68" s="45">
        <v>0.46181041666666667</v>
      </c>
      <c r="AZ68" s="45">
        <v>7.3889666666666676</v>
      </c>
      <c r="BA68" s="45">
        <v>2.8734870370370369</v>
      </c>
      <c r="BB68" s="45">
        <v>21.983489427407413</v>
      </c>
      <c r="BC68" s="45">
        <v>81.721232436666668</v>
      </c>
      <c r="BD68" s="45"/>
      <c r="BE68" s="45">
        <v>0</v>
      </c>
      <c r="BF68" s="45">
        <v>81.721232436666668</v>
      </c>
      <c r="BG68" s="45">
        <v>67.580104166666672</v>
      </c>
      <c r="BH68" s="45"/>
      <c r="BI68" s="45">
        <v>0</v>
      </c>
      <c r="BJ68" s="45"/>
      <c r="BK68" s="45"/>
      <c r="BL68" s="45">
        <v>67.580104166666672</v>
      </c>
      <c r="BM68" s="45">
        <v>4340.526022534752</v>
      </c>
      <c r="BN68" s="45">
        <f t="shared" si="0"/>
        <v>246.96579604983825</v>
      </c>
      <c r="BO68" s="45">
        <f t="shared" si="1"/>
        <v>174.52249587521902</v>
      </c>
      <c r="BP68" s="46">
        <f t="shared" si="3"/>
        <v>8.7608069164265068</v>
      </c>
      <c r="BQ68" s="46">
        <f t="shared" si="2"/>
        <v>1.9020172910662811</v>
      </c>
      <c r="BR68" s="47">
        <v>4</v>
      </c>
      <c r="BS68" s="46">
        <f t="shared" si="4"/>
        <v>4.6109510086455305</v>
      </c>
      <c r="BT68" s="46">
        <f t="shared" si="5"/>
        <v>13.25</v>
      </c>
      <c r="BU68" s="46">
        <f t="shared" si="6"/>
        <v>15.273775216138318</v>
      </c>
      <c r="BV68" s="45">
        <f t="shared" si="7"/>
        <v>64.377174270974123</v>
      </c>
      <c r="BW68" s="45">
        <f t="shared" si="8"/>
        <v>485.86546619603143</v>
      </c>
      <c r="BX68" s="45">
        <f t="shared" si="9"/>
        <v>4826.3914887307837</v>
      </c>
      <c r="BY68" s="45">
        <f t="shared" si="10"/>
        <v>57916.697864769405</v>
      </c>
      <c r="BZ68" s="45">
        <f t="shared" si="11"/>
        <v>115833.39572953881</v>
      </c>
      <c r="CA68" s="48">
        <v>43101</v>
      </c>
      <c r="CB68" s="49">
        <v>0</v>
      </c>
      <c r="CC68" s="49">
        <v>0</v>
      </c>
    </row>
    <row r="69" spans="1:81">
      <c r="A69" s="41" t="s">
        <v>193</v>
      </c>
      <c r="B69" s="41" t="s">
        <v>66</v>
      </c>
      <c r="C69" s="41" t="s">
        <v>67</v>
      </c>
      <c r="D69" s="42" t="s">
        <v>194</v>
      </c>
      <c r="E69" s="43" t="s">
        <v>62</v>
      </c>
      <c r="F69" s="43" t="s">
        <v>63</v>
      </c>
      <c r="G69" s="43">
        <v>1</v>
      </c>
      <c r="H69" s="44">
        <v>1281.1600000000001</v>
      </c>
      <c r="I69" s="45">
        <v>1281.1600000000001</v>
      </c>
      <c r="J69" s="45"/>
      <c r="K69" s="45"/>
      <c r="L69" s="45"/>
      <c r="M69" s="45"/>
      <c r="N69" s="45"/>
      <c r="O69" s="45"/>
      <c r="P69" s="45"/>
      <c r="Q69" s="45">
        <v>1281.1600000000001</v>
      </c>
      <c r="R69" s="45">
        <v>256.23200000000003</v>
      </c>
      <c r="S69" s="45">
        <v>19.217400000000001</v>
      </c>
      <c r="T69" s="45">
        <v>12.8116</v>
      </c>
      <c r="U69" s="45">
        <v>2.5623200000000002</v>
      </c>
      <c r="V69" s="45">
        <v>32.029000000000003</v>
      </c>
      <c r="W69" s="45">
        <v>102.4928</v>
      </c>
      <c r="X69" s="45">
        <v>38.434800000000003</v>
      </c>
      <c r="Y69" s="45">
        <v>7.6869600000000009</v>
      </c>
      <c r="Z69" s="45">
        <v>471.46688</v>
      </c>
      <c r="AA69" s="45">
        <v>106.76333333333334</v>
      </c>
      <c r="AB69" s="45">
        <v>142.35111111111112</v>
      </c>
      <c r="AC69" s="45">
        <v>91.674115555555574</v>
      </c>
      <c r="AD69" s="45">
        <v>340.78856000000007</v>
      </c>
      <c r="AE69" s="45">
        <v>103.13039999999999</v>
      </c>
      <c r="AF69" s="45">
        <v>397</v>
      </c>
      <c r="AG69" s="45">
        <v>0</v>
      </c>
      <c r="AH69" s="45">
        <v>0</v>
      </c>
      <c r="AI69" s="45">
        <v>9.84</v>
      </c>
      <c r="AJ69" s="45">
        <v>0</v>
      </c>
      <c r="AK69" s="45">
        <v>3.0700000000000003</v>
      </c>
      <c r="AL69" s="45">
        <v>0</v>
      </c>
      <c r="AM69" s="45">
        <v>513.04039999999998</v>
      </c>
      <c r="AN69" s="45">
        <v>1325.29584</v>
      </c>
      <c r="AO69" s="45">
        <v>6.4292780478395075</v>
      </c>
      <c r="AP69" s="45">
        <v>0.51434224382716054</v>
      </c>
      <c r="AQ69" s="45">
        <v>0.25717112191358027</v>
      </c>
      <c r="AR69" s="45">
        <v>4.4840600000000013</v>
      </c>
      <c r="AS69" s="45">
        <v>1.6501340800000008</v>
      </c>
      <c r="AT69" s="45">
        <v>55.089880000000001</v>
      </c>
      <c r="AU69" s="45">
        <v>2.1352666666666669</v>
      </c>
      <c r="AV69" s="45">
        <v>70.560132160246923</v>
      </c>
      <c r="AW69" s="45">
        <v>17.79388888888889</v>
      </c>
      <c r="AX69" s="45">
        <v>10.533982222222223</v>
      </c>
      <c r="AY69" s="45">
        <v>0.26690833333333336</v>
      </c>
      <c r="AZ69" s="45">
        <v>4.2705333333333337</v>
      </c>
      <c r="BA69" s="45">
        <v>1.660762962962963</v>
      </c>
      <c r="BB69" s="45">
        <v>12.705595872592596</v>
      </c>
      <c r="BC69" s="45">
        <v>47.23167161333334</v>
      </c>
      <c r="BD69" s="45">
        <v>174.70363636363635</v>
      </c>
      <c r="BE69" s="45">
        <v>174.70363636363635</v>
      </c>
      <c r="BF69" s="45">
        <v>221.93530797696968</v>
      </c>
      <c r="BG69" s="45">
        <v>67.580104166666672</v>
      </c>
      <c r="BH69" s="45"/>
      <c r="BI69" s="45">
        <v>0</v>
      </c>
      <c r="BJ69" s="45"/>
      <c r="BK69" s="45"/>
      <c r="BL69" s="45">
        <v>67.580104166666672</v>
      </c>
      <c r="BM69" s="45">
        <v>2966.5313843038839</v>
      </c>
      <c r="BN69" s="45">
        <f t="shared" si="0"/>
        <v>246.96579604983825</v>
      </c>
      <c r="BO69" s="45">
        <f t="shared" si="1"/>
        <v>174.52249587521902</v>
      </c>
      <c r="BP69" s="46">
        <f t="shared" si="3"/>
        <v>8.6609686609686669</v>
      </c>
      <c r="BQ69" s="46">
        <f t="shared" si="2"/>
        <v>1.8803418803418819</v>
      </c>
      <c r="BR69" s="47">
        <v>3</v>
      </c>
      <c r="BS69" s="46">
        <f t="shared" si="4"/>
        <v>3.4188034188034218</v>
      </c>
      <c r="BT69" s="46">
        <f t="shared" si="5"/>
        <v>12.25</v>
      </c>
      <c r="BU69" s="46">
        <f t="shared" si="6"/>
        <v>13.960113960113972</v>
      </c>
      <c r="BV69" s="45">
        <f t="shared" si="7"/>
        <v>58.840245881275862</v>
      </c>
      <c r="BW69" s="45">
        <f t="shared" si="8"/>
        <v>480.32853780633314</v>
      </c>
      <c r="BX69" s="45">
        <f t="shared" si="9"/>
        <v>3446.8599221102172</v>
      </c>
      <c r="BY69" s="45">
        <f t="shared" si="10"/>
        <v>41362.319065322605</v>
      </c>
      <c r="BZ69" s="45">
        <f t="shared" si="11"/>
        <v>82724.638130645209</v>
      </c>
      <c r="CA69" s="48">
        <v>43101</v>
      </c>
      <c r="CB69" s="49">
        <v>0</v>
      </c>
      <c r="CC69" s="49">
        <v>0</v>
      </c>
    </row>
    <row r="70" spans="1:81">
      <c r="A70" s="41" t="s">
        <v>195</v>
      </c>
      <c r="B70" s="41" t="s">
        <v>73</v>
      </c>
      <c r="C70" s="41" t="s">
        <v>161</v>
      </c>
      <c r="D70" s="42" t="s">
        <v>196</v>
      </c>
      <c r="E70" s="43" t="s">
        <v>62</v>
      </c>
      <c r="F70" s="43" t="s">
        <v>63</v>
      </c>
      <c r="G70" s="43">
        <v>5</v>
      </c>
      <c r="H70" s="44">
        <v>1076.08</v>
      </c>
      <c r="I70" s="45">
        <v>5380.4</v>
      </c>
      <c r="J70" s="45"/>
      <c r="K70" s="45"/>
      <c r="L70" s="45"/>
      <c r="M70" s="45"/>
      <c r="N70" s="45"/>
      <c r="O70" s="45"/>
      <c r="P70" s="45"/>
      <c r="Q70" s="45">
        <v>5380.4</v>
      </c>
      <c r="R70" s="45">
        <v>1076.08</v>
      </c>
      <c r="S70" s="45">
        <v>80.705999999999989</v>
      </c>
      <c r="T70" s="45">
        <v>53.803999999999995</v>
      </c>
      <c r="U70" s="45">
        <v>10.7608</v>
      </c>
      <c r="V70" s="45">
        <v>134.51</v>
      </c>
      <c r="W70" s="45">
        <v>430.43199999999996</v>
      </c>
      <c r="X70" s="45">
        <v>161.41199999999998</v>
      </c>
      <c r="Y70" s="45">
        <v>32.282399999999996</v>
      </c>
      <c r="Z70" s="45">
        <v>1979.9872</v>
      </c>
      <c r="AA70" s="45">
        <v>448.36666666666662</v>
      </c>
      <c r="AB70" s="45">
        <v>597.82222222222219</v>
      </c>
      <c r="AC70" s="45">
        <v>384.99751111111112</v>
      </c>
      <c r="AD70" s="45">
        <v>1431.1864</v>
      </c>
      <c r="AE70" s="45">
        <v>577.17600000000004</v>
      </c>
      <c r="AF70" s="45">
        <v>1985</v>
      </c>
      <c r="AG70" s="45">
        <v>0</v>
      </c>
      <c r="AH70" s="45">
        <v>242.89999999999998</v>
      </c>
      <c r="AI70" s="45">
        <v>47.75</v>
      </c>
      <c r="AJ70" s="45">
        <v>0</v>
      </c>
      <c r="AK70" s="45">
        <v>15.350000000000001</v>
      </c>
      <c r="AL70" s="45">
        <v>0</v>
      </c>
      <c r="AM70" s="45">
        <v>2868.1759999999999</v>
      </c>
      <c r="AN70" s="45">
        <v>6279.3495999999996</v>
      </c>
      <c r="AO70" s="45">
        <v>27.000599151234567</v>
      </c>
      <c r="AP70" s="45">
        <v>2.1600479320987653</v>
      </c>
      <c r="AQ70" s="45">
        <v>1.0800239660493827</v>
      </c>
      <c r="AR70" s="45">
        <v>18.831400000000002</v>
      </c>
      <c r="AS70" s="45">
        <v>6.929955200000002</v>
      </c>
      <c r="AT70" s="45">
        <v>231.35719999999998</v>
      </c>
      <c r="AU70" s="45">
        <v>8.9673333333333325</v>
      </c>
      <c r="AV70" s="45">
        <v>296.32655958271602</v>
      </c>
      <c r="AW70" s="45">
        <v>74.727777777777774</v>
      </c>
      <c r="AX70" s="45">
        <v>44.238844444444446</v>
      </c>
      <c r="AY70" s="45">
        <v>1.1209166666666666</v>
      </c>
      <c r="AZ70" s="45">
        <v>17.934666666666665</v>
      </c>
      <c r="BA70" s="45">
        <v>6.9745925925925922</v>
      </c>
      <c r="BB70" s="45">
        <v>53.358821718518527</v>
      </c>
      <c r="BC70" s="45">
        <v>198.35561986666667</v>
      </c>
      <c r="BD70" s="45"/>
      <c r="BE70" s="45">
        <v>0</v>
      </c>
      <c r="BF70" s="45">
        <v>198.35561986666667</v>
      </c>
      <c r="BG70" s="45">
        <v>243.21458333333328</v>
      </c>
      <c r="BH70" s="45"/>
      <c r="BI70" s="45">
        <v>0</v>
      </c>
      <c r="BJ70" s="45"/>
      <c r="BK70" s="45"/>
      <c r="BL70" s="45">
        <v>243.21458333333328</v>
      </c>
      <c r="BM70" s="45">
        <v>12397.646362782714</v>
      </c>
      <c r="BN70" s="45">
        <f t="shared" ref="BN70:BN133" si="12">$BN$5*G70</f>
        <v>1234.8289802491913</v>
      </c>
      <c r="BO70" s="45">
        <f t="shared" ref="BO70:BO133" si="13">$BO$5*G70</f>
        <v>872.61247937609505</v>
      </c>
      <c r="BP70" s="46">
        <f t="shared" si="3"/>
        <v>8.6609686609686669</v>
      </c>
      <c r="BQ70" s="46">
        <f t="shared" ref="BQ70:BQ133" si="14">((100/((100-$BT70)%)-100)*$BQ$5)/$BT70</f>
        <v>1.8803418803418819</v>
      </c>
      <c r="BR70" s="47">
        <v>3</v>
      </c>
      <c r="BS70" s="46">
        <f t="shared" si="4"/>
        <v>3.4188034188034218</v>
      </c>
      <c r="BT70" s="46">
        <f t="shared" si="5"/>
        <v>12.25</v>
      </c>
      <c r="BU70" s="46">
        <f t="shared" si="6"/>
        <v>13.960113960113972</v>
      </c>
      <c r="BV70" s="45">
        <f t="shared" si="7"/>
        <v>294.2012294063793</v>
      </c>
      <c r="BW70" s="45">
        <f t="shared" si="8"/>
        <v>2401.6426890316657</v>
      </c>
      <c r="BX70" s="45">
        <f t="shared" si="9"/>
        <v>14799.289051814379</v>
      </c>
      <c r="BY70" s="45">
        <f t="shared" si="10"/>
        <v>177591.46862177254</v>
      </c>
      <c r="BZ70" s="45">
        <f t="shared" si="11"/>
        <v>355182.93724354508</v>
      </c>
      <c r="CA70" s="48">
        <v>43101</v>
      </c>
      <c r="CB70" s="49">
        <v>0</v>
      </c>
      <c r="CC70" s="49">
        <v>0</v>
      </c>
    </row>
    <row r="71" spans="1:81">
      <c r="A71" s="41" t="s">
        <v>195</v>
      </c>
      <c r="B71" s="41" t="s">
        <v>110</v>
      </c>
      <c r="C71" s="41" t="s">
        <v>161</v>
      </c>
      <c r="D71" s="42" t="s">
        <v>197</v>
      </c>
      <c r="E71" s="43" t="s">
        <v>62</v>
      </c>
      <c r="F71" s="43" t="s">
        <v>63</v>
      </c>
      <c r="G71" s="43">
        <v>1</v>
      </c>
      <c r="H71" s="44">
        <v>1076.08</v>
      </c>
      <c r="I71" s="45">
        <v>1076.08</v>
      </c>
      <c r="J71" s="45"/>
      <c r="K71" s="45"/>
      <c r="L71" s="45"/>
      <c r="M71" s="45"/>
      <c r="N71" s="45"/>
      <c r="O71" s="45"/>
      <c r="P71" s="45"/>
      <c r="Q71" s="45">
        <v>1076.08</v>
      </c>
      <c r="R71" s="45">
        <v>215.21600000000001</v>
      </c>
      <c r="S71" s="45">
        <v>16.141199999999998</v>
      </c>
      <c r="T71" s="45">
        <v>10.7608</v>
      </c>
      <c r="U71" s="45">
        <v>2.1521599999999999</v>
      </c>
      <c r="V71" s="45">
        <v>26.902000000000001</v>
      </c>
      <c r="W71" s="45">
        <v>86.086399999999998</v>
      </c>
      <c r="X71" s="45">
        <v>32.282399999999996</v>
      </c>
      <c r="Y71" s="45">
        <v>6.45648</v>
      </c>
      <c r="Z71" s="45">
        <v>395.99743999999998</v>
      </c>
      <c r="AA71" s="45">
        <v>89.673333333333318</v>
      </c>
      <c r="AB71" s="45">
        <v>119.56444444444443</v>
      </c>
      <c r="AC71" s="45">
        <v>76.999502222222233</v>
      </c>
      <c r="AD71" s="45">
        <v>286.23728</v>
      </c>
      <c r="AE71" s="45">
        <v>115.43520000000001</v>
      </c>
      <c r="AF71" s="45">
        <v>397</v>
      </c>
      <c r="AG71" s="45">
        <v>0</v>
      </c>
      <c r="AH71" s="45">
        <v>48.58</v>
      </c>
      <c r="AI71" s="45">
        <v>9.5500000000000007</v>
      </c>
      <c r="AJ71" s="45">
        <v>0</v>
      </c>
      <c r="AK71" s="45">
        <v>3.0700000000000003</v>
      </c>
      <c r="AL71" s="45">
        <v>0</v>
      </c>
      <c r="AM71" s="45">
        <v>573.63520000000005</v>
      </c>
      <c r="AN71" s="45">
        <v>1255.8699200000001</v>
      </c>
      <c r="AO71" s="45">
        <v>5.400119830246914</v>
      </c>
      <c r="AP71" s="45">
        <v>0.43200958641975307</v>
      </c>
      <c r="AQ71" s="45">
        <v>0.21600479320987653</v>
      </c>
      <c r="AR71" s="45">
        <v>3.7662800000000001</v>
      </c>
      <c r="AS71" s="45">
        <v>1.3859910400000004</v>
      </c>
      <c r="AT71" s="45">
        <v>46.271439999999991</v>
      </c>
      <c r="AU71" s="45">
        <v>1.7934666666666668</v>
      </c>
      <c r="AV71" s="45">
        <v>59.265311916543205</v>
      </c>
      <c r="AW71" s="45">
        <v>14.945555555555554</v>
      </c>
      <c r="AX71" s="45">
        <v>8.8477688888888881</v>
      </c>
      <c r="AY71" s="45">
        <v>0.22418333333333329</v>
      </c>
      <c r="AZ71" s="45">
        <v>3.5869333333333335</v>
      </c>
      <c r="BA71" s="45">
        <v>1.3949185185185184</v>
      </c>
      <c r="BB71" s="45">
        <v>10.671764343703705</v>
      </c>
      <c r="BC71" s="45">
        <v>39.671123973333337</v>
      </c>
      <c r="BD71" s="45"/>
      <c r="BE71" s="45">
        <v>0</v>
      </c>
      <c r="BF71" s="45">
        <v>39.671123973333337</v>
      </c>
      <c r="BG71" s="45">
        <v>58.757316666666675</v>
      </c>
      <c r="BH71" s="45"/>
      <c r="BI71" s="45">
        <v>0</v>
      </c>
      <c r="BJ71" s="45"/>
      <c r="BK71" s="45"/>
      <c r="BL71" s="45">
        <v>58.757316666666675</v>
      </c>
      <c r="BM71" s="45">
        <v>2489.6436725565432</v>
      </c>
      <c r="BN71" s="45">
        <f t="shared" si="12"/>
        <v>246.96579604983825</v>
      </c>
      <c r="BO71" s="45">
        <f t="shared" si="13"/>
        <v>174.52249587521902</v>
      </c>
      <c r="BP71" s="46">
        <f t="shared" ref="BP71:BP134" si="15">((100/((100-$BT71)%)-100)*$BP$5)/$BT71</f>
        <v>8.6609686609686669</v>
      </c>
      <c r="BQ71" s="46">
        <f t="shared" si="14"/>
        <v>1.8803418803418819</v>
      </c>
      <c r="BR71" s="47">
        <v>3</v>
      </c>
      <c r="BS71" s="46">
        <f t="shared" ref="BS71:BS134" si="16">((100/((100-$BT71)%)-100)*BR71)/$BT71</f>
        <v>3.4188034188034218</v>
      </c>
      <c r="BT71" s="46">
        <f t="shared" ref="BT71:BT134" si="17">$BP$5+$BQ$5+BR71</f>
        <v>12.25</v>
      </c>
      <c r="BU71" s="46">
        <f t="shared" ref="BU71:BU134" si="18">BP71+BQ71+BS71</f>
        <v>13.960113960113972</v>
      </c>
      <c r="BV71" s="45">
        <f t="shared" ref="BV71:BV134" si="19">((BO71+BN71)*BU71)%</f>
        <v>58.840245881275862</v>
      </c>
      <c r="BW71" s="45">
        <f t="shared" ref="BW71:BW134" si="20">BN71+BO71+BV71</f>
        <v>480.32853780633314</v>
      </c>
      <c r="BX71" s="45">
        <f t="shared" ref="BX71:BX134" si="21">BM71+BW71</f>
        <v>2969.9722103628765</v>
      </c>
      <c r="BY71" s="45">
        <f t="shared" ref="BY71:BY134" si="22">BX71*12</f>
        <v>35639.666524354514</v>
      </c>
      <c r="BZ71" s="45">
        <f t="shared" ref="BZ71:BZ134" si="23">BX71*24</f>
        <v>71279.333048709028</v>
      </c>
      <c r="CA71" s="48">
        <v>43101</v>
      </c>
      <c r="CB71" s="49">
        <v>0</v>
      </c>
      <c r="CC71" s="49">
        <v>0</v>
      </c>
    </row>
    <row r="72" spans="1:81">
      <c r="A72" s="41" t="s">
        <v>195</v>
      </c>
      <c r="B72" s="41" t="s">
        <v>78</v>
      </c>
      <c r="C72" s="41" t="s">
        <v>198</v>
      </c>
      <c r="D72" s="42" t="s">
        <v>199</v>
      </c>
      <c r="E72" s="43" t="s">
        <v>62</v>
      </c>
      <c r="F72" s="43" t="s">
        <v>63</v>
      </c>
      <c r="G72" s="43">
        <v>3</v>
      </c>
      <c r="H72" s="44">
        <v>3062.89</v>
      </c>
      <c r="I72" s="45">
        <v>9188.67</v>
      </c>
      <c r="J72" s="45"/>
      <c r="K72" s="45"/>
      <c r="L72" s="45"/>
      <c r="M72" s="45"/>
      <c r="N72" s="45"/>
      <c r="O72" s="45"/>
      <c r="P72" s="45"/>
      <c r="Q72" s="45">
        <v>9188.67</v>
      </c>
      <c r="R72" s="45">
        <v>1837.7340000000002</v>
      </c>
      <c r="S72" s="45">
        <v>137.83005</v>
      </c>
      <c r="T72" s="45">
        <v>91.886700000000005</v>
      </c>
      <c r="U72" s="45">
        <v>18.37734</v>
      </c>
      <c r="V72" s="45">
        <v>229.71675000000002</v>
      </c>
      <c r="W72" s="45">
        <v>735.09360000000004</v>
      </c>
      <c r="X72" s="45">
        <v>275.6601</v>
      </c>
      <c r="Y72" s="45">
        <v>55.132020000000004</v>
      </c>
      <c r="Z72" s="45">
        <v>3381.4305600000002</v>
      </c>
      <c r="AA72" s="45">
        <v>765.72249999999997</v>
      </c>
      <c r="AB72" s="45">
        <v>1020.9633333333333</v>
      </c>
      <c r="AC72" s="45">
        <v>657.50038666666683</v>
      </c>
      <c r="AD72" s="45">
        <v>2444.18622</v>
      </c>
      <c r="AE72" s="45">
        <v>0</v>
      </c>
      <c r="AF72" s="45">
        <v>1191</v>
      </c>
      <c r="AG72" s="45">
        <v>0</v>
      </c>
      <c r="AH72" s="45">
        <v>0</v>
      </c>
      <c r="AI72" s="45">
        <v>0</v>
      </c>
      <c r="AJ72" s="45">
        <v>0</v>
      </c>
      <c r="AK72" s="45">
        <v>9.2100000000000009</v>
      </c>
      <c r="AL72" s="45">
        <v>881.64</v>
      </c>
      <c r="AM72" s="45">
        <v>2081.85</v>
      </c>
      <c r="AN72" s="45">
        <v>7907.4667800000007</v>
      </c>
      <c r="AO72" s="45">
        <v>46.111738049768526</v>
      </c>
      <c r="AP72" s="45">
        <v>3.688939043981482</v>
      </c>
      <c r="AQ72" s="45">
        <v>1.844469521990741</v>
      </c>
      <c r="AR72" s="45">
        <v>32.160345000000007</v>
      </c>
      <c r="AS72" s="45">
        <v>11.835006960000005</v>
      </c>
      <c r="AT72" s="45">
        <v>395.11280999999997</v>
      </c>
      <c r="AU72" s="45">
        <v>15.314450000000001</v>
      </c>
      <c r="AV72" s="45">
        <v>506.06775857574075</v>
      </c>
      <c r="AW72" s="45">
        <v>127.62041666666666</v>
      </c>
      <c r="AX72" s="45">
        <v>75.55128666666667</v>
      </c>
      <c r="AY72" s="45">
        <v>1.9143062499999999</v>
      </c>
      <c r="AZ72" s="45">
        <v>30.628900000000002</v>
      </c>
      <c r="BA72" s="45">
        <v>11.911238888888889</v>
      </c>
      <c r="BB72" s="45">
        <v>91.126422637777793</v>
      </c>
      <c r="BC72" s="45">
        <v>338.75257111000002</v>
      </c>
      <c r="BD72" s="45"/>
      <c r="BE72" s="45">
        <v>0</v>
      </c>
      <c r="BF72" s="45">
        <v>338.75257111000002</v>
      </c>
      <c r="BG72" s="45">
        <v>264.62281250000012</v>
      </c>
      <c r="BH72" s="45"/>
      <c r="BI72" s="45">
        <v>0</v>
      </c>
      <c r="BJ72" s="45"/>
      <c r="BK72" s="45"/>
      <c r="BL72" s="45">
        <v>264.62281250000012</v>
      </c>
      <c r="BM72" s="45">
        <v>18205.579922185741</v>
      </c>
      <c r="BN72" s="45">
        <f t="shared" si="12"/>
        <v>740.89738814951477</v>
      </c>
      <c r="BO72" s="45">
        <f t="shared" si="13"/>
        <v>523.56748762565712</v>
      </c>
      <c r="BP72" s="46">
        <f t="shared" si="15"/>
        <v>8.6609686609686669</v>
      </c>
      <c r="BQ72" s="46">
        <f t="shared" si="14"/>
        <v>1.8803418803418819</v>
      </c>
      <c r="BR72" s="47">
        <v>3</v>
      </c>
      <c r="BS72" s="46">
        <f t="shared" si="16"/>
        <v>3.4188034188034218</v>
      </c>
      <c r="BT72" s="46">
        <f t="shared" si="17"/>
        <v>12.25</v>
      </c>
      <c r="BU72" s="46">
        <f t="shared" si="18"/>
        <v>13.960113960113972</v>
      </c>
      <c r="BV72" s="45">
        <f t="shared" si="19"/>
        <v>176.5207376438276</v>
      </c>
      <c r="BW72" s="45">
        <f t="shared" si="20"/>
        <v>1440.9856134189995</v>
      </c>
      <c r="BX72" s="45">
        <f t="shared" si="21"/>
        <v>19646.565535604743</v>
      </c>
      <c r="BY72" s="45">
        <f t="shared" si="22"/>
        <v>235758.78642725691</v>
      </c>
      <c r="BZ72" s="45">
        <f t="shared" si="23"/>
        <v>471517.57285451383</v>
      </c>
      <c r="CA72" s="48">
        <v>43101</v>
      </c>
      <c r="CB72" s="49">
        <v>0</v>
      </c>
      <c r="CC72" s="49">
        <v>0</v>
      </c>
    </row>
    <row r="73" spans="1:81">
      <c r="A73" s="41" t="s">
        <v>195</v>
      </c>
      <c r="B73" s="41" t="s">
        <v>78</v>
      </c>
      <c r="C73" s="41" t="s">
        <v>198</v>
      </c>
      <c r="D73" s="42" t="s">
        <v>200</v>
      </c>
      <c r="E73" s="43" t="s">
        <v>62</v>
      </c>
      <c r="F73" s="43" t="s">
        <v>64</v>
      </c>
      <c r="G73" s="43">
        <v>1</v>
      </c>
      <c r="H73" s="44">
        <v>3062.89</v>
      </c>
      <c r="I73" s="45">
        <v>3062.89</v>
      </c>
      <c r="J73" s="45"/>
      <c r="K73" s="45"/>
      <c r="L73" s="45"/>
      <c r="M73" s="45"/>
      <c r="N73" s="45"/>
      <c r="O73" s="45"/>
      <c r="P73" s="45"/>
      <c r="Q73" s="45">
        <v>3062.89</v>
      </c>
      <c r="R73" s="45">
        <v>612.57799999999997</v>
      </c>
      <c r="S73" s="45">
        <v>45.943349999999995</v>
      </c>
      <c r="T73" s="45">
        <v>30.628899999999998</v>
      </c>
      <c r="U73" s="45">
        <v>6.1257799999999998</v>
      </c>
      <c r="V73" s="45">
        <v>76.572249999999997</v>
      </c>
      <c r="W73" s="45">
        <v>245.03119999999998</v>
      </c>
      <c r="X73" s="45">
        <v>91.88669999999999</v>
      </c>
      <c r="Y73" s="45">
        <v>18.37734</v>
      </c>
      <c r="Z73" s="45">
        <v>1127.1435199999999</v>
      </c>
      <c r="AA73" s="45">
        <v>255.24083333333331</v>
      </c>
      <c r="AB73" s="45">
        <v>340.32111111111107</v>
      </c>
      <c r="AC73" s="45">
        <v>219.16679555555558</v>
      </c>
      <c r="AD73" s="45">
        <v>814.72874000000002</v>
      </c>
      <c r="AE73" s="45">
        <v>0</v>
      </c>
      <c r="AF73" s="45">
        <v>397</v>
      </c>
      <c r="AG73" s="45">
        <v>0</v>
      </c>
      <c r="AH73" s="45">
        <v>0</v>
      </c>
      <c r="AI73" s="45">
        <v>0</v>
      </c>
      <c r="AJ73" s="45">
        <v>0</v>
      </c>
      <c r="AK73" s="45">
        <v>3.0700000000000003</v>
      </c>
      <c r="AL73" s="45">
        <v>293.88</v>
      </c>
      <c r="AM73" s="45">
        <v>693.95</v>
      </c>
      <c r="AN73" s="45">
        <v>2635.8222599999999</v>
      </c>
      <c r="AO73" s="45">
        <v>15.37057934992284</v>
      </c>
      <c r="AP73" s="45">
        <v>1.2296463479938271</v>
      </c>
      <c r="AQ73" s="45">
        <v>0.61482317399691355</v>
      </c>
      <c r="AR73" s="45">
        <v>10.720115000000002</v>
      </c>
      <c r="AS73" s="45">
        <v>3.9450023200000013</v>
      </c>
      <c r="AT73" s="45">
        <v>131.70426999999998</v>
      </c>
      <c r="AU73" s="45">
        <v>5.1048166666666672</v>
      </c>
      <c r="AV73" s="45">
        <v>168.68925285858023</v>
      </c>
      <c r="AW73" s="45">
        <v>42.540138888888883</v>
      </c>
      <c r="AX73" s="45">
        <v>25.183762222222224</v>
      </c>
      <c r="AY73" s="45">
        <v>0.63810208333333329</v>
      </c>
      <c r="AZ73" s="45">
        <v>10.209633333333334</v>
      </c>
      <c r="BA73" s="45">
        <v>3.9704129629629628</v>
      </c>
      <c r="BB73" s="45">
        <v>30.375474212592597</v>
      </c>
      <c r="BC73" s="45">
        <v>112.91752370333333</v>
      </c>
      <c r="BD73" s="45"/>
      <c r="BE73" s="45">
        <v>0</v>
      </c>
      <c r="BF73" s="45">
        <v>112.91752370333333</v>
      </c>
      <c r="BG73" s="45">
        <v>88.207604166666698</v>
      </c>
      <c r="BH73" s="45"/>
      <c r="BI73" s="45">
        <v>0</v>
      </c>
      <c r="BJ73" s="45"/>
      <c r="BK73" s="45"/>
      <c r="BL73" s="45">
        <v>88.207604166666698</v>
      </c>
      <c r="BM73" s="45">
        <v>6068.5266407285808</v>
      </c>
      <c r="BN73" s="45">
        <f t="shared" si="12"/>
        <v>246.96579604983825</v>
      </c>
      <c r="BO73" s="45">
        <f t="shared" si="13"/>
        <v>174.52249587521902</v>
      </c>
      <c r="BP73" s="46">
        <f t="shared" si="15"/>
        <v>8.6609686609686669</v>
      </c>
      <c r="BQ73" s="46">
        <f t="shared" si="14"/>
        <v>1.8803418803418819</v>
      </c>
      <c r="BR73" s="47">
        <v>3</v>
      </c>
      <c r="BS73" s="46">
        <f t="shared" si="16"/>
        <v>3.4188034188034218</v>
      </c>
      <c r="BT73" s="46">
        <f t="shared" si="17"/>
        <v>12.25</v>
      </c>
      <c r="BU73" s="46">
        <f t="shared" si="18"/>
        <v>13.960113960113972</v>
      </c>
      <c r="BV73" s="45">
        <f t="shared" si="19"/>
        <v>58.840245881275862</v>
      </c>
      <c r="BW73" s="45">
        <f t="shared" si="20"/>
        <v>480.32853780633314</v>
      </c>
      <c r="BX73" s="45">
        <f t="shared" si="21"/>
        <v>6548.8551785349136</v>
      </c>
      <c r="BY73" s="45">
        <f t="shared" si="22"/>
        <v>78586.262142418971</v>
      </c>
      <c r="BZ73" s="45">
        <f t="shared" si="23"/>
        <v>157172.52428483794</v>
      </c>
      <c r="CA73" s="48">
        <v>43101</v>
      </c>
      <c r="CB73" s="49">
        <v>0</v>
      </c>
      <c r="CC73" s="49">
        <v>0</v>
      </c>
    </row>
    <row r="74" spans="1:81">
      <c r="A74" s="41" t="s">
        <v>195</v>
      </c>
      <c r="B74" s="41" t="s">
        <v>16</v>
      </c>
      <c r="C74" s="41" t="s">
        <v>161</v>
      </c>
      <c r="D74" s="42" t="s">
        <v>201</v>
      </c>
      <c r="E74" s="43" t="s">
        <v>62</v>
      </c>
      <c r="F74" s="43" t="s">
        <v>63</v>
      </c>
      <c r="G74" s="43">
        <v>3</v>
      </c>
      <c r="H74" s="44">
        <v>2216.69</v>
      </c>
      <c r="I74" s="45">
        <v>6650.07</v>
      </c>
      <c r="J74" s="45"/>
      <c r="K74" s="45"/>
      <c r="L74" s="45"/>
      <c r="M74" s="45"/>
      <c r="N74" s="45"/>
      <c r="O74" s="45"/>
      <c r="P74" s="45"/>
      <c r="Q74" s="45">
        <v>6650.07</v>
      </c>
      <c r="R74" s="45">
        <v>1330.0140000000001</v>
      </c>
      <c r="S74" s="45">
        <v>99.751049999999992</v>
      </c>
      <c r="T74" s="45">
        <v>66.500699999999995</v>
      </c>
      <c r="U74" s="45">
        <v>13.300139999999999</v>
      </c>
      <c r="V74" s="45">
        <v>166.25175000000002</v>
      </c>
      <c r="W74" s="45">
        <v>532.00559999999996</v>
      </c>
      <c r="X74" s="45">
        <v>199.50209999999998</v>
      </c>
      <c r="Y74" s="45">
        <v>39.900419999999997</v>
      </c>
      <c r="Z74" s="45">
        <v>2447.2257600000003</v>
      </c>
      <c r="AA74" s="45">
        <v>554.1724999999999</v>
      </c>
      <c r="AB74" s="45">
        <v>738.89666666666665</v>
      </c>
      <c r="AC74" s="45">
        <v>475.84945333333337</v>
      </c>
      <c r="AD74" s="45">
        <v>1768.9186199999999</v>
      </c>
      <c r="AE74" s="45">
        <v>140.99580000000003</v>
      </c>
      <c r="AF74" s="45">
        <v>1191</v>
      </c>
      <c r="AG74" s="45">
        <v>0</v>
      </c>
      <c r="AH74" s="45">
        <v>145.74</v>
      </c>
      <c r="AI74" s="45">
        <v>28.650000000000002</v>
      </c>
      <c r="AJ74" s="45">
        <v>0</v>
      </c>
      <c r="AK74" s="45">
        <v>9.2100000000000009</v>
      </c>
      <c r="AL74" s="45">
        <v>0</v>
      </c>
      <c r="AM74" s="45">
        <v>1515.5958000000003</v>
      </c>
      <c r="AN74" s="45">
        <v>5731.7401800000007</v>
      </c>
      <c r="AO74" s="45">
        <v>33.372216637731484</v>
      </c>
      <c r="AP74" s="45">
        <v>2.6697773310185187</v>
      </c>
      <c r="AQ74" s="45">
        <v>1.3348886655092593</v>
      </c>
      <c r="AR74" s="45">
        <v>23.275245000000002</v>
      </c>
      <c r="AS74" s="45">
        <v>8.5652901600000035</v>
      </c>
      <c r="AT74" s="45">
        <v>285.95300999999995</v>
      </c>
      <c r="AU74" s="45">
        <v>11.083450000000001</v>
      </c>
      <c r="AV74" s="45">
        <v>366.25387779425927</v>
      </c>
      <c r="AW74" s="45">
        <v>92.362083333333331</v>
      </c>
      <c r="AX74" s="45">
        <v>54.678353333333334</v>
      </c>
      <c r="AY74" s="45">
        <v>1.3854312499999999</v>
      </c>
      <c r="AZ74" s="45">
        <v>22.166900000000002</v>
      </c>
      <c r="BA74" s="45">
        <v>8.6204611111111102</v>
      </c>
      <c r="BB74" s="45">
        <v>65.950468282222232</v>
      </c>
      <c r="BC74" s="45">
        <v>245.16369731</v>
      </c>
      <c r="BD74" s="45"/>
      <c r="BE74" s="45">
        <v>0</v>
      </c>
      <c r="BF74" s="45">
        <v>245.16369731</v>
      </c>
      <c r="BG74" s="45">
        <v>202.74031250000002</v>
      </c>
      <c r="BH74" s="45"/>
      <c r="BI74" s="45">
        <v>0</v>
      </c>
      <c r="BJ74" s="45"/>
      <c r="BK74" s="45"/>
      <c r="BL74" s="45">
        <v>202.74031250000002</v>
      </c>
      <c r="BM74" s="45">
        <v>13195.968067604259</v>
      </c>
      <c r="BN74" s="45">
        <f t="shared" si="12"/>
        <v>740.89738814951477</v>
      </c>
      <c r="BO74" s="45">
        <f t="shared" si="13"/>
        <v>523.56748762565712</v>
      </c>
      <c r="BP74" s="46">
        <f t="shared" si="15"/>
        <v>8.6609686609686669</v>
      </c>
      <c r="BQ74" s="46">
        <f t="shared" si="14"/>
        <v>1.8803418803418819</v>
      </c>
      <c r="BR74" s="47">
        <v>3</v>
      </c>
      <c r="BS74" s="46">
        <f t="shared" si="16"/>
        <v>3.4188034188034218</v>
      </c>
      <c r="BT74" s="46">
        <f t="shared" si="17"/>
        <v>12.25</v>
      </c>
      <c r="BU74" s="46">
        <f t="shared" si="18"/>
        <v>13.960113960113972</v>
      </c>
      <c r="BV74" s="45">
        <f t="shared" si="19"/>
        <v>176.5207376438276</v>
      </c>
      <c r="BW74" s="45">
        <f t="shared" si="20"/>
        <v>1440.9856134189995</v>
      </c>
      <c r="BX74" s="45">
        <f t="shared" si="21"/>
        <v>14636.953681023258</v>
      </c>
      <c r="BY74" s="45">
        <f t="shared" si="22"/>
        <v>175643.44417227909</v>
      </c>
      <c r="BZ74" s="45">
        <f t="shared" si="23"/>
        <v>351286.88834455819</v>
      </c>
      <c r="CA74" s="48">
        <v>43101</v>
      </c>
      <c r="CB74" s="49">
        <v>0</v>
      </c>
      <c r="CC74" s="49">
        <v>0</v>
      </c>
    </row>
    <row r="75" spans="1:81">
      <c r="A75" s="41" t="s">
        <v>202</v>
      </c>
      <c r="B75" s="41" t="s">
        <v>73</v>
      </c>
      <c r="C75" s="41" t="s">
        <v>178</v>
      </c>
      <c r="D75" s="42" t="s">
        <v>203</v>
      </c>
      <c r="E75" s="43" t="s">
        <v>62</v>
      </c>
      <c r="F75" s="43" t="s">
        <v>63</v>
      </c>
      <c r="G75" s="43">
        <v>1</v>
      </c>
      <c r="H75" s="44">
        <v>1041.5999999999999</v>
      </c>
      <c r="I75" s="45">
        <v>1041.5999999999999</v>
      </c>
      <c r="J75" s="45"/>
      <c r="K75" s="45"/>
      <c r="L75" s="45"/>
      <c r="M75" s="45"/>
      <c r="N75" s="45"/>
      <c r="O75" s="45"/>
      <c r="P75" s="45"/>
      <c r="Q75" s="45">
        <v>1041.5999999999999</v>
      </c>
      <c r="R75" s="45">
        <v>208.32</v>
      </c>
      <c r="S75" s="45">
        <v>15.623999999999999</v>
      </c>
      <c r="T75" s="45">
        <v>10.415999999999999</v>
      </c>
      <c r="U75" s="45">
        <v>2.0831999999999997</v>
      </c>
      <c r="V75" s="45">
        <v>26.04</v>
      </c>
      <c r="W75" s="45">
        <v>83.327999999999989</v>
      </c>
      <c r="X75" s="45">
        <v>31.247999999999998</v>
      </c>
      <c r="Y75" s="45">
        <v>6.2495999999999992</v>
      </c>
      <c r="Z75" s="45">
        <v>383.30879999999996</v>
      </c>
      <c r="AA75" s="45">
        <v>86.799999999999983</v>
      </c>
      <c r="AB75" s="45">
        <v>115.73333333333332</v>
      </c>
      <c r="AC75" s="45">
        <v>74.532266666666672</v>
      </c>
      <c r="AD75" s="45">
        <v>277.06559999999996</v>
      </c>
      <c r="AE75" s="45">
        <v>117.504</v>
      </c>
      <c r="AF75" s="45">
        <v>397</v>
      </c>
      <c r="AG75" s="45">
        <v>0</v>
      </c>
      <c r="AH75" s="45">
        <v>32.619999999999997</v>
      </c>
      <c r="AI75" s="45">
        <v>0</v>
      </c>
      <c r="AJ75" s="45">
        <v>0</v>
      </c>
      <c r="AK75" s="45">
        <v>3.0700000000000003</v>
      </c>
      <c r="AL75" s="45">
        <v>0</v>
      </c>
      <c r="AM75" s="45">
        <v>550.19400000000007</v>
      </c>
      <c r="AN75" s="45">
        <v>1210.5684000000001</v>
      </c>
      <c r="AO75" s="45">
        <v>5.2270879629629627</v>
      </c>
      <c r="AP75" s="45">
        <v>0.418167037037037</v>
      </c>
      <c r="AQ75" s="45">
        <v>0.2090835185185185</v>
      </c>
      <c r="AR75" s="45">
        <v>3.6456000000000004</v>
      </c>
      <c r="AS75" s="45">
        <v>1.3415808000000005</v>
      </c>
      <c r="AT75" s="45">
        <v>44.788799999999995</v>
      </c>
      <c r="AU75" s="45">
        <v>1.736</v>
      </c>
      <c r="AV75" s="45">
        <v>57.366319318518514</v>
      </c>
      <c r="AW75" s="45">
        <v>14.466666666666665</v>
      </c>
      <c r="AX75" s="45">
        <v>8.5642666666666667</v>
      </c>
      <c r="AY75" s="45">
        <v>0.21699999999999997</v>
      </c>
      <c r="AZ75" s="45">
        <v>3.472</v>
      </c>
      <c r="BA75" s="45">
        <v>1.350222222222222</v>
      </c>
      <c r="BB75" s="45">
        <v>10.329817244444445</v>
      </c>
      <c r="BC75" s="45">
        <v>38.3999728</v>
      </c>
      <c r="BD75" s="45"/>
      <c r="BE75" s="45">
        <v>0</v>
      </c>
      <c r="BF75" s="45">
        <v>38.3999728</v>
      </c>
      <c r="BG75" s="45">
        <v>48.642916666666657</v>
      </c>
      <c r="BH75" s="45"/>
      <c r="BI75" s="45">
        <v>0</v>
      </c>
      <c r="BJ75" s="45"/>
      <c r="BK75" s="45"/>
      <c r="BL75" s="45">
        <v>48.642916666666657</v>
      </c>
      <c r="BM75" s="45">
        <v>2396.577608785185</v>
      </c>
      <c r="BN75" s="45">
        <f t="shared" si="12"/>
        <v>246.96579604983825</v>
      </c>
      <c r="BO75" s="45">
        <f t="shared" si="13"/>
        <v>174.52249587521902</v>
      </c>
      <c r="BP75" s="46">
        <f t="shared" si="15"/>
        <v>8.8629737609329435</v>
      </c>
      <c r="BQ75" s="46">
        <f t="shared" si="14"/>
        <v>1.9241982507288626</v>
      </c>
      <c r="BR75" s="47">
        <v>5</v>
      </c>
      <c r="BS75" s="46">
        <f t="shared" si="16"/>
        <v>5.8309037900874632</v>
      </c>
      <c r="BT75" s="46">
        <f t="shared" si="17"/>
        <v>14.25</v>
      </c>
      <c r="BU75" s="46">
        <f t="shared" si="18"/>
        <v>16.618075801749271</v>
      </c>
      <c r="BV75" s="45">
        <f t="shared" si="19"/>
        <v>70.043243847604273</v>
      </c>
      <c r="BW75" s="45">
        <f t="shared" si="20"/>
        <v>491.53153577266158</v>
      </c>
      <c r="BX75" s="45">
        <f t="shared" si="21"/>
        <v>2888.1091445578468</v>
      </c>
      <c r="BY75" s="45">
        <f t="shared" si="22"/>
        <v>34657.309734694165</v>
      </c>
      <c r="BZ75" s="45">
        <f t="shared" si="23"/>
        <v>69314.61946938833</v>
      </c>
      <c r="CA75" s="48">
        <v>43101</v>
      </c>
      <c r="CB75" s="49">
        <v>0</v>
      </c>
      <c r="CC75" s="49">
        <v>0</v>
      </c>
    </row>
    <row r="76" spans="1:81">
      <c r="A76" s="41" t="s">
        <v>204</v>
      </c>
      <c r="B76" s="41" t="s">
        <v>78</v>
      </c>
      <c r="C76" s="41" t="s">
        <v>205</v>
      </c>
      <c r="D76" s="42" t="s">
        <v>206</v>
      </c>
      <c r="E76" s="43" t="s">
        <v>62</v>
      </c>
      <c r="F76" s="43" t="s">
        <v>63</v>
      </c>
      <c r="G76" s="43">
        <v>1</v>
      </c>
      <c r="H76" s="44">
        <v>3062.89</v>
      </c>
      <c r="I76" s="45">
        <v>3062.89</v>
      </c>
      <c r="J76" s="45"/>
      <c r="K76" s="45"/>
      <c r="L76" s="45"/>
      <c r="M76" s="45"/>
      <c r="N76" s="45"/>
      <c r="O76" s="45"/>
      <c r="P76" s="45"/>
      <c r="Q76" s="45">
        <v>3062.89</v>
      </c>
      <c r="R76" s="45">
        <v>612.57799999999997</v>
      </c>
      <c r="S76" s="45">
        <v>45.943349999999995</v>
      </c>
      <c r="T76" s="45">
        <v>30.628899999999998</v>
      </c>
      <c r="U76" s="45">
        <v>6.1257799999999998</v>
      </c>
      <c r="V76" s="45">
        <v>76.572249999999997</v>
      </c>
      <c r="W76" s="45">
        <v>245.03119999999998</v>
      </c>
      <c r="X76" s="45">
        <v>91.88669999999999</v>
      </c>
      <c r="Y76" s="45">
        <v>18.37734</v>
      </c>
      <c r="Z76" s="45">
        <v>1127.1435199999999</v>
      </c>
      <c r="AA76" s="45">
        <v>255.24083333333331</v>
      </c>
      <c r="AB76" s="45">
        <v>340.32111111111107</v>
      </c>
      <c r="AC76" s="45">
        <v>219.16679555555558</v>
      </c>
      <c r="AD76" s="45">
        <v>814.72874000000002</v>
      </c>
      <c r="AE76" s="45">
        <v>0</v>
      </c>
      <c r="AF76" s="45">
        <v>397</v>
      </c>
      <c r="AG76" s="45">
        <v>0</v>
      </c>
      <c r="AH76" s="45">
        <v>0</v>
      </c>
      <c r="AI76" s="45">
        <v>0</v>
      </c>
      <c r="AJ76" s="45">
        <v>0</v>
      </c>
      <c r="AK76" s="45">
        <v>3.0700000000000003</v>
      </c>
      <c r="AL76" s="45">
        <v>293.88</v>
      </c>
      <c r="AM76" s="45">
        <v>693.95</v>
      </c>
      <c r="AN76" s="45">
        <v>2635.8222599999999</v>
      </c>
      <c r="AO76" s="45">
        <v>15.37057934992284</v>
      </c>
      <c r="AP76" s="45">
        <v>1.2296463479938271</v>
      </c>
      <c r="AQ76" s="45">
        <v>0.61482317399691355</v>
      </c>
      <c r="AR76" s="45">
        <v>10.720115000000002</v>
      </c>
      <c r="AS76" s="45">
        <v>3.9450023200000013</v>
      </c>
      <c r="AT76" s="45">
        <v>131.70426999999998</v>
      </c>
      <c r="AU76" s="45">
        <v>5.1048166666666672</v>
      </c>
      <c r="AV76" s="45">
        <v>168.68925285858023</v>
      </c>
      <c r="AW76" s="45">
        <v>42.540138888888883</v>
      </c>
      <c r="AX76" s="45">
        <v>25.183762222222224</v>
      </c>
      <c r="AY76" s="45">
        <v>0.63810208333333329</v>
      </c>
      <c r="AZ76" s="45">
        <v>10.209633333333334</v>
      </c>
      <c r="BA76" s="45">
        <v>3.9704129629629628</v>
      </c>
      <c r="BB76" s="45">
        <v>30.375474212592597</v>
      </c>
      <c r="BC76" s="45">
        <v>112.91752370333333</v>
      </c>
      <c r="BD76" s="45"/>
      <c r="BE76" s="45">
        <v>0</v>
      </c>
      <c r="BF76" s="45">
        <v>112.91752370333333</v>
      </c>
      <c r="BG76" s="45">
        <v>88.207604166666698</v>
      </c>
      <c r="BH76" s="45"/>
      <c r="BI76" s="45">
        <v>0</v>
      </c>
      <c r="BJ76" s="45"/>
      <c r="BK76" s="45"/>
      <c r="BL76" s="45">
        <v>88.207604166666698</v>
      </c>
      <c r="BM76" s="45">
        <v>6068.5266407285808</v>
      </c>
      <c r="BN76" s="45">
        <f t="shared" si="12"/>
        <v>246.96579604983825</v>
      </c>
      <c r="BO76" s="45">
        <f t="shared" si="13"/>
        <v>174.52249587521902</v>
      </c>
      <c r="BP76" s="46">
        <f t="shared" si="15"/>
        <v>8.8629737609329435</v>
      </c>
      <c r="BQ76" s="46">
        <f t="shared" si="14"/>
        <v>1.9241982507288626</v>
      </c>
      <c r="BR76" s="47">
        <v>5</v>
      </c>
      <c r="BS76" s="46">
        <f t="shared" si="16"/>
        <v>5.8309037900874632</v>
      </c>
      <c r="BT76" s="46">
        <f t="shared" si="17"/>
        <v>14.25</v>
      </c>
      <c r="BU76" s="46">
        <f t="shared" si="18"/>
        <v>16.618075801749271</v>
      </c>
      <c r="BV76" s="45">
        <f t="shared" si="19"/>
        <v>70.043243847604273</v>
      </c>
      <c r="BW76" s="45">
        <f t="shared" si="20"/>
        <v>491.53153577266158</v>
      </c>
      <c r="BX76" s="45">
        <f t="shared" si="21"/>
        <v>6560.0581765012421</v>
      </c>
      <c r="BY76" s="45">
        <f t="shared" si="22"/>
        <v>78720.698118014901</v>
      </c>
      <c r="BZ76" s="45">
        <f t="shared" si="23"/>
        <v>157441.3962360298</v>
      </c>
      <c r="CA76" s="48">
        <v>43101</v>
      </c>
      <c r="CB76" s="49">
        <v>0</v>
      </c>
      <c r="CC76" s="49">
        <v>0</v>
      </c>
    </row>
    <row r="77" spans="1:81">
      <c r="A77" s="41" t="s">
        <v>204</v>
      </c>
      <c r="B77" s="41" t="s">
        <v>14</v>
      </c>
      <c r="C77" s="41" t="s">
        <v>207</v>
      </c>
      <c r="D77" s="42" t="s">
        <v>208</v>
      </c>
      <c r="E77" s="43" t="s">
        <v>62</v>
      </c>
      <c r="F77" s="43" t="s">
        <v>63</v>
      </c>
      <c r="G77" s="43">
        <v>2</v>
      </c>
      <c r="H77" s="44">
        <v>1281.1600000000001</v>
      </c>
      <c r="I77" s="45">
        <v>2562.3200000000002</v>
      </c>
      <c r="J77" s="45"/>
      <c r="K77" s="45"/>
      <c r="L77" s="45"/>
      <c r="M77" s="45"/>
      <c r="N77" s="45"/>
      <c r="O77" s="45"/>
      <c r="P77" s="45"/>
      <c r="Q77" s="45">
        <v>2562.3200000000002</v>
      </c>
      <c r="R77" s="45">
        <v>512.46400000000006</v>
      </c>
      <c r="S77" s="45">
        <v>38.434800000000003</v>
      </c>
      <c r="T77" s="45">
        <v>25.623200000000001</v>
      </c>
      <c r="U77" s="45">
        <v>5.1246400000000003</v>
      </c>
      <c r="V77" s="45">
        <v>64.058000000000007</v>
      </c>
      <c r="W77" s="45">
        <v>204.98560000000001</v>
      </c>
      <c r="X77" s="45">
        <v>76.869600000000005</v>
      </c>
      <c r="Y77" s="45">
        <v>15.373920000000002</v>
      </c>
      <c r="Z77" s="45">
        <v>942.93376000000001</v>
      </c>
      <c r="AA77" s="45">
        <v>213.52666666666667</v>
      </c>
      <c r="AB77" s="45">
        <v>284.70222222222225</v>
      </c>
      <c r="AC77" s="45">
        <v>183.34823111111115</v>
      </c>
      <c r="AD77" s="45">
        <v>681.57712000000015</v>
      </c>
      <c r="AE77" s="45">
        <v>206.26079999999999</v>
      </c>
      <c r="AF77" s="45">
        <v>794</v>
      </c>
      <c r="AG77" s="45">
        <v>0</v>
      </c>
      <c r="AH77" s="45">
        <v>65.08</v>
      </c>
      <c r="AI77" s="45">
        <v>0</v>
      </c>
      <c r="AJ77" s="45">
        <v>0</v>
      </c>
      <c r="AK77" s="45">
        <v>6.1400000000000006</v>
      </c>
      <c r="AL77" s="45">
        <v>0</v>
      </c>
      <c r="AM77" s="45">
        <v>1071.4808</v>
      </c>
      <c r="AN77" s="45">
        <v>2695.9916800000001</v>
      </c>
      <c r="AO77" s="45">
        <v>12.858556095679015</v>
      </c>
      <c r="AP77" s="45">
        <v>1.0286844876543211</v>
      </c>
      <c r="AQ77" s="45">
        <v>0.51434224382716054</v>
      </c>
      <c r="AR77" s="45">
        <v>8.9681200000000025</v>
      </c>
      <c r="AS77" s="45">
        <v>3.3002681600000017</v>
      </c>
      <c r="AT77" s="45">
        <v>110.17976</v>
      </c>
      <c r="AU77" s="45">
        <v>4.2705333333333337</v>
      </c>
      <c r="AV77" s="45">
        <v>141.12026432049385</v>
      </c>
      <c r="AW77" s="45">
        <v>35.587777777777781</v>
      </c>
      <c r="AX77" s="45">
        <v>21.067964444444446</v>
      </c>
      <c r="AY77" s="45">
        <v>0.53381666666666672</v>
      </c>
      <c r="AZ77" s="45">
        <v>8.5410666666666675</v>
      </c>
      <c r="BA77" s="45">
        <v>3.321525925925926</v>
      </c>
      <c r="BB77" s="45">
        <v>25.411191745185192</v>
      </c>
      <c r="BC77" s="45">
        <v>94.46334322666668</v>
      </c>
      <c r="BD77" s="45">
        <v>283.68542857142859</v>
      </c>
      <c r="BE77" s="45">
        <v>283.68542857142859</v>
      </c>
      <c r="BF77" s="45">
        <v>378.14877179809525</v>
      </c>
      <c r="BG77" s="45">
        <v>135.16020833333334</v>
      </c>
      <c r="BH77" s="45"/>
      <c r="BI77" s="45">
        <v>0</v>
      </c>
      <c r="BJ77" s="45"/>
      <c r="BK77" s="45"/>
      <c r="BL77" s="45">
        <v>135.16020833333334</v>
      </c>
      <c r="BM77" s="45">
        <v>5912.740924451924</v>
      </c>
      <c r="BN77" s="45">
        <f t="shared" si="12"/>
        <v>493.93159209967649</v>
      </c>
      <c r="BO77" s="45">
        <f t="shared" si="13"/>
        <v>349.04499175043804</v>
      </c>
      <c r="BP77" s="46">
        <f t="shared" si="15"/>
        <v>8.8629737609329435</v>
      </c>
      <c r="BQ77" s="46">
        <f t="shared" si="14"/>
        <v>1.9241982507288626</v>
      </c>
      <c r="BR77" s="47">
        <v>5</v>
      </c>
      <c r="BS77" s="46">
        <f t="shared" si="16"/>
        <v>5.8309037900874632</v>
      </c>
      <c r="BT77" s="46">
        <f t="shared" si="17"/>
        <v>14.25</v>
      </c>
      <c r="BU77" s="46">
        <f t="shared" si="18"/>
        <v>16.618075801749271</v>
      </c>
      <c r="BV77" s="45">
        <f t="shared" si="19"/>
        <v>140.08648769520855</v>
      </c>
      <c r="BW77" s="45">
        <f t="shared" si="20"/>
        <v>983.06307154532317</v>
      </c>
      <c r="BX77" s="45">
        <f t="shared" si="21"/>
        <v>6895.8039959972475</v>
      </c>
      <c r="BY77" s="45">
        <f t="shared" si="22"/>
        <v>82749.647951966967</v>
      </c>
      <c r="BZ77" s="45">
        <f t="shared" si="23"/>
        <v>165499.29590393393</v>
      </c>
      <c r="CA77" s="48">
        <v>43101</v>
      </c>
      <c r="CB77" s="49">
        <v>0</v>
      </c>
      <c r="CC77" s="49">
        <v>0</v>
      </c>
    </row>
    <row r="78" spans="1:81">
      <c r="A78" s="41" t="s">
        <v>204</v>
      </c>
      <c r="B78" s="41" t="s">
        <v>15</v>
      </c>
      <c r="C78" s="41" t="s">
        <v>207</v>
      </c>
      <c r="D78" s="42" t="s">
        <v>209</v>
      </c>
      <c r="E78" s="43" t="s">
        <v>62</v>
      </c>
      <c r="F78" s="43" t="s">
        <v>63</v>
      </c>
      <c r="G78" s="43">
        <v>2</v>
      </c>
      <c r="H78" s="44">
        <v>1281.1600000000001</v>
      </c>
      <c r="I78" s="45">
        <v>2562.3200000000002</v>
      </c>
      <c r="J78" s="45"/>
      <c r="K78" s="45"/>
      <c r="L78" s="45">
        <v>389.02728438095244</v>
      </c>
      <c r="M78" s="45"/>
      <c r="N78" s="45"/>
      <c r="O78" s="45"/>
      <c r="P78" s="45"/>
      <c r="Q78" s="45">
        <v>2951.3472843809527</v>
      </c>
      <c r="R78" s="45">
        <v>590.26945687619059</v>
      </c>
      <c r="S78" s="45">
        <v>44.270209265714286</v>
      </c>
      <c r="T78" s="45">
        <v>29.513472843809527</v>
      </c>
      <c r="U78" s="45">
        <v>5.9026945687619055</v>
      </c>
      <c r="V78" s="45">
        <v>73.783682109523824</v>
      </c>
      <c r="W78" s="45">
        <v>236.10778275047622</v>
      </c>
      <c r="X78" s="45">
        <v>88.540418531428571</v>
      </c>
      <c r="Y78" s="45">
        <v>17.708083706285716</v>
      </c>
      <c r="Z78" s="45">
        <v>1086.0958006521905</v>
      </c>
      <c r="AA78" s="45">
        <v>245.94560703174605</v>
      </c>
      <c r="AB78" s="45">
        <v>327.92747604232807</v>
      </c>
      <c r="AC78" s="45">
        <v>211.18529457125931</v>
      </c>
      <c r="AD78" s="45">
        <v>785.05837764533339</v>
      </c>
      <c r="AE78" s="45">
        <v>206.26079999999999</v>
      </c>
      <c r="AF78" s="45">
        <v>794</v>
      </c>
      <c r="AG78" s="45">
        <v>0</v>
      </c>
      <c r="AH78" s="45">
        <v>65.08</v>
      </c>
      <c r="AI78" s="45">
        <v>0</v>
      </c>
      <c r="AJ78" s="45">
        <v>0</v>
      </c>
      <c r="AK78" s="45">
        <v>6.1400000000000006</v>
      </c>
      <c r="AL78" s="45">
        <v>0</v>
      </c>
      <c r="AM78" s="45">
        <v>1071.4808</v>
      </c>
      <c r="AN78" s="45">
        <v>2942.634978297524</v>
      </c>
      <c r="AO78" s="45">
        <v>14.810821682710356</v>
      </c>
      <c r="AP78" s="45">
        <v>1.1848657346168285</v>
      </c>
      <c r="AQ78" s="45">
        <v>0.59243286730841427</v>
      </c>
      <c r="AR78" s="45">
        <v>10.329715495333335</v>
      </c>
      <c r="AS78" s="45">
        <v>3.8013353022826686</v>
      </c>
      <c r="AT78" s="45">
        <v>126.90793322838095</v>
      </c>
      <c r="AU78" s="45">
        <v>4.9189121406349212</v>
      </c>
      <c r="AV78" s="45">
        <v>162.54601645126746</v>
      </c>
      <c r="AW78" s="45">
        <v>40.990934505291008</v>
      </c>
      <c r="AX78" s="45">
        <v>24.266633227132278</v>
      </c>
      <c r="AY78" s="45">
        <v>0.61486401757936515</v>
      </c>
      <c r="AZ78" s="45">
        <v>9.8378242812698424</v>
      </c>
      <c r="BA78" s="45">
        <v>3.8258205538271608</v>
      </c>
      <c r="BB78" s="45">
        <v>29.269276183316681</v>
      </c>
      <c r="BC78" s="45">
        <v>108.80535276841633</v>
      </c>
      <c r="BD78" s="45">
        <v>326.75630648503403</v>
      </c>
      <c r="BE78" s="45">
        <v>326.75630648503403</v>
      </c>
      <c r="BF78" s="45">
        <v>435.56165925345033</v>
      </c>
      <c r="BG78" s="45">
        <v>135.16020833333332</v>
      </c>
      <c r="BH78" s="45"/>
      <c r="BI78" s="45">
        <v>0</v>
      </c>
      <c r="BJ78" s="45"/>
      <c r="BK78" s="45"/>
      <c r="BL78" s="45">
        <v>135.16020833333332</v>
      </c>
      <c r="BM78" s="45">
        <v>6627.2501467165293</v>
      </c>
      <c r="BN78" s="45">
        <f t="shared" si="12"/>
        <v>493.93159209967649</v>
      </c>
      <c r="BO78" s="45">
        <f t="shared" si="13"/>
        <v>349.04499175043804</v>
      </c>
      <c r="BP78" s="46">
        <f t="shared" si="15"/>
        <v>8.8629737609329435</v>
      </c>
      <c r="BQ78" s="46">
        <f t="shared" si="14"/>
        <v>1.9241982507288626</v>
      </c>
      <c r="BR78" s="47">
        <v>5</v>
      </c>
      <c r="BS78" s="46">
        <f t="shared" si="16"/>
        <v>5.8309037900874632</v>
      </c>
      <c r="BT78" s="46">
        <f t="shared" si="17"/>
        <v>14.25</v>
      </c>
      <c r="BU78" s="46">
        <f t="shared" si="18"/>
        <v>16.618075801749271</v>
      </c>
      <c r="BV78" s="45">
        <f t="shared" si="19"/>
        <v>140.08648769520855</v>
      </c>
      <c r="BW78" s="45">
        <f t="shared" si="20"/>
        <v>983.06307154532317</v>
      </c>
      <c r="BX78" s="45">
        <f t="shared" si="21"/>
        <v>7610.3132182618529</v>
      </c>
      <c r="BY78" s="45">
        <f t="shared" si="22"/>
        <v>91323.758619142231</v>
      </c>
      <c r="BZ78" s="45">
        <f t="shared" si="23"/>
        <v>182647.51723828446</v>
      </c>
      <c r="CA78" s="48">
        <v>43101</v>
      </c>
      <c r="CB78" s="49">
        <v>0</v>
      </c>
      <c r="CC78" s="49">
        <v>0</v>
      </c>
    </row>
    <row r="79" spans="1:81">
      <c r="A79" s="41" t="s">
        <v>210</v>
      </c>
      <c r="B79" s="41" t="s">
        <v>78</v>
      </c>
      <c r="C79" s="41" t="s">
        <v>211</v>
      </c>
      <c r="D79" s="42" t="s">
        <v>212</v>
      </c>
      <c r="E79" s="43" t="s">
        <v>62</v>
      </c>
      <c r="F79" s="43" t="s">
        <v>63</v>
      </c>
      <c r="G79" s="43">
        <v>2</v>
      </c>
      <c r="H79" s="44">
        <v>2973.68</v>
      </c>
      <c r="I79" s="45">
        <v>5947.36</v>
      </c>
      <c r="J79" s="45"/>
      <c r="K79" s="45"/>
      <c r="L79" s="45"/>
      <c r="M79" s="45"/>
      <c r="N79" s="45"/>
      <c r="O79" s="45"/>
      <c r="P79" s="45"/>
      <c r="Q79" s="45">
        <v>5947.36</v>
      </c>
      <c r="R79" s="45">
        <v>1189.472</v>
      </c>
      <c r="S79" s="45">
        <v>89.210399999999993</v>
      </c>
      <c r="T79" s="45">
        <v>59.473599999999998</v>
      </c>
      <c r="U79" s="45">
        <v>11.89472</v>
      </c>
      <c r="V79" s="45">
        <v>148.684</v>
      </c>
      <c r="W79" s="45">
        <v>475.78879999999998</v>
      </c>
      <c r="X79" s="45">
        <v>178.42079999999999</v>
      </c>
      <c r="Y79" s="45">
        <v>35.684159999999999</v>
      </c>
      <c r="Z79" s="45">
        <v>2188.6284799999999</v>
      </c>
      <c r="AA79" s="45">
        <v>495.61333333333329</v>
      </c>
      <c r="AB79" s="45">
        <v>660.81777777777768</v>
      </c>
      <c r="AC79" s="45">
        <v>425.56664888888895</v>
      </c>
      <c r="AD79" s="45">
        <v>1581.99776</v>
      </c>
      <c r="AE79" s="45">
        <v>3.1584000000000287</v>
      </c>
      <c r="AF79" s="45">
        <v>648.79999999999995</v>
      </c>
      <c r="AG79" s="45">
        <v>0</v>
      </c>
      <c r="AH79" s="45">
        <v>0</v>
      </c>
      <c r="AI79" s="45">
        <v>0</v>
      </c>
      <c r="AJ79" s="45">
        <v>0</v>
      </c>
      <c r="AK79" s="45">
        <v>6.1400000000000006</v>
      </c>
      <c r="AL79" s="45">
        <v>587.76</v>
      </c>
      <c r="AM79" s="45">
        <v>1245.8584000000001</v>
      </c>
      <c r="AN79" s="45">
        <v>5016.4846400000006</v>
      </c>
      <c r="AO79" s="45">
        <v>29.845789043209876</v>
      </c>
      <c r="AP79" s="45">
        <v>2.38766312345679</v>
      </c>
      <c r="AQ79" s="45">
        <v>1.193831561728395</v>
      </c>
      <c r="AR79" s="45">
        <v>20.815760000000001</v>
      </c>
      <c r="AS79" s="45">
        <v>7.6601996800000025</v>
      </c>
      <c r="AT79" s="45">
        <v>255.73647999999997</v>
      </c>
      <c r="AU79" s="45">
        <v>9.9122666666666674</v>
      </c>
      <c r="AV79" s="45">
        <v>327.55199007506172</v>
      </c>
      <c r="AW79" s="45">
        <v>82.60222222222221</v>
      </c>
      <c r="AX79" s="45">
        <v>48.900515555555558</v>
      </c>
      <c r="AY79" s="45">
        <v>1.2390333333333332</v>
      </c>
      <c r="AZ79" s="45">
        <v>19.824533333333335</v>
      </c>
      <c r="BA79" s="45">
        <v>7.7095407407407404</v>
      </c>
      <c r="BB79" s="45">
        <v>58.981511028148155</v>
      </c>
      <c r="BC79" s="45">
        <v>219.25735621333337</v>
      </c>
      <c r="BD79" s="45"/>
      <c r="BE79" s="45">
        <v>0</v>
      </c>
      <c r="BF79" s="45">
        <v>219.25735621333337</v>
      </c>
      <c r="BG79" s="45">
        <v>176.4152083333334</v>
      </c>
      <c r="BH79" s="45"/>
      <c r="BI79" s="45">
        <v>0</v>
      </c>
      <c r="BJ79" s="45"/>
      <c r="BK79" s="45"/>
      <c r="BL79" s="45">
        <v>176.4152083333334</v>
      </c>
      <c r="BM79" s="45">
        <v>11687.069194621728</v>
      </c>
      <c r="BN79" s="45">
        <f t="shared" si="12"/>
        <v>493.93159209967649</v>
      </c>
      <c r="BO79" s="45">
        <f t="shared" si="13"/>
        <v>349.04499175043804</v>
      </c>
      <c r="BP79" s="46">
        <f t="shared" si="15"/>
        <v>8.5633802816901436</v>
      </c>
      <c r="BQ79" s="46">
        <f t="shared" si="14"/>
        <v>1.8591549295774654</v>
      </c>
      <c r="BR79" s="47">
        <v>2</v>
      </c>
      <c r="BS79" s="46">
        <f t="shared" si="16"/>
        <v>2.2535211267605644</v>
      </c>
      <c r="BT79" s="46">
        <f t="shared" si="17"/>
        <v>11.25</v>
      </c>
      <c r="BU79" s="46">
        <f t="shared" si="18"/>
        <v>12.676056338028173</v>
      </c>
      <c r="BV79" s="45">
        <f t="shared" si="19"/>
        <v>106.85618668522584</v>
      </c>
      <c r="BW79" s="45">
        <f t="shared" si="20"/>
        <v>949.83277053534039</v>
      </c>
      <c r="BX79" s="45">
        <f t="shared" si="21"/>
        <v>12636.901965157069</v>
      </c>
      <c r="BY79" s="45">
        <f t="shared" si="22"/>
        <v>151642.82358188482</v>
      </c>
      <c r="BZ79" s="45">
        <f t="shared" si="23"/>
        <v>303285.64716376964</v>
      </c>
      <c r="CA79" s="50">
        <v>42736</v>
      </c>
      <c r="CB79" s="49">
        <v>0</v>
      </c>
      <c r="CC79" s="49">
        <v>0</v>
      </c>
    </row>
    <row r="80" spans="1:81">
      <c r="A80" s="41" t="s">
        <v>210</v>
      </c>
      <c r="B80" s="41" t="s">
        <v>78</v>
      </c>
      <c r="C80" s="41" t="s">
        <v>211</v>
      </c>
      <c r="D80" s="42" t="s">
        <v>213</v>
      </c>
      <c r="E80" s="43" t="s">
        <v>62</v>
      </c>
      <c r="F80" s="43" t="s">
        <v>64</v>
      </c>
      <c r="G80" s="43">
        <v>1</v>
      </c>
      <c r="H80" s="44">
        <v>2973.68</v>
      </c>
      <c r="I80" s="45">
        <v>2973.68</v>
      </c>
      <c r="J80" s="45"/>
      <c r="K80" s="45"/>
      <c r="L80" s="45"/>
      <c r="M80" s="45"/>
      <c r="N80" s="45"/>
      <c r="O80" s="45"/>
      <c r="P80" s="45"/>
      <c r="Q80" s="45">
        <v>2973.68</v>
      </c>
      <c r="R80" s="45">
        <v>594.73599999999999</v>
      </c>
      <c r="S80" s="45">
        <v>44.605199999999996</v>
      </c>
      <c r="T80" s="45">
        <v>29.736799999999999</v>
      </c>
      <c r="U80" s="45">
        <v>5.9473599999999998</v>
      </c>
      <c r="V80" s="45">
        <v>74.341999999999999</v>
      </c>
      <c r="W80" s="45">
        <v>237.89439999999999</v>
      </c>
      <c r="X80" s="45">
        <v>89.210399999999993</v>
      </c>
      <c r="Y80" s="45">
        <v>17.842079999999999</v>
      </c>
      <c r="Z80" s="45">
        <v>1094.3142399999999</v>
      </c>
      <c r="AA80" s="45">
        <v>247.80666666666664</v>
      </c>
      <c r="AB80" s="45">
        <v>330.40888888888884</v>
      </c>
      <c r="AC80" s="45">
        <v>212.78332444444447</v>
      </c>
      <c r="AD80" s="45">
        <v>790.99887999999999</v>
      </c>
      <c r="AE80" s="45">
        <v>1.5792000000000144</v>
      </c>
      <c r="AF80" s="45">
        <v>324.39999999999998</v>
      </c>
      <c r="AG80" s="45">
        <v>0</v>
      </c>
      <c r="AH80" s="45">
        <v>0</v>
      </c>
      <c r="AI80" s="45">
        <v>0</v>
      </c>
      <c r="AJ80" s="45">
        <v>0</v>
      </c>
      <c r="AK80" s="45">
        <v>3.0700000000000003</v>
      </c>
      <c r="AL80" s="45">
        <v>293.88</v>
      </c>
      <c r="AM80" s="45">
        <v>622.92920000000004</v>
      </c>
      <c r="AN80" s="45">
        <v>2508.2423200000003</v>
      </c>
      <c r="AO80" s="45">
        <v>14.922894521604938</v>
      </c>
      <c r="AP80" s="45">
        <v>1.193831561728395</v>
      </c>
      <c r="AQ80" s="45">
        <v>0.5969157808641975</v>
      </c>
      <c r="AR80" s="45">
        <v>10.40788</v>
      </c>
      <c r="AS80" s="45">
        <v>3.8300998400000013</v>
      </c>
      <c r="AT80" s="45">
        <v>127.86823999999999</v>
      </c>
      <c r="AU80" s="45">
        <v>4.9561333333333337</v>
      </c>
      <c r="AV80" s="45">
        <v>163.77599503753086</v>
      </c>
      <c r="AW80" s="45">
        <v>41.301111111111105</v>
      </c>
      <c r="AX80" s="45">
        <v>24.450257777777779</v>
      </c>
      <c r="AY80" s="45">
        <v>0.6195166666666666</v>
      </c>
      <c r="AZ80" s="45">
        <v>9.9122666666666674</v>
      </c>
      <c r="BA80" s="45">
        <v>3.8547703703703702</v>
      </c>
      <c r="BB80" s="45">
        <v>29.490755514074078</v>
      </c>
      <c r="BC80" s="45">
        <v>109.62867810666668</v>
      </c>
      <c r="BD80" s="45"/>
      <c r="BE80" s="45">
        <v>0</v>
      </c>
      <c r="BF80" s="45">
        <v>109.62867810666668</v>
      </c>
      <c r="BG80" s="45">
        <v>88.207604166666698</v>
      </c>
      <c r="BH80" s="45"/>
      <c r="BI80" s="45">
        <v>0</v>
      </c>
      <c r="BJ80" s="45"/>
      <c r="BK80" s="45"/>
      <c r="BL80" s="45">
        <v>88.207604166666698</v>
      </c>
      <c r="BM80" s="45">
        <v>5843.5345973108642</v>
      </c>
      <c r="BN80" s="45">
        <f t="shared" si="12"/>
        <v>246.96579604983825</v>
      </c>
      <c r="BO80" s="45">
        <f t="shared" si="13"/>
        <v>174.52249587521902</v>
      </c>
      <c r="BP80" s="46">
        <f t="shared" si="15"/>
        <v>8.5633802816901436</v>
      </c>
      <c r="BQ80" s="46">
        <f t="shared" si="14"/>
        <v>1.8591549295774654</v>
      </c>
      <c r="BR80" s="47">
        <v>2</v>
      </c>
      <c r="BS80" s="46">
        <f t="shared" si="16"/>
        <v>2.2535211267605644</v>
      </c>
      <c r="BT80" s="46">
        <f t="shared" si="17"/>
        <v>11.25</v>
      </c>
      <c r="BU80" s="46">
        <f t="shared" si="18"/>
        <v>12.676056338028173</v>
      </c>
      <c r="BV80" s="45">
        <f t="shared" si="19"/>
        <v>53.428093342612918</v>
      </c>
      <c r="BW80" s="45">
        <f t="shared" si="20"/>
        <v>474.91638526767019</v>
      </c>
      <c r="BX80" s="45">
        <f t="shared" si="21"/>
        <v>6318.4509825785344</v>
      </c>
      <c r="BY80" s="45">
        <f t="shared" si="22"/>
        <v>75821.411790942409</v>
      </c>
      <c r="BZ80" s="45">
        <f t="shared" si="23"/>
        <v>151642.82358188482</v>
      </c>
      <c r="CA80" s="50">
        <v>42736</v>
      </c>
      <c r="CB80" s="49">
        <v>0</v>
      </c>
      <c r="CC80" s="49">
        <v>0</v>
      </c>
    </row>
    <row r="81" spans="1:81">
      <c r="A81" s="41" t="s">
        <v>210</v>
      </c>
      <c r="B81" s="41" t="s">
        <v>17</v>
      </c>
      <c r="C81" s="41" t="s">
        <v>210</v>
      </c>
      <c r="D81" s="42" t="s">
        <v>214</v>
      </c>
      <c r="E81" s="43" t="s">
        <v>62</v>
      </c>
      <c r="F81" s="43" t="s">
        <v>63</v>
      </c>
      <c r="G81" s="43">
        <v>1</v>
      </c>
      <c r="H81" s="44">
        <v>1511.38</v>
      </c>
      <c r="I81" s="45">
        <v>1511.38</v>
      </c>
      <c r="J81" s="45"/>
      <c r="K81" s="45"/>
      <c r="L81" s="45"/>
      <c r="M81" s="45"/>
      <c r="N81" s="45"/>
      <c r="O81" s="45"/>
      <c r="P81" s="45"/>
      <c r="Q81" s="45">
        <v>1511.38</v>
      </c>
      <c r="R81" s="45">
        <v>302.27600000000001</v>
      </c>
      <c r="S81" s="45">
        <v>22.6707</v>
      </c>
      <c r="T81" s="45">
        <v>15.113800000000001</v>
      </c>
      <c r="U81" s="45">
        <v>3.0227600000000003</v>
      </c>
      <c r="V81" s="45">
        <v>37.784500000000001</v>
      </c>
      <c r="W81" s="45">
        <v>120.91040000000001</v>
      </c>
      <c r="X81" s="45">
        <v>45.3414</v>
      </c>
      <c r="Y81" s="45">
        <v>9.0682800000000015</v>
      </c>
      <c r="Z81" s="45">
        <v>556.18784000000005</v>
      </c>
      <c r="AA81" s="45">
        <v>125.94833333333334</v>
      </c>
      <c r="AB81" s="45">
        <v>167.93111111111111</v>
      </c>
      <c r="AC81" s="45">
        <v>108.14763555555558</v>
      </c>
      <c r="AD81" s="45">
        <v>402.02708000000007</v>
      </c>
      <c r="AE81" s="45">
        <v>89.3172</v>
      </c>
      <c r="AF81" s="45">
        <v>397</v>
      </c>
      <c r="AG81" s="45">
        <v>0</v>
      </c>
      <c r="AH81" s="45">
        <v>32.619999999999997</v>
      </c>
      <c r="AI81" s="45">
        <v>0</v>
      </c>
      <c r="AJ81" s="45">
        <v>0</v>
      </c>
      <c r="AK81" s="45">
        <v>3.0700000000000003</v>
      </c>
      <c r="AL81" s="45">
        <v>0</v>
      </c>
      <c r="AM81" s="45">
        <v>522.00720000000001</v>
      </c>
      <c r="AN81" s="45">
        <v>1480.2221200000001</v>
      </c>
      <c r="AO81" s="45">
        <v>7.584596971450619</v>
      </c>
      <c r="AP81" s="45">
        <v>0.60676775771604952</v>
      </c>
      <c r="AQ81" s="45">
        <v>0.30338387885802476</v>
      </c>
      <c r="AR81" s="45">
        <v>5.2898300000000011</v>
      </c>
      <c r="AS81" s="45">
        <v>1.946657440000001</v>
      </c>
      <c r="AT81" s="45">
        <v>64.989339999999999</v>
      </c>
      <c r="AU81" s="45">
        <v>2.518966666666667</v>
      </c>
      <c r="AV81" s="45">
        <v>83.239542714691368</v>
      </c>
      <c r="AW81" s="45">
        <v>20.991388888888888</v>
      </c>
      <c r="AX81" s="45">
        <v>12.426902222222225</v>
      </c>
      <c r="AY81" s="45">
        <v>0.31487083333333332</v>
      </c>
      <c r="AZ81" s="45">
        <v>5.037933333333334</v>
      </c>
      <c r="BA81" s="45">
        <v>1.9591962962962963</v>
      </c>
      <c r="BB81" s="45">
        <v>14.988747299259263</v>
      </c>
      <c r="BC81" s="45">
        <v>55.719038873333346</v>
      </c>
      <c r="BD81" s="45"/>
      <c r="BE81" s="45">
        <v>0</v>
      </c>
      <c r="BF81" s="45">
        <v>55.719038873333346</v>
      </c>
      <c r="BG81" s="45">
        <v>67.580104166666658</v>
      </c>
      <c r="BH81" s="45"/>
      <c r="BI81" s="45">
        <v>0</v>
      </c>
      <c r="BJ81" s="45"/>
      <c r="BK81" s="45"/>
      <c r="BL81" s="45">
        <v>67.580104166666658</v>
      </c>
      <c r="BM81" s="45">
        <v>3198.1408057546919</v>
      </c>
      <c r="BN81" s="45">
        <f t="shared" si="12"/>
        <v>246.96579604983825</v>
      </c>
      <c r="BO81" s="45">
        <f t="shared" si="13"/>
        <v>174.52249587521902</v>
      </c>
      <c r="BP81" s="46">
        <f t="shared" si="15"/>
        <v>8.5633802816901436</v>
      </c>
      <c r="BQ81" s="46">
        <f t="shared" si="14"/>
        <v>1.8591549295774654</v>
      </c>
      <c r="BR81" s="47">
        <v>2</v>
      </c>
      <c r="BS81" s="46">
        <f t="shared" si="16"/>
        <v>2.2535211267605644</v>
      </c>
      <c r="BT81" s="46">
        <f t="shared" si="17"/>
        <v>11.25</v>
      </c>
      <c r="BU81" s="46">
        <f t="shared" si="18"/>
        <v>12.676056338028173</v>
      </c>
      <c r="BV81" s="45">
        <f t="shared" si="19"/>
        <v>53.428093342612918</v>
      </c>
      <c r="BW81" s="45">
        <f t="shared" si="20"/>
        <v>474.91638526767019</v>
      </c>
      <c r="BX81" s="45">
        <f t="shared" si="21"/>
        <v>3673.0571910223621</v>
      </c>
      <c r="BY81" s="45">
        <f t="shared" si="22"/>
        <v>44076.686292268343</v>
      </c>
      <c r="BZ81" s="45">
        <f t="shared" si="23"/>
        <v>88153.372584536686</v>
      </c>
      <c r="CA81" s="48">
        <v>43101</v>
      </c>
      <c r="CB81" s="49">
        <v>0</v>
      </c>
      <c r="CC81" s="49">
        <v>0</v>
      </c>
    </row>
    <row r="82" spans="1:81">
      <c r="A82" s="41" t="s">
        <v>210</v>
      </c>
      <c r="B82" s="41" t="s">
        <v>16</v>
      </c>
      <c r="C82" s="41" t="s">
        <v>210</v>
      </c>
      <c r="D82" s="42" t="s">
        <v>215</v>
      </c>
      <c r="E82" s="43" t="s">
        <v>62</v>
      </c>
      <c r="F82" s="43" t="s">
        <v>63</v>
      </c>
      <c r="G82" s="43">
        <v>1</v>
      </c>
      <c r="H82" s="44">
        <v>2216.69</v>
      </c>
      <c r="I82" s="45">
        <v>2216.69</v>
      </c>
      <c r="J82" s="45"/>
      <c r="K82" s="45"/>
      <c r="L82" s="45"/>
      <c r="M82" s="45"/>
      <c r="N82" s="45"/>
      <c r="O82" s="45"/>
      <c r="P82" s="45"/>
      <c r="Q82" s="45">
        <v>2216.69</v>
      </c>
      <c r="R82" s="45">
        <v>443.33800000000002</v>
      </c>
      <c r="S82" s="45">
        <v>33.250349999999997</v>
      </c>
      <c r="T82" s="45">
        <v>22.166900000000002</v>
      </c>
      <c r="U82" s="45">
        <v>4.4333800000000005</v>
      </c>
      <c r="V82" s="45">
        <v>55.417250000000003</v>
      </c>
      <c r="W82" s="45">
        <v>177.33520000000001</v>
      </c>
      <c r="X82" s="45">
        <v>66.500699999999995</v>
      </c>
      <c r="Y82" s="45">
        <v>13.300140000000001</v>
      </c>
      <c r="Z82" s="45">
        <v>815.74191999999994</v>
      </c>
      <c r="AA82" s="45">
        <v>184.72416666666666</v>
      </c>
      <c r="AB82" s="45">
        <v>246.29888888888888</v>
      </c>
      <c r="AC82" s="45">
        <v>158.61648444444447</v>
      </c>
      <c r="AD82" s="45">
        <v>589.63954000000001</v>
      </c>
      <c r="AE82" s="45">
        <v>46.99860000000001</v>
      </c>
      <c r="AF82" s="45">
        <v>397</v>
      </c>
      <c r="AG82" s="45">
        <v>0</v>
      </c>
      <c r="AH82" s="45">
        <v>32.619999999999997</v>
      </c>
      <c r="AI82" s="45">
        <v>0</v>
      </c>
      <c r="AJ82" s="45">
        <v>0</v>
      </c>
      <c r="AK82" s="45">
        <v>3.0700000000000003</v>
      </c>
      <c r="AL82" s="45">
        <v>0</v>
      </c>
      <c r="AM82" s="45">
        <v>479.68860000000001</v>
      </c>
      <c r="AN82" s="45">
        <v>1885.07006</v>
      </c>
      <c r="AO82" s="45">
        <v>11.124072212577161</v>
      </c>
      <c r="AP82" s="45">
        <v>0.88992577700617292</v>
      </c>
      <c r="AQ82" s="45">
        <v>0.44496288850308646</v>
      </c>
      <c r="AR82" s="45">
        <v>7.7584150000000012</v>
      </c>
      <c r="AS82" s="45">
        <v>2.855096720000001</v>
      </c>
      <c r="AT82" s="45">
        <v>95.317669999999993</v>
      </c>
      <c r="AU82" s="45">
        <v>3.6944833333333338</v>
      </c>
      <c r="AV82" s="45">
        <v>122.08462593141975</v>
      </c>
      <c r="AW82" s="45">
        <v>30.78736111111111</v>
      </c>
      <c r="AX82" s="45">
        <v>18.22611777777778</v>
      </c>
      <c r="AY82" s="45">
        <v>0.46181041666666667</v>
      </c>
      <c r="AZ82" s="45">
        <v>7.3889666666666676</v>
      </c>
      <c r="BA82" s="45">
        <v>2.8734870370370369</v>
      </c>
      <c r="BB82" s="45">
        <v>21.983489427407413</v>
      </c>
      <c r="BC82" s="45">
        <v>81.721232436666668</v>
      </c>
      <c r="BD82" s="45"/>
      <c r="BE82" s="45">
        <v>0</v>
      </c>
      <c r="BF82" s="45">
        <v>81.721232436666668</v>
      </c>
      <c r="BG82" s="45">
        <v>67.580104166666672</v>
      </c>
      <c r="BH82" s="45"/>
      <c r="BI82" s="45">
        <v>0</v>
      </c>
      <c r="BJ82" s="45"/>
      <c r="BK82" s="45"/>
      <c r="BL82" s="45">
        <v>67.580104166666672</v>
      </c>
      <c r="BM82" s="45">
        <v>4373.1460225347528</v>
      </c>
      <c r="BN82" s="45">
        <f t="shared" si="12"/>
        <v>246.96579604983825</v>
      </c>
      <c r="BO82" s="45">
        <f t="shared" si="13"/>
        <v>174.52249587521902</v>
      </c>
      <c r="BP82" s="46">
        <f t="shared" si="15"/>
        <v>8.5633802816901436</v>
      </c>
      <c r="BQ82" s="46">
        <f t="shared" si="14"/>
        <v>1.8591549295774654</v>
      </c>
      <c r="BR82" s="47">
        <v>2</v>
      </c>
      <c r="BS82" s="46">
        <f t="shared" si="16"/>
        <v>2.2535211267605644</v>
      </c>
      <c r="BT82" s="46">
        <f t="shared" si="17"/>
        <v>11.25</v>
      </c>
      <c r="BU82" s="46">
        <f t="shared" si="18"/>
        <v>12.676056338028173</v>
      </c>
      <c r="BV82" s="45">
        <f t="shared" si="19"/>
        <v>53.428093342612918</v>
      </c>
      <c r="BW82" s="45">
        <f t="shared" si="20"/>
        <v>474.91638526767019</v>
      </c>
      <c r="BX82" s="45">
        <f t="shared" si="21"/>
        <v>4848.062407802423</v>
      </c>
      <c r="BY82" s="45">
        <f t="shared" si="22"/>
        <v>58176.748893629076</v>
      </c>
      <c r="BZ82" s="45">
        <f t="shared" si="23"/>
        <v>116353.49778725815</v>
      </c>
      <c r="CA82" s="48">
        <v>43101</v>
      </c>
      <c r="CB82" s="49">
        <v>0</v>
      </c>
      <c r="CC82" s="49">
        <v>0</v>
      </c>
    </row>
    <row r="83" spans="1:81">
      <c r="A83" s="41" t="s">
        <v>216</v>
      </c>
      <c r="B83" s="41" t="s">
        <v>73</v>
      </c>
      <c r="C83" s="41" t="s">
        <v>217</v>
      </c>
      <c r="D83" s="42" t="s">
        <v>218</v>
      </c>
      <c r="E83" s="43" t="s">
        <v>62</v>
      </c>
      <c r="F83" s="43" t="s">
        <v>63</v>
      </c>
      <c r="G83" s="43">
        <v>1</v>
      </c>
      <c r="H83" s="44">
        <v>1044.73</v>
      </c>
      <c r="I83" s="45">
        <v>1044.73</v>
      </c>
      <c r="J83" s="45"/>
      <c r="K83" s="45"/>
      <c r="L83" s="45"/>
      <c r="M83" s="45"/>
      <c r="N83" s="45"/>
      <c r="O83" s="45"/>
      <c r="P83" s="45"/>
      <c r="Q83" s="45">
        <v>1044.73</v>
      </c>
      <c r="R83" s="45">
        <v>208.94600000000003</v>
      </c>
      <c r="S83" s="45">
        <v>15.670949999999999</v>
      </c>
      <c r="T83" s="45">
        <v>10.4473</v>
      </c>
      <c r="U83" s="45">
        <v>2.0894599999999999</v>
      </c>
      <c r="V83" s="45">
        <v>26.118250000000003</v>
      </c>
      <c r="W83" s="45">
        <v>83.578400000000002</v>
      </c>
      <c r="X83" s="45">
        <v>31.341899999999999</v>
      </c>
      <c r="Y83" s="45">
        <v>6.2683800000000005</v>
      </c>
      <c r="Z83" s="45">
        <v>384.46064000000001</v>
      </c>
      <c r="AA83" s="45">
        <v>87.060833333333335</v>
      </c>
      <c r="AB83" s="45">
        <v>116.08111111111111</v>
      </c>
      <c r="AC83" s="45">
        <v>74.756235555555563</v>
      </c>
      <c r="AD83" s="45">
        <v>277.89818000000002</v>
      </c>
      <c r="AE83" s="45">
        <v>117.31620000000001</v>
      </c>
      <c r="AF83" s="45">
        <v>327.8</v>
      </c>
      <c r="AG83" s="45">
        <v>0</v>
      </c>
      <c r="AH83" s="45">
        <v>33.39</v>
      </c>
      <c r="AI83" s="45">
        <v>0</v>
      </c>
      <c r="AJ83" s="45">
        <v>0</v>
      </c>
      <c r="AK83" s="45">
        <v>3.0700000000000003</v>
      </c>
      <c r="AL83" s="45">
        <v>0</v>
      </c>
      <c r="AM83" s="45">
        <v>481.57620000000003</v>
      </c>
      <c r="AN83" s="45">
        <v>1143.9350200000001</v>
      </c>
      <c r="AO83" s="45">
        <v>5.2427953221450627</v>
      </c>
      <c r="AP83" s="45">
        <v>0.41942362577160497</v>
      </c>
      <c r="AQ83" s="45">
        <v>0.20971181288580248</v>
      </c>
      <c r="AR83" s="45">
        <v>3.6565550000000004</v>
      </c>
      <c r="AS83" s="45">
        <v>1.3456122400000006</v>
      </c>
      <c r="AT83" s="45">
        <v>44.923389999999998</v>
      </c>
      <c r="AU83" s="45">
        <v>1.7412166666666669</v>
      </c>
      <c r="AV83" s="45">
        <v>57.53870466746914</v>
      </c>
      <c r="AW83" s="45">
        <v>14.510138888888889</v>
      </c>
      <c r="AX83" s="45">
        <v>8.590002222222223</v>
      </c>
      <c r="AY83" s="45">
        <v>0.21765208333333333</v>
      </c>
      <c r="AZ83" s="45">
        <v>3.4824333333333337</v>
      </c>
      <c r="BA83" s="45">
        <v>1.3542796296296296</v>
      </c>
      <c r="BB83" s="45">
        <v>10.360858265925929</v>
      </c>
      <c r="BC83" s="45">
        <v>38.515364423333338</v>
      </c>
      <c r="BD83" s="45"/>
      <c r="BE83" s="45">
        <v>0</v>
      </c>
      <c r="BF83" s="45">
        <v>38.515364423333338</v>
      </c>
      <c r="BG83" s="45">
        <v>48.642916666666657</v>
      </c>
      <c r="BH83" s="45"/>
      <c r="BI83" s="45">
        <v>0</v>
      </c>
      <c r="BJ83" s="45"/>
      <c r="BK83" s="45"/>
      <c r="BL83" s="45">
        <v>48.642916666666657</v>
      </c>
      <c r="BM83" s="45">
        <v>2333.3620057574694</v>
      </c>
      <c r="BN83" s="45">
        <f t="shared" si="12"/>
        <v>246.96579604983825</v>
      </c>
      <c r="BO83" s="45">
        <f t="shared" si="13"/>
        <v>174.52249587521902</v>
      </c>
      <c r="BP83" s="46">
        <f t="shared" si="15"/>
        <v>8.8629737609329435</v>
      </c>
      <c r="BQ83" s="46">
        <f t="shared" si="14"/>
        <v>1.9241982507288626</v>
      </c>
      <c r="BR83" s="47">
        <v>5</v>
      </c>
      <c r="BS83" s="46">
        <f t="shared" si="16"/>
        <v>5.8309037900874632</v>
      </c>
      <c r="BT83" s="46">
        <f t="shared" si="17"/>
        <v>14.25</v>
      </c>
      <c r="BU83" s="46">
        <f t="shared" si="18"/>
        <v>16.618075801749271</v>
      </c>
      <c r="BV83" s="45">
        <f t="shared" si="19"/>
        <v>70.043243847604273</v>
      </c>
      <c r="BW83" s="45">
        <f t="shared" si="20"/>
        <v>491.53153577266158</v>
      </c>
      <c r="BX83" s="45">
        <f t="shared" si="21"/>
        <v>2824.8935415301312</v>
      </c>
      <c r="BY83" s="45">
        <f t="shared" si="22"/>
        <v>33898.722498361574</v>
      </c>
      <c r="BZ83" s="45">
        <f t="shared" si="23"/>
        <v>67797.444996723149</v>
      </c>
      <c r="CA83" s="50">
        <v>42736</v>
      </c>
      <c r="CB83" s="49">
        <v>0</v>
      </c>
      <c r="CC83" s="49">
        <v>0</v>
      </c>
    </row>
    <row r="84" spans="1:81">
      <c r="A84" s="41" t="s">
        <v>216</v>
      </c>
      <c r="B84" s="41" t="s">
        <v>78</v>
      </c>
      <c r="C84" s="41" t="s">
        <v>219</v>
      </c>
      <c r="D84" s="42" t="s">
        <v>220</v>
      </c>
      <c r="E84" s="43" t="s">
        <v>62</v>
      </c>
      <c r="F84" s="43" t="s">
        <v>63</v>
      </c>
      <c r="G84" s="43">
        <v>3</v>
      </c>
      <c r="H84" s="44">
        <v>3062.89</v>
      </c>
      <c r="I84" s="45">
        <v>9188.67</v>
      </c>
      <c r="J84" s="45"/>
      <c r="K84" s="45"/>
      <c r="L84" s="45"/>
      <c r="M84" s="45"/>
      <c r="N84" s="45"/>
      <c r="O84" s="45"/>
      <c r="P84" s="45"/>
      <c r="Q84" s="45">
        <v>9188.67</v>
      </c>
      <c r="R84" s="45">
        <v>1837.7340000000002</v>
      </c>
      <c r="S84" s="45">
        <v>137.83005</v>
      </c>
      <c r="T84" s="45">
        <v>91.886700000000005</v>
      </c>
      <c r="U84" s="45">
        <v>18.37734</v>
      </c>
      <c r="V84" s="45">
        <v>229.71675000000002</v>
      </c>
      <c r="W84" s="45">
        <v>735.09360000000004</v>
      </c>
      <c r="X84" s="45">
        <v>275.6601</v>
      </c>
      <c r="Y84" s="45">
        <v>55.132020000000004</v>
      </c>
      <c r="Z84" s="45">
        <v>3381.4305600000002</v>
      </c>
      <c r="AA84" s="45">
        <v>765.72249999999997</v>
      </c>
      <c r="AB84" s="45">
        <v>1020.9633333333333</v>
      </c>
      <c r="AC84" s="45">
        <v>657.50038666666683</v>
      </c>
      <c r="AD84" s="45">
        <v>2444.18622</v>
      </c>
      <c r="AE84" s="45">
        <v>0</v>
      </c>
      <c r="AF84" s="45">
        <v>1191</v>
      </c>
      <c r="AG84" s="45">
        <v>0</v>
      </c>
      <c r="AH84" s="45">
        <v>0</v>
      </c>
      <c r="AI84" s="45">
        <v>0</v>
      </c>
      <c r="AJ84" s="45">
        <v>0</v>
      </c>
      <c r="AK84" s="45">
        <v>9.2100000000000009</v>
      </c>
      <c r="AL84" s="45">
        <v>881.64</v>
      </c>
      <c r="AM84" s="45">
        <v>2081.85</v>
      </c>
      <c r="AN84" s="45">
        <v>7907.4667800000007</v>
      </c>
      <c r="AO84" s="45">
        <v>46.111738049768526</v>
      </c>
      <c r="AP84" s="45">
        <v>3.688939043981482</v>
      </c>
      <c r="AQ84" s="45">
        <v>1.844469521990741</v>
      </c>
      <c r="AR84" s="45">
        <v>32.160345000000007</v>
      </c>
      <c r="AS84" s="45">
        <v>11.835006960000005</v>
      </c>
      <c r="AT84" s="45">
        <v>395.11280999999997</v>
      </c>
      <c r="AU84" s="45">
        <v>15.314450000000001</v>
      </c>
      <c r="AV84" s="45">
        <v>506.06775857574075</v>
      </c>
      <c r="AW84" s="45">
        <v>127.62041666666666</v>
      </c>
      <c r="AX84" s="45">
        <v>75.55128666666667</v>
      </c>
      <c r="AY84" s="45">
        <v>1.9143062499999999</v>
      </c>
      <c r="AZ84" s="45">
        <v>30.628900000000002</v>
      </c>
      <c r="BA84" s="45">
        <v>11.911238888888889</v>
      </c>
      <c r="BB84" s="45">
        <v>91.126422637777793</v>
      </c>
      <c r="BC84" s="45">
        <v>338.75257111000002</v>
      </c>
      <c r="BD84" s="45"/>
      <c r="BE84" s="45">
        <v>0</v>
      </c>
      <c r="BF84" s="45">
        <v>338.75257111000002</v>
      </c>
      <c r="BG84" s="45">
        <v>264.62281250000012</v>
      </c>
      <c r="BH84" s="45"/>
      <c r="BI84" s="45">
        <v>0</v>
      </c>
      <c r="BJ84" s="45"/>
      <c r="BK84" s="45"/>
      <c r="BL84" s="45">
        <v>264.62281250000012</v>
      </c>
      <c r="BM84" s="45">
        <v>18205.579922185741</v>
      </c>
      <c r="BN84" s="45">
        <f t="shared" si="12"/>
        <v>740.89738814951477</v>
      </c>
      <c r="BO84" s="45">
        <f t="shared" si="13"/>
        <v>523.56748762565712</v>
      </c>
      <c r="BP84" s="46">
        <f t="shared" si="15"/>
        <v>8.8629737609329435</v>
      </c>
      <c r="BQ84" s="46">
        <f t="shared" si="14"/>
        <v>1.9241982507288626</v>
      </c>
      <c r="BR84" s="47">
        <v>5</v>
      </c>
      <c r="BS84" s="46">
        <f t="shared" si="16"/>
        <v>5.8309037900874632</v>
      </c>
      <c r="BT84" s="46">
        <f t="shared" si="17"/>
        <v>14.25</v>
      </c>
      <c r="BU84" s="46">
        <f t="shared" si="18"/>
        <v>16.618075801749271</v>
      </c>
      <c r="BV84" s="45">
        <f t="shared" si="19"/>
        <v>210.12973154281283</v>
      </c>
      <c r="BW84" s="45">
        <f t="shared" si="20"/>
        <v>1474.5946073179848</v>
      </c>
      <c r="BX84" s="45">
        <f t="shared" si="21"/>
        <v>19680.174529503725</v>
      </c>
      <c r="BY84" s="45">
        <f t="shared" si="22"/>
        <v>236162.0943540447</v>
      </c>
      <c r="BZ84" s="45">
        <f t="shared" si="23"/>
        <v>472324.18870808941</v>
      </c>
      <c r="CA84" s="48">
        <v>43101</v>
      </c>
      <c r="CB84" s="49">
        <v>0</v>
      </c>
      <c r="CC84" s="49">
        <v>0</v>
      </c>
    </row>
    <row r="85" spans="1:81">
      <c r="A85" s="41" t="s">
        <v>216</v>
      </c>
      <c r="B85" s="41" t="s">
        <v>66</v>
      </c>
      <c r="C85" s="41" t="s">
        <v>217</v>
      </c>
      <c r="D85" s="42" t="s">
        <v>221</v>
      </c>
      <c r="E85" s="43" t="s">
        <v>62</v>
      </c>
      <c r="F85" s="43" t="s">
        <v>63</v>
      </c>
      <c r="G85" s="43">
        <v>3</v>
      </c>
      <c r="H85" s="44">
        <v>1352.34</v>
      </c>
      <c r="I85" s="45">
        <v>4057.0199999999995</v>
      </c>
      <c r="J85" s="45"/>
      <c r="K85" s="45"/>
      <c r="L85" s="45"/>
      <c r="M85" s="45"/>
      <c r="N85" s="45"/>
      <c r="O85" s="45"/>
      <c r="P85" s="45"/>
      <c r="Q85" s="45">
        <v>4057.0199999999995</v>
      </c>
      <c r="R85" s="45">
        <v>811.404</v>
      </c>
      <c r="S85" s="45">
        <v>60.855299999999993</v>
      </c>
      <c r="T85" s="45">
        <v>40.570199999999993</v>
      </c>
      <c r="U85" s="45">
        <v>8.1140399999999993</v>
      </c>
      <c r="V85" s="45">
        <v>101.4255</v>
      </c>
      <c r="W85" s="45">
        <v>324.56159999999994</v>
      </c>
      <c r="X85" s="45">
        <v>121.71059999999999</v>
      </c>
      <c r="Y85" s="45">
        <v>24.342119999999998</v>
      </c>
      <c r="Z85" s="45">
        <v>1492.9833599999999</v>
      </c>
      <c r="AA85" s="45">
        <v>338.08499999999992</v>
      </c>
      <c r="AB85" s="45">
        <v>450.77999999999992</v>
      </c>
      <c r="AC85" s="45">
        <v>290.30232000000001</v>
      </c>
      <c r="AD85" s="45">
        <v>1079.1673199999998</v>
      </c>
      <c r="AE85" s="45">
        <v>296.5788</v>
      </c>
      <c r="AF85" s="45">
        <v>983.40000000000009</v>
      </c>
      <c r="AG85" s="45">
        <v>0</v>
      </c>
      <c r="AH85" s="45">
        <v>100.17</v>
      </c>
      <c r="AI85" s="45">
        <v>0</v>
      </c>
      <c r="AJ85" s="45">
        <v>0</v>
      </c>
      <c r="AK85" s="45">
        <v>9.2100000000000009</v>
      </c>
      <c r="AL85" s="45">
        <v>0</v>
      </c>
      <c r="AM85" s="45">
        <v>1389.3588000000002</v>
      </c>
      <c r="AN85" s="45">
        <v>3961.5094799999997</v>
      </c>
      <c r="AO85" s="45">
        <v>20.359447395833332</v>
      </c>
      <c r="AP85" s="45">
        <v>1.6287557916666666</v>
      </c>
      <c r="AQ85" s="45">
        <v>0.81437789583333331</v>
      </c>
      <c r="AR85" s="45">
        <v>14.19957</v>
      </c>
      <c r="AS85" s="45">
        <v>5.2254417600000016</v>
      </c>
      <c r="AT85" s="45">
        <v>174.45185999999995</v>
      </c>
      <c r="AU85" s="45">
        <v>6.7616999999999994</v>
      </c>
      <c r="AV85" s="45">
        <v>223.44115284333327</v>
      </c>
      <c r="AW85" s="45">
        <v>56.347499999999989</v>
      </c>
      <c r="AX85" s="45">
        <v>33.35772</v>
      </c>
      <c r="AY85" s="45">
        <v>0.84521249999999981</v>
      </c>
      <c r="AZ85" s="45">
        <v>13.523399999999999</v>
      </c>
      <c r="BA85" s="45">
        <v>5.2590999999999992</v>
      </c>
      <c r="BB85" s="45">
        <v>40.234519160000005</v>
      </c>
      <c r="BC85" s="45">
        <v>149.56745166000002</v>
      </c>
      <c r="BD85" s="45">
        <v>553.2299999999999</v>
      </c>
      <c r="BE85" s="45">
        <v>553.2299999999999</v>
      </c>
      <c r="BF85" s="45">
        <v>702.79745165999998</v>
      </c>
      <c r="BG85" s="45">
        <v>202.74031250000002</v>
      </c>
      <c r="BH85" s="45"/>
      <c r="BI85" s="45">
        <v>0</v>
      </c>
      <c r="BJ85" s="45"/>
      <c r="BK85" s="45"/>
      <c r="BL85" s="45">
        <v>202.74031250000002</v>
      </c>
      <c r="BM85" s="45">
        <v>9147.5083970033338</v>
      </c>
      <c r="BN85" s="45">
        <f t="shared" si="12"/>
        <v>740.89738814951477</v>
      </c>
      <c r="BO85" s="45">
        <f t="shared" si="13"/>
        <v>523.56748762565712</v>
      </c>
      <c r="BP85" s="46">
        <f t="shared" si="15"/>
        <v>8.8629737609329435</v>
      </c>
      <c r="BQ85" s="46">
        <f t="shared" si="14"/>
        <v>1.9241982507288626</v>
      </c>
      <c r="BR85" s="47">
        <v>5</v>
      </c>
      <c r="BS85" s="46">
        <f t="shared" si="16"/>
        <v>5.8309037900874632</v>
      </c>
      <c r="BT85" s="46">
        <f t="shared" si="17"/>
        <v>14.25</v>
      </c>
      <c r="BU85" s="46">
        <f t="shared" si="18"/>
        <v>16.618075801749271</v>
      </c>
      <c r="BV85" s="45">
        <f t="shared" si="19"/>
        <v>210.12973154281283</v>
      </c>
      <c r="BW85" s="45">
        <f t="shared" si="20"/>
        <v>1474.5946073179848</v>
      </c>
      <c r="BX85" s="45">
        <f t="shared" si="21"/>
        <v>10622.103004321318</v>
      </c>
      <c r="BY85" s="45">
        <f t="shared" si="22"/>
        <v>127465.23605185581</v>
      </c>
      <c r="BZ85" s="45">
        <f t="shared" si="23"/>
        <v>254930.47210371163</v>
      </c>
      <c r="CA85" s="50">
        <v>42736</v>
      </c>
      <c r="CB85" s="49">
        <v>0</v>
      </c>
      <c r="CC85" s="49">
        <v>0</v>
      </c>
    </row>
    <row r="86" spans="1:81">
      <c r="A86" s="41" t="s">
        <v>216</v>
      </c>
      <c r="B86" s="41" t="s">
        <v>15</v>
      </c>
      <c r="C86" s="41" t="s">
        <v>217</v>
      </c>
      <c r="D86" s="42" t="s">
        <v>222</v>
      </c>
      <c r="E86" s="43" t="s">
        <v>62</v>
      </c>
      <c r="F86" s="43" t="s">
        <v>63</v>
      </c>
      <c r="G86" s="43">
        <v>2</v>
      </c>
      <c r="H86" s="44">
        <v>1352.34</v>
      </c>
      <c r="I86" s="45">
        <v>2704.68</v>
      </c>
      <c r="J86" s="45"/>
      <c r="K86" s="45"/>
      <c r="L86" s="45">
        <v>410.64126085714292</v>
      </c>
      <c r="M86" s="45"/>
      <c r="N86" s="45"/>
      <c r="O86" s="45"/>
      <c r="P86" s="45"/>
      <c r="Q86" s="45">
        <v>3115.321260857143</v>
      </c>
      <c r="R86" s="45">
        <v>623.06425217142862</v>
      </c>
      <c r="S86" s="45">
        <v>46.729818912857141</v>
      </c>
      <c r="T86" s="45">
        <v>31.15321260857143</v>
      </c>
      <c r="U86" s="45">
        <v>6.2306425217142865</v>
      </c>
      <c r="V86" s="45">
        <v>77.883031521428578</v>
      </c>
      <c r="W86" s="45">
        <v>249.22570086857144</v>
      </c>
      <c r="X86" s="45">
        <v>93.459637825714282</v>
      </c>
      <c r="Y86" s="45">
        <v>18.691927565142858</v>
      </c>
      <c r="Z86" s="45">
        <v>1146.4382239954284</v>
      </c>
      <c r="AA86" s="45">
        <v>259.61010507142856</v>
      </c>
      <c r="AB86" s="45">
        <v>346.14680676190477</v>
      </c>
      <c r="AC86" s="45">
        <v>222.91854355466671</v>
      </c>
      <c r="AD86" s="45">
        <v>828.67545538800005</v>
      </c>
      <c r="AE86" s="45">
        <v>197.71920000000003</v>
      </c>
      <c r="AF86" s="45">
        <v>655.6</v>
      </c>
      <c r="AG86" s="45">
        <v>0</v>
      </c>
      <c r="AH86" s="45">
        <v>66.78</v>
      </c>
      <c r="AI86" s="45">
        <v>0</v>
      </c>
      <c r="AJ86" s="45">
        <v>0</v>
      </c>
      <c r="AK86" s="45">
        <v>6.1400000000000006</v>
      </c>
      <c r="AL86" s="45">
        <v>0</v>
      </c>
      <c r="AM86" s="45">
        <v>926.23919999999998</v>
      </c>
      <c r="AN86" s="45">
        <v>2901.3528793834284</v>
      </c>
      <c r="AO86" s="45">
        <v>15.633696489428738</v>
      </c>
      <c r="AP86" s="45">
        <v>1.2506957191542991</v>
      </c>
      <c r="AQ86" s="45">
        <v>0.62534785957714956</v>
      </c>
      <c r="AR86" s="45">
        <v>10.903624413000003</v>
      </c>
      <c r="AS86" s="45">
        <v>4.0125337839840016</v>
      </c>
      <c r="AT86" s="45">
        <v>133.95881421685715</v>
      </c>
      <c r="AU86" s="45">
        <v>5.1922021014285722</v>
      </c>
      <c r="AV86" s="45">
        <v>171.5769145834299</v>
      </c>
      <c r="AW86" s="45">
        <v>43.268350845238096</v>
      </c>
      <c r="AX86" s="45">
        <v>25.614863700380955</v>
      </c>
      <c r="AY86" s="45">
        <v>0.64902526267857141</v>
      </c>
      <c r="AZ86" s="45">
        <v>10.384404202857144</v>
      </c>
      <c r="BA86" s="45">
        <v>4.0383794122222225</v>
      </c>
      <c r="BB86" s="45">
        <v>30.895448619802735</v>
      </c>
      <c r="BC86" s="45">
        <v>114.85047204317974</v>
      </c>
      <c r="BD86" s="45">
        <v>344.91056816632653</v>
      </c>
      <c r="BE86" s="45">
        <v>344.91056816632653</v>
      </c>
      <c r="BF86" s="45">
        <v>459.76104020950629</v>
      </c>
      <c r="BG86" s="45">
        <v>135.16020833333332</v>
      </c>
      <c r="BH86" s="45"/>
      <c r="BI86" s="45">
        <v>0</v>
      </c>
      <c r="BJ86" s="45"/>
      <c r="BK86" s="45"/>
      <c r="BL86" s="45">
        <v>135.16020833333332</v>
      </c>
      <c r="BM86" s="45">
        <v>6783.1723033668413</v>
      </c>
      <c r="BN86" s="45">
        <f t="shared" si="12"/>
        <v>493.93159209967649</v>
      </c>
      <c r="BO86" s="45">
        <f t="shared" si="13"/>
        <v>349.04499175043804</v>
      </c>
      <c r="BP86" s="46">
        <f t="shared" si="15"/>
        <v>8.8629737609329435</v>
      </c>
      <c r="BQ86" s="46">
        <f t="shared" si="14"/>
        <v>1.9241982507288626</v>
      </c>
      <c r="BR86" s="47">
        <v>5</v>
      </c>
      <c r="BS86" s="46">
        <f t="shared" si="16"/>
        <v>5.8309037900874632</v>
      </c>
      <c r="BT86" s="46">
        <f t="shared" si="17"/>
        <v>14.25</v>
      </c>
      <c r="BU86" s="46">
        <f t="shared" si="18"/>
        <v>16.618075801749271</v>
      </c>
      <c r="BV86" s="45">
        <f t="shared" si="19"/>
        <v>140.08648769520855</v>
      </c>
      <c r="BW86" s="45">
        <f t="shared" si="20"/>
        <v>983.06307154532317</v>
      </c>
      <c r="BX86" s="45">
        <f t="shared" si="21"/>
        <v>7766.2353749121648</v>
      </c>
      <c r="BY86" s="45">
        <f t="shared" si="22"/>
        <v>93194.824498945978</v>
      </c>
      <c r="BZ86" s="45">
        <f t="shared" si="23"/>
        <v>186389.64899789196</v>
      </c>
      <c r="CA86" s="50">
        <v>42736</v>
      </c>
      <c r="CB86" s="49">
        <v>0</v>
      </c>
      <c r="CC86" s="49">
        <v>0</v>
      </c>
    </row>
    <row r="87" spans="1:81">
      <c r="A87" s="41" t="s">
        <v>223</v>
      </c>
      <c r="B87" s="41" t="s">
        <v>66</v>
      </c>
      <c r="C87" s="41" t="s">
        <v>74</v>
      </c>
      <c r="D87" s="42" t="s">
        <v>224</v>
      </c>
      <c r="E87" s="43" t="s">
        <v>62</v>
      </c>
      <c r="F87" s="43" t="s">
        <v>63</v>
      </c>
      <c r="G87" s="43">
        <v>1</v>
      </c>
      <c r="H87" s="44">
        <v>1281.1600000000001</v>
      </c>
      <c r="I87" s="45">
        <v>1281.1600000000001</v>
      </c>
      <c r="J87" s="45"/>
      <c r="K87" s="45"/>
      <c r="L87" s="45"/>
      <c r="M87" s="45"/>
      <c r="N87" s="45"/>
      <c r="O87" s="45"/>
      <c r="P87" s="45"/>
      <c r="Q87" s="45">
        <v>1281.1600000000001</v>
      </c>
      <c r="R87" s="45">
        <v>256.23200000000003</v>
      </c>
      <c r="S87" s="45">
        <v>19.217400000000001</v>
      </c>
      <c r="T87" s="45">
        <v>12.8116</v>
      </c>
      <c r="U87" s="45">
        <v>2.5623200000000002</v>
      </c>
      <c r="V87" s="45">
        <v>32.029000000000003</v>
      </c>
      <c r="W87" s="45">
        <v>102.4928</v>
      </c>
      <c r="X87" s="45">
        <v>38.434800000000003</v>
      </c>
      <c r="Y87" s="45">
        <v>7.6869600000000009</v>
      </c>
      <c r="Z87" s="45">
        <v>471.46688</v>
      </c>
      <c r="AA87" s="45">
        <v>106.76333333333334</v>
      </c>
      <c r="AB87" s="45">
        <v>142.35111111111112</v>
      </c>
      <c r="AC87" s="45">
        <v>91.674115555555574</v>
      </c>
      <c r="AD87" s="45">
        <v>340.78856000000007</v>
      </c>
      <c r="AE87" s="45">
        <v>103.13039999999999</v>
      </c>
      <c r="AF87" s="45">
        <v>0</v>
      </c>
      <c r="AG87" s="45">
        <v>264.83999999999997</v>
      </c>
      <c r="AH87" s="45">
        <v>27.01</v>
      </c>
      <c r="AI87" s="45">
        <v>0</v>
      </c>
      <c r="AJ87" s="45">
        <v>0</v>
      </c>
      <c r="AK87" s="45">
        <v>3.0700000000000003</v>
      </c>
      <c r="AL87" s="45">
        <v>0</v>
      </c>
      <c r="AM87" s="45">
        <v>398.05039999999997</v>
      </c>
      <c r="AN87" s="45">
        <v>1210.30584</v>
      </c>
      <c r="AO87" s="45">
        <v>6.4292780478395075</v>
      </c>
      <c r="AP87" s="45">
        <v>0.51434224382716054</v>
      </c>
      <c r="AQ87" s="45">
        <v>0.25717112191358027</v>
      </c>
      <c r="AR87" s="45">
        <v>4.4840600000000013</v>
      </c>
      <c r="AS87" s="45">
        <v>1.6501340800000008</v>
      </c>
      <c r="AT87" s="45">
        <v>55.089880000000001</v>
      </c>
      <c r="AU87" s="45">
        <v>2.1352666666666669</v>
      </c>
      <c r="AV87" s="45">
        <v>70.560132160246923</v>
      </c>
      <c r="AW87" s="45">
        <v>17.79388888888889</v>
      </c>
      <c r="AX87" s="45">
        <v>10.533982222222223</v>
      </c>
      <c r="AY87" s="45">
        <v>0.26690833333333336</v>
      </c>
      <c r="AZ87" s="45">
        <v>4.2705333333333337</v>
      </c>
      <c r="BA87" s="45">
        <v>1.660762962962963</v>
      </c>
      <c r="BB87" s="45">
        <v>12.705595872592596</v>
      </c>
      <c r="BC87" s="45">
        <v>47.23167161333334</v>
      </c>
      <c r="BD87" s="45">
        <v>174.70363636363635</v>
      </c>
      <c r="BE87" s="45">
        <v>174.70363636363635</v>
      </c>
      <c r="BF87" s="45">
        <v>221.93530797696968</v>
      </c>
      <c r="BG87" s="45">
        <v>67.580104166666672</v>
      </c>
      <c r="BH87" s="45"/>
      <c r="BI87" s="45">
        <v>0</v>
      </c>
      <c r="BJ87" s="45"/>
      <c r="BK87" s="45"/>
      <c r="BL87" s="45">
        <v>67.580104166666672</v>
      </c>
      <c r="BM87" s="45">
        <v>2851.5413843038837</v>
      </c>
      <c r="BN87" s="45">
        <f t="shared" si="12"/>
        <v>246.96579604983825</v>
      </c>
      <c r="BO87" s="45">
        <f t="shared" si="13"/>
        <v>174.52249587521902</v>
      </c>
      <c r="BP87" s="46">
        <f t="shared" si="15"/>
        <v>8.5633802816901436</v>
      </c>
      <c r="BQ87" s="46">
        <f t="shared" si="14"/>
        <v>1.8591549295774654</v>
      </c>
      <c r="BR87" s="47">
        <v>2</v>
      </c>
      <c r="BS87" s="46">
        <f t="shared" si="16"/>
        <v>2.2535211267605644</v>
      </c>
      <c r="BT87" s="46">
        <f t="shared" si="17"/>
        <v>11.25</v>
      </c>
      <c r="BU87" s="46">
        <f t="shared" si="18"/>
        <v>12.676056338028173</v>
      </c>
      <c r="BV87" s="45">
        <f t="shared" si="19"/>
        <v>53.428093342612918</v>
      </c>
      <c r="BW87" s="45">
        <f t="shared" si="20"/>
        <v>474.91638526767019</v>
      </c>
      <c r="BX87" s="45">
        <f t="shared" si="21"/>
        <v>3326.4577695715539</v>
      </c>
      <c r="BY87" s="45">
        <f t="shared" si="22"/>
        <v>39917.493234858644</v>
      </c>
      <c r="BZ87" s="45">
        <f t="shared" si="23"/>
        <v>79834.986469717289</v>
      </c>
      <c r="CA87" s="48">
        <v>43101</v>
      </c>
      <c r="CB87" s="49">
        <v>0</v>
      </c>
      <c r="CC87" s="49">
        <v>0</v>
      </c>
    </row>
    <row r="88" spans="1:81">
      <c r="A88" s="41" t="s">
        <v>225</v>
      </c>
      <c r="B88" s="41" t="s">
        <v>14</v>
      </c>
      <c r="C88" s="41" t="s">
        <v>161</v>
      </c>
      <c r="D88" s="42" t="s">
        <v>226</v>
      </c>
      <c r="E88" s="43" t="s">
        <v>62</v>
      </c>
      <c r="F88" s="43" t="s">
        <v>63</v>
      </c>
      <c r="G88" s="43">
        <v>2</v>
      </c>
      <c r="H88" s="44">
        <v>1393</v>
      </c>
      <c r="I88" s="45">
        <v>2786</v>
      </c>
      <c r="J88" s="45"/>
      <c r="K88" s="45"/>
      <c r="L88" s="45"/>
      <c r="M88" s="45"/>
      <c r="N88" s="45"/>
      <c r="O88" s="45"/>
      <c r="P88" s="45"/>
      <c r="Q88" s="45">
        <v>2786</v>
      </c>
      <c r="R88" s="45">
        <v>557.20000000000005</v>
      </c>
      <c r="S88" s="45">
        <v>41.79</v>
      </c>
      <c r="T88" s="45">
        <v>27.86</v>
      </c>
      <c r="U88" s="45">
        <v>5.5720000000000001</v>
      </c>
      <c r="V88" s="45">
        <v>69.650000000000006</v>
      </c>
      <c r="W88" s="45">
        <v>222.88</v>
      </c>
      <c r="X88" s="45">
        <v>83.58</v>
      </c>
      <c r="Y88" s="45">
        <v>16.716000000000001</v>
      </c>
      <c r="Z88" s="45">
        <v>1025.248</v>
      </c>
      <c r="AA88" s="45">
        <v>232.16666666666666</v>
      </c>
      <c r="AB88" s="45">
        <v>309.55555555555554</v>
      </c>
      <c r="AC88" s="45">
        <v>199.35377777777782</v>
      </c>
      <c r="AD88" s="45">
        <v>741.07600000000002</v>
      </c>
      <c r="AE88" s="45">
        <v>192.84</v>
      </c>
      <c r="AF88" s="45">
        <v>794</v>
      </c>
      <c r="AG88" s="45">
        <v>0</v>
      </c>
      <c r="AH88" s="45">
        <v>97.16</v>
      </c>
      <c r="AI88" s="45">
        <v>19.100000000000001</v>
      </c>
      <c r="AJ88" s="45">
        <v>0</v>
      </c>
      <c r="AK88" s="45">
        <v>6.1400000000000006</v>
      </c>
      <c r="AL88" s="45">
        <v>0</v>
      </c>
      <c r="AM88" s="45">
        <v>1109.24</v>
      </c>
      <c r="AN88" s="45">
        <v>2875.5640000000003</v>
      </c>
      <c r="AO88" s="45">
        <v>13.981055169753088</v>
      </c>
      <c r="AP88" s="45">
        <v>1.118484413580247</v>
      </c>
      <c r="AQ88" s="45">
        <v>0.55924220679012349</v>
      </c>
      <c r="AR88" s="45">
        <v>9.7510000000000012</v>
      </c>
      <c r="AS88" s="45">
        <v>3.5883680000000013</v>
      </c>
      <c r="AT88" s="45">
        <v>119.79799999999999</v>
      </c>
      <c r="AU88" s="45">
        <v>4.6433333333333335</v>
      </c>
      <c r="AV88" s="45">
        <v>153.4394831234568</v>
      </c>
      <c r="AW88" s="45">
        <v>38.694444444444443</v>
      </c>
      <c r="AX88" s="45">
        <v>22.907111111111114</v>
      </c>
      <c r="AY88" s="45">
        <v>0.58041666666666658</v>
      </c>
      <c r="AZ88" s="45">
        <v>9.2866666666666671</v>
      </c>
      <c r="BA88" s="45">
        <v>3.6114814814814813</v>
      </c>
      <c r="BB88" s="45">
        <v>27.629484296296301</v>
      </c>
      <c r="BC88" s="45">
        <v>102.70960466666666</v>
      </c>
      <c r="BD88" s="45">
        <v>308.45000000000005</v>
      </c>
      <c r="BE88" s="45">
        <v>308.45000000000005</v>
      </c>
      <c r="BF88" s="45">
        <v>411.15960466666672</v>
      </c>
      <c r="BG88" s="45">
        <v>135.16020833333334</v>
      </c>
      <c r="BH88" s="45"/>
      <c r="BI88" s="45">
        <v>0</v>
      </c>
      <c r="BJ88" s="45"/>
      <c r="BK88" s="45"/>
      <c r="BL88" s="45">
        <v>135.16020833333334</v>
      </c>
      <c r="BM88" s="45">
        <v>6361.3232961234571</v>
      </c>
      <c r="BN88" s="45">
        <f t="shared" si="12"/>
        <v>493.93159209967649</v>
      </c>
      <c r="BO88" s="45">
        <f t="shared" si="13"/>
        <v>349.04499175043804</v>
      </c>
      <c r="BP88" s="46">
        <f t="shared" si="15"/>
        <v>8.5633802816901436</v>
      </c>
      <c r="BQ88" s="46">
        <f t="shared" si="14"/>
        <v>1.8591549295774654</v>
      </c>
      <c r="BR88" s="47">
        <v>2</v>
      </c>
      <c r="BS88" s="46">
        <f t="shared" si="16"/>
        <v>2.2535211267605644</v>
      </c>
      <c r="BT88" s="46">
        <f t="shared" si="17"/>
        <v>11.25</v>
      </c>
      <c r="BU88" s="46">
        <f t="shared" si="18"/>
        <v>12.676056338028173</v>
      </c>
      <c r="BV88" s="45">
        <f t="shared" si="19"/>
        <v>106.85618668522584</v>
      </c>
      <c r="BW88" s="45">
        <f t="shared" si="20"/>
        <v>949.83277053534039</v>
      </c>
      <c r="BX88" s="45">
        <f t="shared" si="21"/>
        <v>7311.1560666587975</v>
      </c>
      <c r="BY88" s="45">
        <f t="shared" si="22"/>
        <v>87733.87279990557</v>
      </c>
      <c r="BZ88" s="45">
        <f t="shared" si="23"/>
        <v>175467.74559981114</v>
      </c>
      <c r="CA88" s="48">
        <v>43101</v>
      </c>
      <c r="CB88" s="49">
        <v>0</v>
      </c>
      <c r="CC88" s="49">
        <v>0</v>
      </c>
    </row>
    <row r="89" spans="1:81">
      <c r="A89" s="41" t="s">
        <v>225</v>
      </c>
      <c r="B89" s="41" t="s">
        <v>15</v>
      </c>
      <c r="C89" s="41" t="s">
        <v>161</v>
      </c>
      <c r="D89" s="42" t="s">
        <v>227</v>
      </c>
      <c r="E89" s="43" t="s">
        <v>62</v>
      </c>
      <c r="F89" s="43" t="s">
        <v>63</v>
      </c>
      <c r="G89" s="43">
        <v>2</v>
      </c>
      <c r="H89" s="44">
        <v>1393</v>
      </c>
      <c r="I89" s="45">
        <v>2786</v>
      </c>
      <c r="J89" s="45"/>
      <c r="K89" s="45"/>
      <c r="L89" s="45">
        <v>422.98776666666674</v>
      </c>
      <c r="M89" s="45"/>
      <c r="N89" s="45"/>
      <c r="O89" s="45"/>
      <c r="P89" s="45"/>
      <c r="Q89" s="45">
        <v>3208.9877666666666</v>
      </c>
      <c r="R89" s="45">
        <v>641.79755333333333</v>
      </c>
      <c r="S89" s="45">
        <v>48.134816499999999</v>
      </c>
      <c r="T89" s="45">
        <v>32.089877666666666</v>
      </c>
      <c r="U89" s="45">
        <v>6.4179755333333333</v>
      </c>
      <c r="V89" s="45">
        <v>80.224694166666666</v>
      </c>
      <c r="W89" s="45">
        <v>256.71902133333333</v>
      </c>
      <c r="X89" s="45">
        <v>96.269632999999999</v>
      </c>
      <c r="Y89" s="45">
        <v>19.2539266</v>
      </c>
      <c r="Z89" s="45">
        <v>1180.9074981333333</v>
      </c>
      <c r="AA89" s="45">
        <v>267.41564722222222</v>
      </c>
      <c r="AB89" s="45">
        <v>356.55419629629625</v>
      </c>
      <c r="AC89" s="45">
        <v>229.62090241481485</v>
      </c>
      <c r="AD89" s="45">
        <v>853.59074593333332</v>
      </c>
      <c r="AE89" s="45">
        <v>192.84</v>
      </c>
      <c r="AF89" s="45">
        <v>794</v>
      </c>
      <c r="AG89" s="45">
        <v>0</v>
      </c>
      <c r="AH89" s="45">
        <v>97.16</v>
      </c>
      <c r="AI89" s="45">
        <v>19.100000000000001</v>
      </c>
      <c r="AJ89" s="45">
        <v>0</v>
      </c>
      <c r="AK89" s="45">
        <v>6.1400000000000006</v>
      </c>
      <c r="AL89" s="45">
        <v>0</v>
      </c>
      <c r="AM89" s="45">
        <v>1109.24</v>
      </c>
      <c r="AN89" s="45">
        <v>3143.7382440666665</v>
      </c>
      <c r="AO89" s="45">
        <v>16.103745515014147</v>
      </c>
      <c r="AP89" s="45">
        <v>1.2882996412011318</v>
      </c>
      <c r="AQ89" s="45">
        <v>0.64414982060056591</v>
      </c>
      <c r="AR89" s="45">
        <v>11.231457183333335</v>
      </c>
      <c r="AS89" s="45">
        <v>4.1331762434666679</v>
      </c>
      <c r="AT89" s="45">
        <v>137.98647396666667</v>
      </c>
      <c r="AU89" s="45">
        <v>5.3483129444444444</v>
      </c>
      <c r="AV89" s="45">
        <v>176.73561531472694</v>
      </c>
      <c r="AW89" s="45">
        <v>44.569274537037032</v>
      </c>
      <c r="AX89" s="45">
        <v>26.385010525925928</v>
      </c>
      <c r="AY89" s="45">
        <v>0.66853911805555555</v>
      </c>
      <c r="AZ89" s="45">
        <v>10.696625888888889</v>
      </c>
      <c r="BA89" s="45">
        <v>4.159798956790123</v>
      </c>
      <c r="BB89" s="45">
        <v>31.824363641824696</v>
      </c>
      <c r="BC89" s="45">
        <v>118.30361266852222</v>
      </c>
      <c r="BD89" s="45">
        <v>355.28078845238093</v>
      </c>
      <c r="BE89" s="45">
        <v>355.28078845238093</v>
      </c>
      <c r="BF89" s="45">
        <v>473.58440112090318</v>
      </c>
      <c r="BG89" s="45">
        <v>135.16020833333332</v>
      </c>
      <c r="BH89" s="45"/>
      <c r="BI89" s="45">
        <v>0</v>
      </c>
      <c r="BJ89" s="45"/>
      <c r="BK89" s="45"/>
      <c r="BL89" s="45">
        <v>135.16020833333332</v>
      </c>
      <c r="BM89" s="45">
        <v>7138.2062355022963</v>
      </c>
      <c r="BN89" s="45">
        <f t="shared" si="12"/>
        <v>493.93159209967649</v>
      </c>
      <c r="BO89" s="45">
        <f t="shared" si="13"/>
        <v>349.04499175043804</v>
      </c>
      <c r="BP89" s="46">
        <f t="shared" si="15"/>
        <v>8.5633802816901436</v>
      </c>
      <c r="BQ89" s="46">
        <f t="shared" si="14"/>
        <v>1.8591549295774654</v>
      </c>
      <c r="BR89" s="47">
        <v>2</v>
      </c>
      <c r="BS89" s="46">
        <f t="shared" si="16"/>
        <v>2.2535211267605644</v>
      </c>
      <c r="BT89" s="46">
        <f t="shared" si="17"/>
        <v>11.25</v>
      </c>
      <c r="BU89" s="46">
        <f t="shared" si="18"/>
        <v>12.676056338028173</v>
      </c>
      <c r="BV89" s="45">
        <f t="shared" si="19"/>
        <v>106.85618668522584</v>
      </c>
      <c r="BW89" s="45">
        <f t="shared" si="20"/>
        <v>949.83277053534039</v>
      </c>
      <c r="BX89" s="45">
        <f t="shared" si="21"/>
        <v>8088.0390060376367</v>
      </c>
      <c r="BY89" s="45">
        <f t="shared" si="22"/>
        <v>97056.468072451637</v>
      </c>
      <c r="BZ89" s="45">
        <f t="shared" si="23"/>
        <v>194112.93614490327</v>
      </c>
      <c r="CA89" s="48">
        <v>43101</v>
      </c>
      <c r="CB89" s="49">
        <v>0</v>
      </c>
      <c r="CC89" s="49">
        <v>0</v>
      </c>
    </row>
    <row r="90" spans="1:81">
      <c r="A90" s="41" t="s">
        <v>228</v>
      </c>
      <c r="B90" s="41" t="s">
        <v>78</v>
      </c>
      <c r="C90" s="41" t="s">
        <v>229</v>
      </c>
      <c r="D90" s="42" t="s">
        <v>230</v>
      </c>
      <c r="E90" s="43" t="s">
        <v>62</v>
      </c>
      <c r="F90" s="43" t="s">
        <v>63</v>
      </c>
      <c r="G90" s="43">
        <v>1</v>
      </c>
      <c r="H90" s="44">
        <v>2973.68</v>
      </c>
      <c r="I90" s="45">
        <v>2973.68</v>
      </c>
      <c r="J90" s="45"/>
      <c r="K90" s="45"/>
      <c r="L90" s="45"/>
      <c r="M90" s="45"/>
      <c r="N90" s="45"/>
      <c r="O90" s="45"/>
      <c r="P90" s="45"/>
      <c r="Q90" s="45">
        <v>2973.68</v>
      </c>
      <c r="R90" s="45">
        <v>594.73599999999999</v>
      </c>
      <c r="S90" s="45">
        <v>44.605199999999996</v>
      </c>
      <c r="T90" s="45">
        <v>29.736799999999999</v>
      </c>
      <c r="U90" s="45">
        <v>5.9473599999999998</v>
      </c>
      <c r="V90" s="45">
        <v>74.341999999999999</v>
      </c>
      <c r="W90" s="45">
        <v>237.89439999999999</v>
      </c>
      <c r="X90" s="45">
        <v>89.210399999999993</v>
      </c>
      <c r="Y90" s="45">
        <v>17.842079999999999</v>
      </c>
      <c r="Z90" s="45">
        <v>1094.3142399999999</v>
      </c>
      <c r="AA90" s="45">
        <v>247.80666666666664</v>
      </c>
      <c r="AB90" s="45">
        <v>330.40888888888884</v>
      </c>
      <c r="AC90" s="45">
        <v>212.78332444444447</v>
      </c>
      <c r="AD90" s="45">
        <v>790.99887999999999</v>
      </c>
      <c r="AE90" s="45">
        <v>1.5792000000000144</v>
      </c>
      <c r="AF90" s="45">
        <v>324.39999999999998</v>
      </c>
      <c r="AG90" s="45">
        <v>0</v>
      </c>
      <c r="AH90" s="45">
        <v>0</v>
      </c>
      <c r="AI90" s="45">
        <v>0</v>
      </c>
      <c r="AJ90" s="45">
        <v>0</v>
      </c>
      <c r="AK90" s="45">
        <v>3.0700000000000003</v>
      </c>
      <c r="AL90" s="45">
        <v>293.88</v>
      </c>
      <c r="AM90" s="45">
        <v>622.92920000000004</v>
      </c>
      <c r="AN90" s="45">
        <v>2508.2423200000003</v>
      </c>
      <c r="AO90" s="45">
        <v>14.922894521604938</v>
      </c>
      <c r="AP90" s="45">
        <v>1.193831561728395</v>
      </c>
      <c r="AQ90" s="45">
        <v>0.5969157808641975</v>
      </c>
      <c r="AR90" s="45">
        <v>10.40788</v>
      </c>
      <c r="AS90" s="45">
        <v>3.8300998400000013</v>
      </c>
      <c r="AT90" s="45">
        <v>127.86823999999999</v>
      </c>
      <c r="AU90" s="45">
        <v>4.9561333333333337</v>
      </c>
      <c r="AV90" s="45">
        <v>163.77599503753086</v>
      </c>
      <c r="AW90" s="45">
        <v>41.301111111111105</v>
      </c>
      <c r="AX90" s="45">
        <v>24.450257777777779</v>
      </c>
      <c r="AY90" s="45">
        <v>0.6195166666666666</v>
      </c>
      <c r="AZ90" s="45">
        <v>9.9122666666666674</v>
      </c>
      <c r="BA90" s="45">
        <v>3.8547703703703702</v>
      </c>
      <c r="BB90" s="45">
        <v>29.490755514074078</v>
      </c>
      <c r="BC90" s="45">
        <v>109.62867810666668</v>
      </c>
      <c r="BD90" s="45"/>
      <c r="BE90" s="45">
        <v>0</v>
      </c>
      <c r="BF90" s="45">
        <v>109.62867810666668</v>
      </c>
      <c r="BG90" s="45">
        <v>88.207604166666698</v>
      </c>
      <c r="BH90" s="45"/>
      <c r="BI90" s="45">
        <v>0</v>
      </c>
      <c r="BJ90" s="45"/>
      <c r="BK90" s="45"/>
      <c r="BL90" s="45">
        <v>88.207604166666698</v>
      </c>
      <c r="BM90" s="45">
        <v>5843.5345973108642</v>
      </c>
      <c r="BN90" s="45">
        <f t="shared" si="12"/>
        <v>246.96579604983825</v>
      </c>
      <c r="BO90" s="45">
        <f t="shared" si="13"/>
        <v>174.52249587521902</v>
      </c>
      <c r="BP90" s="46">
        <f t="shared" si="15"/>
        <v>8.6609686609686669</v>
      </c>
      <c r="BQ90" s="46">
        <f t="shared" si="14"/>
        <v>1.8803418803418819</v>
      </c>
      <c r="BR90" s="47">
        <v>3</v>
      </c>
      <c r="BS90" s="46">
        <f t="shared" si="16"/>
        <v>3.4188034188034218</v>
      </c>
      <c r="BT90" s="46">
        <f t="shared" si="17"/>
        <v>12.25</v>
      </c>
      <c r="BU90" s="46">
        <f t="shared" si="18"/>
        <v>13.960113960113972</v>
      </c>
      <c r="BV90" s="45">
        <f t="shared" si="19"/>
        <v>58.840245881275862</v>
      </c>
      <c r="BW90" s="45">
        <f t="shared" si="20"/>
        <v>480.32853780633314</v>
      </c>
      <c r="BX90" s="45">
        <f t="shared" si="21"/>
        <v>6323.8631351171971</v>
      </c>
      <c r="BY90" s="45">
        <f t="shared" si="22"/>
        <v>75886.357621406365</v>
      </c>
      <c r="BZ90" s="45">
        <f t="shared" si="23"/>
        <v>151772.71524281273</v>
      </c>
      <c r="CA90" s="50">
        <v>42736</v>
      </c>
      <c r="CB90" s="49">
        <v>0</v>
      </c>
      <c r="CC90" s="49">
        <v>0</v>
      </c>
    </row>
    <row r="91" spans="1:81">
      <c r="A91" s="41" t="s">
        <v>228</v>
      </c>
      <c r="B91" s="41" t="s">
        <v>17</v>
      </c>
      <c r="C91" s="41" t="s">
        <v>231</v>
      </c>
      <c r="D91" s="42" t="s">
        <v>232</v>
      </c>
      <c r="E91" s="43" t="s">
        <v>62</v>
      </c>
      <c r="F91" s="43" t="s">
        <v>63</v>
      </c>
      <c r="G91" s="43">
        <v>1</v>
      </c>
      <c r="H91" s="44">
        <v>1511.38</v>
      </c>
      <c r="I91" s="45">
        <v>1511.38</v>
      </c>
      <c r="J91" s="45"/>
      <c r="K91" s="45"/>
      <c r="L91" s="45"/>
      <c r="M91" s="45"/>
      <c r="N91" s="45"/>
      <c r="O91" s="45"/>
      <c r="P91" s="45"/>
      <c r="Q91" s="45">
        <v>1511.38</v>
      </c>
      <c r="R91" s="45">
        <v>302.27600000000001</v>
      </c>
      <c r="S91" s="45">
        <v>22.6707</v>
      </c>
      <c r="T91" s="45">
        <v>15.113800000000001</v>
      </c>
      <c r="U91" s="45">
        <v>3.0227600000000003</v>
      </c>
      <c r="V91" s="45">
        <v>37.784500000000001</v>
      </c>
      <c r="W91" s="45">
        <v>120.91040000000001</v>
      </c>
      <c r="X91" s="45">
        <v>45.3414</v>
      </c>
      <c r="Y91" s="45">
        <v>9.0682800000000015</v>
      </c>
      <c r="Z91" s="45">
        <v>556.18784000000005</v>
      </c>
      <c r="AA91" s="45">
        <v>125.94833333333334</v>
      </c>
      <c r="AB91" s="45">
        <v>167.93111111111111</v>
      </c>
      <c r="AC91" s="45">
        <v>108.14763555555558</v>
      </c>
      <c r="AD91" s="45">
        <v>402.02708000000007</v>
      </c>
      <c r="AE91" s="45">
        <v>89.3172</v>
      </c>
      <c r="AF91" s="45">
        <v>397</v>
      </c>
      <c r="AG91" s="45">
        <v>0</v>
      </c>
      <c r="AH91" s="45">
        <v>32.619999999999997</v>
      </c>
      <c r="AI91" s="45">
        <v>0</v>
      </c>
      <c r="AJ91" s="45">
        <v>0</v>
      </c>
      <c r="AK91" s="45">
        <v>3.0700000000000003</v>
      </c>
      <c r="AL91" s="45">
        <v>0</v>
      </c>
      <c r="AM91" s="45">
        <v>522.00720000000001</v>
      </c>
      <c r="AN91" s="45">
        <v>1480.2221200000001</v>
      </c>
      <c r="AO91" s="45">
        <v>7.584596971450619</v>
      </c>
      <c r="AP91" s="45">
        <v>0.60676775771604952</v>
      </c>
      <c r="AQ91" s="45">
        <v>0.30338387885802476</v>
      </c>
      <c r="AR91" s="45">
        <v>5.2898300000000011</v>
      </c>
      <c r="AS91" s="45">
        <v>1.946657440000001</v>
      </c>
      <c r="AT91" s="45">
        <v>64.989339999999999</v>
      </c>
      <c r="AU91" s="45">
        <v>2.518966666666667</v>
      </c>
      <c r="AV91" s="45">
        <v>83.239542714691368</v>
      </c>
      <c r="AW91" s="45">
        <v>20.991388888888888</v>
      </c>
      <c r="AX91" s="45">
        <v>12.426902222222225</v>
      </c>
      <c r="AY91" s="45">
        <v>0.31487083333333332</v>
      </c>
      <c r="AZ91" s="45">
        <v>5.037933333333334</v>
      </c>
      <c r="BA91" s="45">
        <v>1.9591962962962963</v>
      </c>
      <c r="BB91" s="45">
        <v>14.988747299259263</v>
      </c>
      <c r="BC91" s="45">
        <v>55.719038873333346</v>
      </c>
      <c r="BD91" s="45"/>
      <c r="BE91" s="45">
        <v>0</v>
      </c>
      <c r="BF91" s="45">
        <v>55.719038873333346</v>
      </c>
      <c r="BG91" s="45">
        <v>67.580104166666658</v>
      </c>
      <c r="BH91" s="45"/>
      <c r="BI91" s="45">
        <v>0</v>
      </c>
      <c r="BJ91" s="45"/>
      <c r="BK91" s="45"/>
      <c r="BL91" s="45">
        <v>67.580104166666658</v>
      </c>
      <c r="BM91" s="45">
        <v>3198.1408057546919</v>
      </c>
      <c r="BN91" s="45">
        <f t="shared" si="12"/>
        <v>246.96579604983825</v>
      </c>
      <c r="BO91" s="45">
        <f t="shared" si="13"/>
        <v>174.52249587521902</v>
      </c>
      <c r="BP91" s="46">
        <f t="shared" si="15"/>
        <v>8.6609686609686669</v>
      </c>
      <c r="BQ91" s="46">
        <f t="shared" si="14"/>
        <v>1.8803418803418819</v>
      </c>
      <c r="BR91" s="47">
        <v>3</v>
      </c>
      <c r="BS91" s="46">
        <f t="shared" si="16"/>
        <v>3.4188034188034218</v>
      </c>
      <c r="BT91" s="46">
        <f t="shared" si="17"/>
        <v>12.25</v>
      </c>
      <c r="BU91" s="46">
        <f t="shared" si="18"/>
        <v>13.960113960113972</v>
      </c>
      <c r="BV91" s="45">
        <f t="shared" si="19"/>
        <v>58.840245881275862</v>
      </c>
      <c r="BW91" s="45">
        <f t="shared" si="20"/>
        <v>480.32853780633314</v>
      </c>
      <c r="BX91" s="45">
        <f t="shared" si="21"/>
        <v>3678.4693435610252</v>
      </c>
      <c r="BY91" s="45">
        <f t="shared" si="22"/>
        <v>44141.632122732306</v>
      </c>
      <c r="BZ91" s="45">
        <f t="shared" si="23"/>
        <v>88283.264245464612</v>
      </c>
      <c r="CA91" s="48">
        <v>43101</v>
      </c>
      <c r="CB91" s="49">
        <v>0</v>
      </c>
      <c r="CC91" s="49">
        <v>0</v>
      </c>
    </row>
    <row r="92" spans="1:81">
      <c r="A92" s="41" t="s">
        <v>228</v>
      </c>
      <c r="B92" s="41" t="s">
        <v>16</v>
      </c>
      <c r="C92" s="41" t="s">
        <v>231</v>
      </c>
      <c r="D92" s="42" t="s">
        <v>233</v>
      </c>
      <c r="E92" s="43" t="s">
        <v>62</v>
      </c>
      <c r="F92" s="43" t="s">
        <v>63</v>
      </c>
      <c r="G92" s="43">
        <v>1</v>
      </c>
      <c r="H92" s="44">
        <v>2216.69</v>
      </c>
      <c r="I92" s="45">
        <v>2216.69</v>
      </c>
      <c r="J92" s="45"/>
      <c r="K92" s="45"/>
      <c r="L92" s="45"/>
      <c r="M92" s="45"/>
      <c r="N92" s="45"/>
      <c r="O92" s="45"/>
      <c r="P92" s="45"/>
      <c r="Q92" s="45">
        <v>2216.69</v>
      </c>
      <c r="R92" s="45">
        <v>443.33800000000002</v>
      </c>
      <c r="S92" s="45">
        <v>33.250349999999997</v>
      </c>
      <c r="T92" s="45">
        <v>22.166900000000002</v>
      </c>
      <c r="U92" s="45">
        <v>4.4333800000000005</v>
      </c>
      <c r="V92" s="45">
        <v>55.417250000000003</v>
      </c>
      <c r="W92" s="45">
        <v>177.33520000000001</v>
      </c>
      <c r="X92" s="45">
        <v>66.500699999999995</v>
      </c>
      <c r="Y92" s="45">
        <v>13.300140000000001</v>
      </c>
      <c r="Z92" s="45">
        <v>815.74191999999994</v>
      </c>
      <c r="AA92" s="45">
        <v>184.72416666666666</v>
      </c>
      <c r="AB92" s="45">
        <v>246.29888888888888</v>
      </c>
      <c r="AC92" s="45">
        <v>158.61648444444447</v>
      </c>
      <c r="AD92" s="45">
        <v>589.63954000000001</v>
      </c>
      <c r="AE92" s="45">
        <v>46.99860000000001</v>
      </c>
      <c r="AF92" s="45">
        <v>397</v>
      </c>
      <c r="AG92" s="45">
        <v>0</v>
      </c>
      <c r="AH92" s="45">
        <v>32.619999999999997</v>
      </c>
      <c r="AI92" s="45">
        <v>0</v>
      </c>
      <c r="AJ92" s="45">
        <v>0</v>
      </c>
      <c r="AK92" s="45">
        <v>3.0700000000000003</v>
      </c>
      <c r="AL92" s="45">
        <v>0</v>
      </c>
      <c r="AM92" s="45">
        <v>479.68860000000001</v>
      </c>
      <c r="AN92" s="45">
        <v>1885.07006</v>
      </c>
      <c r="AO92" s="45">
        <v>11.124072212577161</v>
      </c>
      <c r="AP92" s="45">
        <v>0.88992577700617292</v>
      </c>
      <c r="AQ92" s="45">
        <v>0.44496288850308646</v>
      </c>
      <c r="AR92" s="45">
        <v>7.7584150000000012</v>
      </c>
      <c r="AS92" s="45">
        <v>2.855096720000001</v>
      </c>
      <c r="AT92" s="45">
        <v>95.317669999999993</v>
      </c>
      <c r="AU92" s="45">
        <v>3.6944833333333338</v>
      </c>
      <c r="AV92" s="45">
        <v>122.08462593141975</v>
      </c>
      <c r="AW92" s="45">
        <v>30.78736111111111</v>
      </c>
      <c r="AX92" s="45">
        <v>18.22611777777778</v>
      </c>
      <c r="AY92" s="45">
        <v>0.46181041666666667</v>
      </c>
      <c r="AZ92" s="45">
        <v>7.3889666666666676</v>
      </c>
      <c r="BA92" s="45">
        <v>2.8734870370370369</v>
      </c>
      <c r="BB92" s="45">
        <v>21.983489427407413</v>
      </c>
      <c r="BC92" s="45">
        <v>81.721232436666668</v>
      </c>
      <c r="BD92" s="45"/>
      <c r="BE92" s="45">
        <v>0</v>
      </c>
      <c r="BF92" s="45">
        <v>81.721232436666668</v>
      </c>
      <c r="BG92" s="45">
        <v>67.580104166666672</v>
      </c>
      <c r="BH92" s="45"/>
      <c r="BI92" s="45">
        <v>0</v>
      </c>
      <c r="BJ92" s="45"/>
      <c r="BK92" s="45"/>
      <c r="BL92" s="45">
        <v>67.580104166666672</v>
      </c>
      <c r="BM92" s="45">
        <v>4373.1460225347528</v>
      </c>
      <c r="BN92" s="45">
        <f t="shared" si="12"/>
        <v>246.96579604983825</v>
      </c>
      <c r="BO92" s="45">
        <f t="shared" si="13"/>
        <v>174.52249587521902</v>
      </c>
      <c r="BP92" s="46">
        <f t="shared" si="15"/>
        <v>8.6609686609686669</v>
      </c>
      <c r="BQ92" s="46">
        <f t="shared" si="14"/>
        <v>1.8803418803418819</v>
      </c>
      <c r="BR92" s="47">
        <v>3</v>
      </c>
      <c r="BS92" s="46">
        <f t="shared" si="16"/>
        <v>3.4188034188034218</v>
      </c>
      <c r="BT92" s="46">
        <f t="shared" si="17"/>
        <v>12.25</v>
      </c>
      <c r="BU92" s="46">
        <f t="shared" si="18"/>
        <v>13.960113960113972</v>
      </c>
      <c r="BV92" s="45">
        <f t="shared" si="19"/>
        <v>58.840245881275862</v>
      </c>
      <c r="BW92" s="45">
        <f t="shared" si="20"/>
        <v>480.32853780633314</v>
      </c>
      <c r="BX92" s="45">
        <f t="shared" si="21"/>
        <v>4853.4745603410856</v>
      </c>
      <c r="BY92" s="45">
        <f t="shared" si="22"/>
        <v>58241.694724093031</v>
      </c>
      <c r="BZ92" s="45">
        <f t="shared" si="23"/>
        <v>116483.38944818606</v>
      </c>
      <c r="CA92" s="48">
        <v>43101</v>
      </c>
      <c r="CB92" s="49">
        <v>0</v>
      </c>
      <c r="CC92" s="49">
        <v>0</v>
      </c>
    </row>
    <row r="93" spans="1:81">
      <c r="A93" s="41" t="s">
        <v>234</v>
      </c>
      <c r="B93" s="41" t="s">
        <v>14</v>
      </c>
      <c r="C93" s="41" t="s">
        <v>234</v>
      </c>
      <c r="D93" s="42" t="s">
        <v>235</v>
      </c>
      <c r="E93" s="43" t="s">
        <v>62</v>
      </c>
      <c r="F93" s="43" t="s">
        <v>63</v>
      </c>
      <c r="G93" s="43">
        <v>2</v>
      </c>
      <c r="H93" s="44">
        <v>1393</v>
      </c>
      <c r="I93" s="45">
        <v>2786</v>
      </c>
      <c r="J93" s="45"/>
      <c r="K93" s="45"/>
      <c r="L93" s="45"/>
      <c r="M93" s="45"/>
      <c r="N93" s="45"/>
      <c r="O93" s="45"/>
      <c r="P93" s="45"/>
      <c r="Q93" s="45">
        <v>2786</v>
      </c>
      <c r="R93" s="45">
        <v>557.20000000000005</v>
      </c>
      <c r="S93" s="45">
        <v>41.79</v>
      </c>
      <c r="T93" s="45">
        <v>27.86</v>
      </c>
      <c r="U93" s="45">
        <v>5.5720000000000001</v>
      </c>
      <c r="V93" s="45">
        <v>69.650000000000006</v>
      </c>
      <c r="W93" s="45">
        <v>222.88</v>
      </c>
      <c r="X93" s="45">
        <v>83.58</v>
      </c>
      <c r="Y93" s="45">
        <v>16.716000000000001</v>
      </c>
      <c r="Z93" s="45">
        <v>1025.248</v>
      </c>
      <c r="AA93" s="45">
        <v>232.16666666666666</v>
      </c>
      <c r="AB93" s="45">
        <v>309.55555555555554</v>
      </c>
      <c r="AC93" s="45">
        <v>199.35377777777782</v>
      </c>
      <c r="AD93" s="45">
        <v>741.07600000000002</v>
      </c>
      <c r="AE93" s="45">
        <v>192.84</v>
      </c>
      <c r="AF93" s="45">
        <v>794</v>
      </c>
      <c r="AG93" s="45">
        <v>0</v>
      </c>
      <c r="AH93" s="45">
        <v>65.239999999999995</v>
      </c>
      <c r="AI93" s="45">
        <v>0</v>
      </c>
      <c r="AJ93" s="45">
        <v>0</v>
      </c>
      <c r="AK93" s="45">
        <v>6.1400000000000006</v>
      </c>
      <c r="AL93" s="45">
        <v>0</v>
      </c>
      <c r="AM93" s="45">
        <v>1058.22</v>
      </c>
      <c r="AN93" s="45">
        <v>2824.5439999999999</v>
      </c>
      <c r="AO93" s="45">
        <v>13.981055169753088</v>
      </c>
      <c r="AP93" s="45">
        <v>1.118484413580247</v>
      </c>
      <c r="AQ93" s="45">
        <v>0.55924220679012349</v>
      </c>
      <c r="AR93" s="45">
        <v>9.7510000000000012</v>
      </c>
      <c r="AS93" s="45">
        <v>3.5883680000000013</v>
      </c>
      <c r="AT93" s="45">
        <v>119.79799999999999</v>
      </c>
      <c r="AU93" s="45">
        <v>4.6433333333333335</v>
      </c>
      <c r="AV93" s="45">
        <v>153.4394831234568</v>
      </c>
      <c r="AW93" s="45">
        <v>38.694444444444443</v>
      </c>
      <c r="AX93" s="45">
        <v>22.907111111111114</v>
      </c>
      <c r="AY93" s="45">
        <v>0.58041666666666658</v>
      </c>
      <c r="AZ93" s="45">
        <v>9.2866666666666671</v>
      </c>
      <c r="BA93" s="45">
        <v>3.6114814814814813</v>
      </c>
      <c r="BB93" s="45">
        <v>27.629484296296301</v>
      </c>
      <c r="BC93" s="45">
        <v>102.70960466666666</v>
      </c>
      <c r="BD93" s="45">
        <v>308.45000000000005</v>
      </c>
      <c r="BE93" s="45">
        <v>308.45000000000005</v>
      </c>
      <c r="BF93" s="45">
        <v>411.15960466666672</v>
      </c>
      <c r="BG93" s="45">
        <v>135.16020833333334</v>
      </c>
      <c r="BH93" s="45"/>
      <c r="BI93" s="45">
        <v>0</v>
      </c>
      <c r="BJ93" s="45"/>
      <c r="BK93" s="45"/>
      <c r="BL93" s="45">
        <v>135.16020833333334</v>
      </c>
      <c r="BM93" s="45">
        <v>6310.3032961234567</v>
      </c>
      <c r="BN93" s="45">
        <f t="shared" si="12"/>
        <v>493.93159209967649</v>
      </c>
      <c r="BO93" s="45">
        <f t="shared" si="13"/>
        <v>349.04499175043804</v>
      </c>
      <c r="BP93" s="46">
        <f t="shared" si="15"/>
        <v>8.6609686609686669</v>
      </c>
      <c r="BQ93" s="46">
        <f t="shared" si="14"/>
        <v>1.8803418803418819</v>
      </c>
      <c r="BR93" s="47">
        <v>3</v>
      </c>
      <c r="BS93" s="46">
        <f t="shared" si="16"/>
        <v>3.4188034188034218</v>
      </c>
      <c r="BT93" s="46">
        <f t="shared" si="17"/>
        <v>12.25</v>
      </c>
      <c r="BU93" s="46">
        <f t="shared" si="18"/>
        <v>13.960113960113972</v>
      </c>
      <c r="BV93" s="45">
        <f t="shared" si="19"/>
        <v>117.68049176255172</v>
      </c>
      <c r="BW93" s="45">
        <f t="shared" si="20"/>
        <v>960.65707561266629</v>
      </c>
      <c r="BX93" s="45">
        <f t="shared" si="21"/>
        <v>7270.9603717361233</v>
      </c>
      <c r="BY93" s="45">
        <f t="shared" si="22"/>
        <v>87251.524460833476</v>
      </c>
      <c r="BZ93" s="45">
        <f t="shared" si="23"/>
        <v>174503.04892166695</v>
      </c>
      <c r="CA93" s="48">
        <v>43101</v>
      </c>
      <c r="CB93" s="49">
        <v>0</v>
      </c>
      <c r="CC93" s="49">
        <v>0</v>
      </c>
    </row>
    <row r="94" spans="1:81">
      <c r="A94" s="41" t="s">
        <v>234</v>
      </c>
      <c r="B94" s="41" t="s">
        <v>15</v>
      </c>
      <c r="C94" s="41" t="s">
        <v>234</v>
      </c>
      <c r="D94" s="42" t="s">
        <v>236</v>
      </c>
      <c r="E94" s="43" t="s">
        <v>62</v>
      </c>
      <c r="F94" s="43" t="s">
        <v>63</v>
      </c>
      <c r="G94" s="43">
        <v>2</v>
      </c>
      <c r="H94" s="44">
        <v>1393</v>
      </c>
      <c r="I94" s="45">
        <v>2786</v>
      </c>
      <c r="J94" s="45"/>
      <c r="K94" s="45"/>
      <c r="L94" s="45">
        <v>422.98776666666674</v>
      </c>
      <c r="M94" s="45"/>
      <c r="N94" s="45"/>
      <c r="O94" s="45"/>
      <c r="P94" s="45"/>
      <c r="Q94" s="45">
        <v>3208.9877666666666</v>
      </c>
      <c r="R94" s="45">
        <v>641.79755333333333</v>
      </c>
      <c r="S94" s="45">
        <v>48.134816499999999</v>
      </c>
      <c r="T94" s="45">
        <v>32.089877666666666</v>
      </c>
      <c r="U94" s="45">
        <v>6.4179755333333333</v>
      </c>
      <c r="V94" s="45">
        <v>80.224694166666666</v>
      </c>
      <c r="W94" s="45">
        <v>256.71902133333333</v>
      </c>
      <c r="X94" s="45">
        <v>96.269632999999999</v>
      </c>
      <c r="Y94" s="45">
        <v>19.2539266</v>
      </c>
      <c r="Z94" s="45">
        <v>1180.9074981333333</v>
      </c>
      <c r="AA94" s="45">
        <v>267.41564722222222</v>
      </c>
      <c r="AB94" s="45">
        <v>356.55419629629625</v>
      </c>
      <c r="AC94" s="45">
        <v>229.62090241481485</v>
      </c>
      <c r="AD94" s="45">
        <v>853.59074593333332</v>
      </c>
      <c r="AE94" s="45">
        <v>192.84</v>
      </c>
      <c r="AF94" s="45">
        <v>794</v>
      </c>
      <c r="AG94" s="45">
        <v>0</v>
      </c>
      <c r="AH94" s="45">
        <v>65.239999999999995</v>
      </c>
      <c r="AI94" s="45">
        <v>0</v>
      </c>
      <c r="AJ94" s="45">
        <v>0</v>
      </c>
      <c r="AK94" s="45">
        <v>6.1400000000000006</v>
      </c>
      <c r="AL94" s="45">
        <v>0</v>
      </c>
      <c r="AM94" s="45">
        <v>1058.22</v>
      </c>
      <c r="AN94" s="45">
        <v>3092.7182440666666</v>
      </c>
      <c r="AO94" s="45">
        <v>16.103745515014147</v>
      </c>
      <c r="AP94" s="45">
        <v>1.2882996412011318</v>
      </c>
      <c r="AQ94" s="45">
        <v>0.64414982060056591</v>
      </c>
      <c r="AR94" s="45">
        <v>11.231457183333335</v>
      </c>
      <c r="AS94" s="45">
        <v>4.1331762434666679</v>
      </c>
      <c r="AT94" s="45">
        <v>137.98647396666667</v>
      </c>
      <c r="AU94" s="45">
        <v>5.3483129444444444</v>
      </c>
      <c r="AV94" s="45">
        <v>176.73561531472694</v>
      </c>
      <c r="AW94" s="45">
        <v>44.569274537037032</v>
      </c>
      <c r="AX94" s="45">
        <v>26.385010525925928</v>
      </c>
      <c r="AY94" s="45">
        <v>0.66853911805555555</v>
      </c>
      <c r="AZ94" s="45">
        <v>10.696625888888889</v>
      </c>
      <c r="BA94" s="45">
        <v>4.159798956790123</v>
      </c>
      <c r="BB94" s="45">
        <v>31.824363641824696</v>
      </c>
      <c r="BC94" s="45">
        <v>118.30361266852222</v>
      </c>
      <c r="BD94" s="45">
        <v>355.28078845238093</v>
      </c>
      <c r="BE94" s="45">
        <v>355.28078845238093</v>
      </c>
      <c r="BF94" s="45">
        <v>473.58440112090318</v>
      </c>
      <c r="BG94" s="45">
        <v>135.16020833333332</v>
      </c>
      <c r="BH94" s="45"/>
      <c r="BI94" s="45">
        <v>0</v>
      </c>
      <c r="BJ94" s="45"/>
      <c r="BK94" s="45"/>
      <c r="BL94" s="45">
        <v>135.16020833333332</v>
      </c>
      <c r="BM94" s="45">
        <v>7087.1862355022959</v>
      </c>
      <c r="BN94" s="45">
        <f t="shared" si="12"/>
        <v>493.93159209967649</v>
      </c>
      <c r="BO94" s="45">
        <f t="shared" si="13"/>
        <v>349.04499175043804</v>
      </c>
      <c r="BP94" s="46">
        <f t="shared" si="15"/>
        <v>8.6609686609686669</v>
      </c>
      <c r="BQ94" s="46">
        <f t="shared" si="14"/>
        <v>1.8803418803418819</v>
      </c>
      <c r="BR94" s="47">
        <v>3</v>
      </c>
      <c r="BS94" s="46">
        <f t="shared" si="16"/>
        <v>3.4188034188034218</v>
      </c>
      <c r="BT94" s="46">
        <f t="shared" si="17"/>
        <v>12.25</v>
      </c>
      <c r="BU94" s="46">
        <f t="shared" si="18"/>
        <v>13.960113960113972</v>
      </c>
      <c r="BV94" s="45">
        <f t="shared" si="19"/>
        <v>117.68049176255172</v>
      </c>
      <c r="BW94" s="45">
        <f t="shared" si="20"/>
        <v>960.65707561266629</v>
      </c>
      <c r="BX94" s="45">
        <f t="shared" si="21"/>
        <v>8047.8433111149625</v>
      </c>
      <c r="BY94" s="45">
        <f t="shared" si="22"/>
        <v>96574.119733379543</v>
      </c>
      <c r="BZ94" s="45">
        <f t="shared" si="23"/>
        <v>193148.23946675909</v>
      </c>
      <c r="CA94" s="48">
        <v>43101</v>
      </c>
      <c r="CB94" s="49">
        <v>0</v>
      </c>
      <c r="CC94" s="49">
        <v>0</v>
      </c>
    </row>
    <row r="95" spans="1:81">
      <c r="A95" s="41" t="s">
        <v>237</v>
      </c>
      <c r="B95" s="41" t="s">
        <v>66</v>
      </c>
      <c r="C95" s="41" t="s">
        <v>238</v>
      </c>
      <c r="D95" s="42" t="s">
        <v>239</v>
      </c>
      <c r="E95" s="43" t="s">
        <v>62</v>
      </c>
      <c r="F95" s="43" t="s">
        <v>63</v>
      </c>
      <c r="G95" s="43">
        <v>1</v>
      </c>
      <c r="H95" s="44">
        <v>1281.1600000000001</v>
      </c>
      <c r="I95" s="45">
        <v>1281.1600000000001</v>
      </c>
      <c r="J95" s="45"/>
      <c r="K95" s="45"/>
      <c r="L95" s="45"/>
      <c r="M95" s="45"/>
      <c r="N95" s="45"/>
      <c r="O95" s="45"/>
      <c r="P95" s="45"/>
      <c r="Q95" s="45">
        <v>1281.1600000000001</v>
      </c>
      <c r="R95" s="45">
        <v>256.23200000000003</v>
      </c>
      <c r="S95" s="45">
        <v>19.217400000000001</v>
      </c>
      <c r="T95" s="45">
        <v>12.8116</v>
      </c>
      <c r="U95" s="45">
        <v>2.5623200000000002</v>
      </c>
      <c r="V95" s="45">
        <v>32.029000000000003</v>
      </c>
      <c r="W95" s="45">
        <v>102.4928</v>
      </c>
      <c r="X95" s="45">
        <v>38.434800000000003</v>
      </c>
      <c r="Y95" s="45">
        <v>7.6869600000000009</v>
      </c>
      <c r="Z95" s="45">
        <v>471.46688</v>
      </c>
      <c r="AA95" s="45">
        <v>106.76333333333334</v>
      </c>
      <c r="AB95" s="45">
        <v>142.35111111111112</v>
      </c>
      <c r="AC95" s="45">
        <v>91.674115555555574</v>
      </c>
      <c r="AD95" s="45">
        <v>340.78856000000007</v>
      </c>
      <c r="AE95" s="45">
        <v>103.13039999999999</v>
      </c>
      <c r="AF95" s="45">
        <v>397</v>
      </c>
      <c r="AG95" s="45">
        <v>0</v>
      </c>
      <c r="AH95" s="45">
        <v>33.44</v>
      </c>
      <c r="AI95" s="45">
        <v>0</v>
      </c>
      <c r="AJ95" s="45">
        <v>0</v>
      </c>
      <c r="AK95" s="45">
        <v>3.0700000000000003</v>
      </c>
      <c r="AL95" s="45">
        <v>0</v>
      </c>
      <c r="AM95" s="45">
        <v>536.64040000000011</v>
      </c>
      <c r="AN95" s="45">
        <v>1348.8958400000001</v>
      </c>
      <c r="AO95" s="45">
        <v>6.4292780478395075</v>
      </c>
      <c r="AP95" s="45">
        <v>0.51434224382716054</v>
      </c>
      <c r="AQ95" s="45">
        <v>0.25717112191358027</v>
      </c>
      <c r="AR95" s="45">
        <v>4.4840600000000013</v>
      </c>
      <c r="AS95" s="45">
        <v>1.6501340800000008</v>
      </c>
      <c r="AT95" s="45">
        <v>55.089880000000001</v>
      </c>
      <c r="AU95" s="45">
        <v>2.1352666666666669</v>
      </c>
      <c r="AV95" s="45">
        <v>70.560132160246923</v>
      </c>
      <c r="AW95" s="45">
        <v>17.79388888888889</v>
      </c>
      <c r="AX95" s="45">
        <v>10.533982222222223</v>
      </c>
      <c r="AY95" s="45">
        <v>0.26690833333333336</v>
      </c>
      <c r="AZ95" s="45">
        <v>4.2705333333333337</v>
      </c>
      <c r="BA95" s="45">
        <v>1.660762962962963</v>
      </c>
      <c r="BB95" s="45">
        <v>12.705595872592596</v>
      </c>
      <c r="BC95" s="45">
        <v>47.23167161333334</v>
      </c>
      <c r="BD95" s="45">
        <v>174.70363636363635</v>
      </c>
      <c r="BE95" s="45">
        <v>174.70363636363635</v>
      </c>
      <c r="BF95" s="45">
        <v>221.93530797696968</v>
      </c>
      <c r="BG95" s="45">
        <v>67.580104166666672</v>
      </c>
      <c r="BH95" s="45"/>
      <c r="BI95" s="45">
        <v>0</v>
      </c>
      <c r="BJ95" s="45"/>
      <c r="BK95" s="45"/>
      <c r="BL95" s="45">
        <v>67.580104166666672</v>
      </c>
      <c r="BM95" s="45">
        <v>2990.1313843038838</v>
      </c>
      <c r="BN95" s="45">
        <f t="shared" si="12"/>
        <v>246.96579604983825</v>
      </c>
      <c r="BO95" s="45">
        <f t="shared" si="13"/>
        <v>174.52249587521902</v>
      </c>
      <c r="BP95" s="46">
        <f t="shared" si="15"/>
        <v>8.5633802816901436</v>
      </c>
      <c r="BQ95" s="46">
        <f t="shared" si="14"/>
        <v>1.8591549295774654</v>
      </c>
      <c r="BR95" s="47">
        <v>2</v>
      </c>
      <c r="BS95" s="46">
        <f t="shared" si="16"/>
        <v>2.2535211267605644</v>
      </c>
      <c r="BT95" s="46">
        <f t="shared" si="17"/>
        <v>11.25</v>
      </c>
      <c r="BU95" s="46">
        <f t="shared" si="18"/>
        <v>12.676056338028173</v>
      </c>
      <c r="BV95" s="45">
        <f t="shared" si="19"/>
        <v>53.428093342612918</v>
      </c>
      <c r="BW95" s="45">
        <f t="shared" si="20"/>
        <v>474.91638526767019</v>
      </c>
      <c r="BX95" s="45">
        <f t="shared" si="21"/>
        <v>3465.047769571554</v>
      </c>
      <c r="BY95" s="45">
        <f t="shared" si="22"/>
        <v>41580.573234858646</v>
      </c>
      <c r="BZ95" s="45">
        <f t="shared" si="23"/>
        <v>83161.146469717292</v>
      </c>
      <c r="CA95" s="48">
        <v>43101</v>
      </c>
      <c r="CB95" s="49">
        <v>0</v>
      </c>
      <c r="CC95" s="49">
        <v>0</v>
      </c>
    </row>
    <row r="96" spans="1:81">
      <c r="A96" s="41" t="s">
        <v>240</v>
      </c>
      <c r="B96" s="41" t="s">
        <v>114</v>
      </c>
      <c r="C96" s="41" t="s">
        <v>115</v>
      </c>
      <c r="D96" s="42" t="s">
        <v>241</v>
      </c>
      <c r="E96" s="43" t="s">
        <v>62</v>
      </c>
      <c r="F96" s="43" t="s">
        <v>63</v>
      </c>
      <c r="G96" s="43">
        <v>1</v>
      </c>
      <c r="H96" s="44">
        <v>1200.1400000000001</v>
      </c>
      <c r="I96" s="45">
        <v>1200.1400000000001</v>
      </c>
      <c r="J96" s="45"/>
      <c r="K96" s="45"/>
      <c r="L96" s="45"/>
      <c r="M96" s="45"/>
      <c r="N96" s="45"/>
      <c r="O96" s="45"/>
      <c r="P96" s="45"/>
      <c r="Q96" s="45">
        <v>1200.1400000000001</v>
      </c>
      <c r="R96" s="45">
        <v>240.02800000000002</v>
      </c>
      <c r="S96" s="45">
        <v>18.002100000000002</v>
      </c>
      <c r="T96" s="45">
        <v>12.001400000000002</v>
      </c>
      <c r="U96" s="45">
        <v>2.4002800000000004</v>
      </c>
      <c r="V96" s="45">
        <v>30.003500000000003</v>
      </c>
      <c r="W96" s="45">
        <v>96.011200000000017</v>
      </c>
      <c r="X96" s="45">
        <v>36.004200000000004</v>
      </c>
      <c r="Y96" s="45">
        <v>7.2008400000000004</v>
      </c>
      <c r="Z96" s="45">
        <v>441.65152000000012</v>
      </c>
      <c r="AA96" s="45">
        <v>100.01166666666667</v>
      </c>
      <c r="AB96" s="45">
        <v>133.34888888888889</v>
      </c>
      <c r="AC96" s="45">
        <v>85.876684444444464</v>
      </c>
      <c r="AD96" s="45">
        <v>319.23724000000004</v>
      </c>
      <c r="AE96" s="45">
        <v>107.99159999999999</v>
      </c>
      <c r="AF96" s="45">
        <v>397</v>
      </c>
      <c r="AG96" s="45">
        <v>0</v>
      </c>
      <c r="AH96" s="45">
        <v>28.32</v>
      </c>
      <c r="AI96" s="45">
        <v>0</v>
      </c>
      <c r="AJ96" s="45">
        <v>0</v>
      </c>
      <c r="AK96" s="45">
        <v>3.0700000000000003</v>
      </c>
      <c r="AL96" s="45">
        <v>0</v>
      </c>
      <c r="AM96" s="45">
        <v>536.38160000000005</v>
      </c>
      <c r="AN96" s="45">
        <v>1297.2703600000002</v>
      </c>
      <c r="AO96" s="45">
        <v>6.0226933063271613</v>
      </c>
      <c r="AP96" s="45">
        <v>0.48181546450617291</v>
      </c>
      <c r="AQ96" s="45">
        <v>0.24090773225308645</v>
      </c>
      <c r="AR96" s="45">
        <v>4.2004900000000012</v>
      </c>
      <c r="AS96" s="45">
        <v>1.5457803200000007</v>
      </c>
      <c r="AT96" s="45">
        <v>51.606020000000001</v>
      </c>
      <c r="AU96" s="45">
        <v>2.0002333333333335</v>
      </c>
      <c r="AV96" s="45">
        <v>66.097940156419753</v>
      </c>
      <c r="AW96" s="45">
        <v>16.668611111111112</v>
      </c>
      <c r="AX96" s="45">
        <v>9.8678177777777787</v>
      </c>
      <c r="AY96" s="45">
        <v>0.25002916666666669</v>
      </c>
      <c r="AZ96" s="45">
        <v>4.0004666666666671</v>
      </c>
      <c r="BA96" s="45">
        <v>1.5557370370370371</v>
      </c>
      <c r="BB96" s="45">
        <v>11.90209952740741</v>
      </c>
      <c r="BC96" s="45">
        <v>44.244761286666673</v>
      </c>
      <c r="BD96" s="45"/>
      <c r="BE96" s="45">
        <v>0</v>
      </c>
      <c r="BF96" s="45">
        <v>44.244761286666673</v>
      </c>
      <c r="BG96" s="45">
        <v>49.08625</v>
      </c>
      <c r="BH96" s="45"/>
      <c r="BI96" s="45">
        <v>0</v>
      </c>
      <c r="BJ96" s="45"/>
      <c r="BK96" s="45"/>
      <c r="BL96" s="45">
        <v>49.08625</v>
      </c>
      <c r="BM96" s="45">
        <v>2656.8393114430864</v>
      </c>
      <c r="BN96" s="45">
        <f t="shared" si="12"/>
        <v>246.96579604983825</v>
      </c>
      <c r="BO96" s="45">
        <f t="shared" si="13"/>
        <v>174.52249587521902</v>
      </c>
      <c r="BP96" s="46">
        <f t="shared" si="15"/>
        <v>8.6609686609686669</v>
      </c>
      <c r="BQ96" s="46">
        <f t="shared" si="14"/>
        <v>1.8803418803418819</v>
      </c>
      <c r="BR96" s="47">
        <v>3</v>
      </c>
      <c r="BS96" s="46">
        <f t="shared" si="16"/>
        <v>3.4188034188034218</v>
      </c>
      <c r="BT96" s="46">
        <f t="shared" si="17"/>
        <v>12.25</v>
      </c>
      <c r="BU96" s="46">
        <f t="shared" si="18"/>
        <v>13.960113960113972</v>
      </c>
      <c r="BV96" s="45">
        <f t="shared" si="19"/>
        <v>58.840245881275862</v>
      </c>
      <c r="BW96" s="45">
        <f t="shared" si="20"/>
        <v>480.32853780633314</v>
      </c>
      <c r="BX96" s="45">
        <f t="shared" si="21"/>
        <v>3137.1678492494198</v>
      </c>
      <c r="BY96" s="45">
        <f t="shared" si="22"/>
        <v>37646.014190993039</v>
      </c>
      <c r="BZ96" s="45">
        <f t="shared" si="23"/>
        <v>75292.028381986078</v>
      </c>
      <c r="CA96" s="48">
        <v>43101</v>
      </c>
      <c r="CB96" s="49">
        <v>0</v>
      </c>
      <c r="CC96" s="49">
        <v>0</v>
      </c>
    </row>
    <row r="97" spans="1:81">
      <c r="A97" s="41" t="s">
        <v>242</v>
      </c>
      <c r="B97" s="41" t="s">
        <v>66</v>
      </c>
      <c r="C97" s="41" t="s">
        <v>67</v>
      </c>
      <c r="D97" s="42" t="s">
        <v>243</v>
      </c>
      <c r="E97" s="43" t="s">
        <v>62</v>
      </c>
      <c r="F97" s="43" t="s">
        <v>63</v>
      </c>
      <c r="G97" s="43">
        <v>1</v>
      </c>
      <c r="H97" s="44">
        <v>1281.1600000000001</v>
      </c>
      <c r="I97" s="45">
        <v>1281.1600000000001</v>
      </c>
      <c r="J97" s="45"/>
      <c r="K97" s="45"/>
      <c r="L97" s="45"/>
      <c r="M97" s="45"/>
      <c r="N97" s="45"/>
      <c r="O97" s="45"/>
      <c r="P97" s="45"/>
      <c r="Q97" s="45">
        <v>1281.1600000000001</v>
      </c>
      <c r="R97" s="45">
        <v>256.23200000000003</v>
      </c>
      <c r="S97" s="45">
        <v>19.217400000000001</v>
      </c>
      <c r="T97" s="45">
        <v>12.8116</v>
      </c>
      <c r="U97" s="45">
        <v>2.5623200000000002</v>
      </c>
      <c r="V97" s="45">
        <v>32.029000000000003</v>
      </c>
      <c r="W97" s="45">
        <v>102.4928</v>
      </c>
      <c r="X97" s="45">
        <v>38.434800000000003</v>
      </c>
      <c r="Y97" s="45">
        <v>7.6869600000000009</v>
      </c>
      <c r="Z97" s="45">
        <v>471.46688</v>
      </c>
      <c r="AA97" s="45">
        <v>106.76333333333334</v>
      </c>
      <c r="AB97" s="45">
        <v>142.35111111111112</v>
      </c>
      <c r="AC97" s="45">
        <v>91.674115555555574</v>
      </c>
      <c r="AD97" s="45">
        <v>340.78856000000007</v>
      </c>
      <c r="AE97" s="45">
        <v>103.13039999999999</v>
      </c>
      <c r="AF97" s="45">
        <v>397</v>
      </c>
      <c r="AG97" s="45">
        <v>0</v>
      </c>
      <c r="AH97" s="45">
        <v>0</v>
      </c>
      <c r="AI97" s="45">
        <v>9.84</v>
      </c>
      <c r="AJ97" s="45">
        <v>0</v>
      </c>
      <c r="AK97" s="45">
        <v>3.0700000000000003</v>
      </c>
      <c r="AL97" s="45">
        <v>0</v>
      </c>
      <c r="AM97" s="45">
        <v>513.04039999999998</v>
      </c>
      <c r="AN97" s="45">
        <v>1325.29584</v>
      </c>
      <c r="AO97" s="45">
        <v>6.4292780478395075</v>
      </c>
      <c r="AP97" s="45">
        <v>0.51434224382716054</v>
      </c>
      <c r="AQ97" s="45">
        <v>0.25717112191358027</v>
      </c>
      <c r="AR97" s="45">
        <v>4.4840600000000013</v>
      </c>
      <c r="AS97" s="45">
        <v>1.6501340800000008</v>
      </c>
      <c r="AT97" s="45">
        <v>55.089880000000001</v>
      </c>
      <c r="AU97" s="45">
        <v>2.1352666666666669</v>
      </c>
      <c r="AV97" s="45">
        <v>70.560132160246923</v>
      </c>
      <c r="AW97" s="45">
        <v>17.79388888888889</v>
      </c>
      <c r="AX97" s="45">
        <v>10.533982222222223</v>
      </c>
      <c r="AY97" s="45">
        <v>0.26690833333333336</v>
      </c>
      <c r="AZ97" s="45">
        <v>4.2705333333333337</v>
      </c>
      <c r="BA97" s="45">
        <v>1.660762962962963</v>
      </c>
      <c r="BB97" s="45">
        <v>12.705595872592596</v>
      </c>
      <c r="BC97" s="45">
        <v>47.23167161333334</v>
      </c>
      <c r="BD97" s="45">
        <v>174.70363636363635</v>
      </c>
      <c r="BE97" s="45">
        <v>174.70363636363635</v>
      </c>
      <c r="BF97" s="45">
        <v>221.93530797696968</v>
      </c>
      <c r="BG97" s="45">
        <v>67.580104166666672</v>
      </c>
      <c r="BH97" s="45"/>
      <c r="BI97" s="45">
        <v>0</v>
      </c>
      <c r="BJ97" s="45"/>
      <c r="BK97" s="45"/>
      <c r="BL97" s="45">
        <v>67.580104166666672</v>
      </c>
      <c r="BM97" s="45">
        <v>2966.5313843038839</v>
      </c>
      <c r="BN97" s="45">
        <f t="shared" si="12"/>
        <v>246.96579604983825</v>
      </c>
      <c r="BO97" s="45">
        <f t="shared" si="13"/>
        <v>174.52249587521902</v>
      </c>
      <c r="BP97" s="46">
        <f t="shared" si="15"/>
        <v>8.5633802816901436</v>
      </c>
      <c r="BQ97" s="46">
        <f t="shared" si="14"/>
        <v>1.8591549295774654</v>
      </c>
      <c r="BR97" s="47">
        <v>2</v>
      </c>
      <c r="BS97" s="46">
        <f t="shared" si="16"/>
        <v>2.2535211267605644</v>
      </c>
      <c r="BT97" s="46">
        <f t="shared" si="17"/>
        <v>11.25</v>
      </c>
      <c r="BU97" s="46">
        <f t="shared" si="18"/>
        <v>12.676056338028173</v>
      </c>
      <c r="BV97" s="45">
        <f t="shared" si="19"/>
        <v>53.428093342612918</v>
      </c>
      <c r="BW97" s="45">
        <f t="shared" si="20"/>
        <v>474.91638526767019</v>
      </c>
      <c r="BX97" s="45">
        <f t="shared" si="21"/>
        <v>3441.4477695715541</v>
      </c>
      <c r="BY97" s="45">
        <f t="shared" si="22"/>
        <v>41297.373234858649</v>
      </c>
      <c r="BZ97" s="45">
        <f t="shared" si="23"/>
        <v>82594.746469717298</v>
      </c>
      <c r="CA97" s="48">
        <v>43101</v>
      </c>
      <c r="CB97" s="49">
        <v>0</v>
      </c>
      <c r="CC97" s="49">
        <v>0</v>
      </c>
    </row>
    <row r="98" spans="1:81">
      <c r="A98" s="41" t="s">
        <v>242</v>
      </c>
      <c r="B98" s="41" t="s">
        <v>16</v>
      </c>
      <c r="C98" s="41" t="s">
        <v>67</v>
      </c>
      <c r="D98" s="42" t="s">
        <v>244</v>
      </c>
      <c r="E98" s="43" t="s">
        <v>62</v>
      </c>
      <c r="F98" s="43" t="s">
        <v>63</v>
      </c>
      <c r="G98" s="43">
        <v>1</v>
      </c>
      <c r="H98" s="44">
        <v>2216.69</v>
      </c>
      <c r="I98" s="45">
        <v>2216.69</v>
      </c>
      <c r="J98" s="45"/>
      <c r="K98" s="45"/>
      <c r="L98" s="45"/>
      <c r="M98" s="45"/>
      <c r="N98" s="45"/>
      <c r="O98" s="45"/>
      <c r="P98" s="45"/>
      <c r="Q98" s="45">
        <v>2216.69</v>
      </c>
      <c r="R98" s="45">
        <v>443.33800000000002</v>
      </c>
      <c r="S98" s="45">
        <v>33.250349999999997</v>
      </c>
      <c r="T98" s="45">
        <v>22.166900000000002</v>
      </c>
      <c r="U98" s="45">
        <v>4.4333800000000005</v>
      </c>
      <c r="V98" s="45">
        <v>55.417250000000003</v>
      </c>
      <c r="W98" s="45">
        <v>177.33520000000001</v>
      </c>
      <c r="X98" s="45">
        <v>66.500699999999995</v>
      </c>
      <c r="Y98" s="45">
        <v>13.300140000000001</v>
      </c>
      <c r="Z98" s="45">
        <v>815.74191999999994</v>
      </c>
      <c r="AA98" s="45">
        <v>184.72416666666666</v>
      </c>
      <c r="AB98" s="45">
        <v>246.29888888888888</v>
      </c>
      <c r="AC98" s="45">
        <v>158.61648444444447</v>
      </c>
      <c r="AD98" s="45">
        <v>589.63954000000001</v>
      </c>
      <c r="AE98" s="45">
        <v>46.99860000000001</v>
      </c>
      <c r="AF98" s="45">
        <v>397</v>
      </c>
      <c r="AG98" s="45">
        <v>0</v>
      </c>
      <c r="AH98" s="45">
        <v>0</v>
      </c>
      <c r="AI98" s="45">
        <v>9.84</v>
      </c>
      <c r="AJ98" s="45">
        <v>0</v>
      </c>
      <c r="AK98" s="45">
        <v>3.0700000000000003</v>
      </c>
      <c r="AL98" s="45">
        <v>0</v>
      </c>
      <c r="AM98" s="45">
        <v>456.90859999999998</v>
      </c>
      <c r="AN98" s="45">
        <v>1862.2900599999998</v>
      </c>
      <c r="AO98" s="45">
        <v>11.124072212577161</v>
      </c>
      <c r="AP98" s="45">
        <v>0.88992577700617292</v>
      </c>
      <c r="AQ98" s="45">
        <v>0.44496288850308646</v>
      </c>
      <c r="AR98" s="45">
        <v>7.7584150000000012</v>
      </c>
      <c r="AS98" s="45">
        <v>2.855096720000001</v>
      </c>
      <c r="AT98" s="45">
        <v>95.317669999999993</v>
      </c>
      <c r="AU98" s="45">
        <v>3.6944833333333338</v>
      </c>
      <c r="AV98" s="45">
        <v>122.08462593141975</v>
      </c>
      <c r="AW98" s="45">
        <v>30.78736111111111</v>
      </c>
      <c r="AX98" s="45">
        <v>18.22611777777778</v>
      </c>
      <c r="AY98" s="45">
        <v>0.46181041666666667</v>
      </c>
      <c r="AZ98" s="45">
        <v>7.3889666666666676</v>
      </c>
      <c r="BA98" s="45">
        <v>2.8734870370370369</v>
      </c>
      <c r="BB98" s="45">
        <v>21.983489427407413</v>
      </c>
      <c r="BC98" s="45">
        <v>81.721232436666668</v>
      </c>
      <c r="BD98" s="45"/>
      <c r="BE98" s="45">
        <v>0</v>
      </c>
      <c r="BF98" s="45">
        <v>81.721232436666668</v>
      </c>
      <c r="BG98" s="45">
        <v>67.580104166666672</v>
      </c>
      <c r="BH98" s="45"/>
      <c r="BI98" s="45">
        <v>0</v>
      </c>
      <c r="BJ98" s="45"/>
      <c r="BK98" s="45"/>
      <c r="BL98" s="45">
        <v>67.580104166666672</v>
      </c>
      <c r="BM98" s="45">
        <v>4350.3660225347521</v>
      </c>
      <c r="BN98" s="45">
        <f t="shared" si="12"/>
        <v>246.96579604983825</v>
      </c>
      <c r="BO98" s="45">
        <f t="shared" si="13"/>
        <v>174.52249587521902</v>
      </c>
      <c r="BP98" s="46">
        <f t="shared" si="15"/>
        <v>8.5633802816901436</v>
      </c>
      <c r="BQ98" s="46">
        <f t="shared" si="14"/>
        <v>1.8591549295774654</v>
      </c>
      <c r="BR98" s="47">
        <v>2</v>
      </c>
      <c r="BS98" s="46">
        <f t="shared" si="16"/>
        <v>2.2535211267605644</v>
      </c>
      <c r="BT98" s="46">
        <f t="shared" si="17"/>
        <v>11.25</v>
      </c>
      <c r="BU98" s="46">
        <f t="shared" si="18"/>
        <v>12.676056338028173</v>
      </c>
      <c r="BV98" s="45">
        <f t="shared" si="19"/>
        <v>53.428093342612918</v>
      </c>
      <c r="BW98" s="45">
        <f t="shared" si="20"/>
        <v>474.91638526767019</v>
      </c>
      <c r="BX98" s="45">
        <f t="shared" si="21"/>
        <v>4825.2824078024223</v>
      </c>
      <c r="BY98" s="45">
        <f t="shared" si="22"/>
        <v>57903.388893629068</v>
      </c>
      <c r="BZ98" s="45">
        <f t="shared" si="23"/>
        <v>115806.77778725814</v>
      </c>
      <c r="CA98" s="48">
        <v>43101</v>
      </c>
      <c r="CB98" s="49">
        <v>0</v>
      </c>
      <c r="CC98" s="49">
        <v>0</v>
      </c>
    </row>
    <row r="99" spans="1:81">
      <c r="A99" s="41" t="s">
        <v>245</v>
      </c>
      <c r="B99" s="41" t="s">
        <v>78</v>
      </c>
      <c r="C99" s="41" t="s">
        <v>246</v>
      </c>
      <c r="D99" s="42" t="s">
        <v>247</v>
      </c>
      <c r="E99" s="43" t="s">
        <v>62</v>
      </c>
      <c r="F99" s="43" t="s">
        <v>63</v>
      </c>
      <c r="G99" s="43">
        <v>1</v>
      </c>
      <c r="H99" s="44">
        <v>2973.68</v>
      </c>
      <c r="I99" s="45">
        <v>2973.68</v>
      </c>
      <c r="J99" s="45"/>
      <c r="K99" s="45"/>
      <c r="L99" s="45"/>
      <c r="M99" s="45"/>
      <c r="N99" s="45"/>
      <c r="O99" s="45"/>
      <c r="P99" s="45"/>
      <c r="Q99" s="45">
        <v>2973.68</v>
      </c>
      <c r="R99" s="45">
        <v>594.73599999999999</v>
      </c>
      <c r="S99" s="45">
        <v>44.605199999999996</v>
      </c>
      <c r="T99" s="45">
        <v>29.736799999999999</v>
      </c>
      <c r="U99" s="45">
        <v>5.9473599999999998</v>
      </c>
      <c r="V99" s="45">
        <v>74.341999999999999</v>
      </c>
      <c r="W99" s="45">
        <v>237.89439999999999</v>
      </c>
      <c r="X99" s="45">
        <v>89.210399999999993</v>
      </c>
      <c r="Y99" s="45">
        <v>17.842079999999999</v>
      </c>
      <c r="Z99" s="45">
        <v>1094.3142399999999</v>
      </c>
      <c r="AA99" s="45">
        <v>247.80666666666664</v>
      </c>
      <c r="AB99" s="45">
        <v>330.40888888888884</v>
      </c>
      <c r="AC99" s="45">
        <v>212.78332444444447</v>
      </c>
      <c r="AD99" s="45">
        <v>790.99887999999999</v>
      </c>
      <c r="AE99" s="45">
        <v>1.5792000000000144</v>
      </c>
      <c r="AF99" s="45">
        <v>324.39999999999998</v>
      </c>
      <c r="AG99" s="45">
        <v>0</v>
      </c>
      <c r="AH99" s="45">
        <v>0</v>
      </c>
      <c r="AI99" s="45">
        <v>0</v>
      </c>
      <c r="AJ99" s="45">
        <v>0</v>
      </c>
      <c r="AK99" s="45">
        <v>3.0700000000000003</v>
      </c>
      <c r="AL99" s="45">
        <v>293.88</v>
      </c>
      <c r="AM99" s="45">
        <v>622.92920000000004</v>
      </c>
      <c r="AN99" s="45">
        <v>2508.2423200000003</v>
      </c>
      <c r="AO99" s="45">
        <v>14.922894521604938</v>
      </c>
      <c r="AP99" s="45">
        <v>1.193831561728395</v>
      </c>
      <c r="AQ99" s="45">
        <v>0.5969157808641975</v>
      </c>
      <c r="AR99" s="45">
        <v>10.40788</v>
      </c>
      <c r="AS99" s="45">
        <v>3.8300998400000013</v>
      </c>
      <c r="AT99" s="45">
        <v>127.86823999999999</v>
      </c>
      <c r="AU99" s="45">
        <v>4.9561333333333337</v>
      </c>
      <c r="AV99" s="45">
        <v>163.77599503753086</v>
      </c>
      <c r="AW99" s="45">
        <v>41.301111111111105</v>
      </c>
      <c r="AX99" s="45">
        <v>24.450257777777779</v>
      </c>
      <c r="AY99" s="45">
        <v>0.6195166666666666</v>
      </c>
      <c r="AZ99" s="45">
        <v>9.9122666666666674</v>
      </c>
      <c r="BA99" s="45">
        <v>3.8547703703703702</v>
      </c>
      <c r="BB99" s="45">
        <v>29.490755514074078</v>
      </c>
      <c r="BC99" s="45">
        <v>109.62867810666668</v>
      </c>
      <c r="BD99" s="45"/>
      <c r="BE99" s="45">
        <v>0</v>
      </c>
      <c r="BF99" s="45">
        <v>109.62867810666668</v>
      </c>
      <c r="BG99" s="45">
        <v>88.207604166666698</v>
      </c>
      <c r="BH99" s="45"/>
      <c r="BI99" s="45">
        <v>0</v>
      </c>
      <c r="BJ99" s="45"/>
      <c r="BK99" s="45"/>
      <c r="BL99" s="45">
        <v>88.207604166666698</v>
      </c>
      <c r="BM99" s="45">
        <v>5843.5345973108642</v>
      </c>
      <c r="BN99" s="45">
        <f t="shared" si="12"/>
        <v>246.96579604983825</v>
      </c>
      <c r="BO99" s="45">
        <f t="shared" si="13"/>
        <v>174.52249587521902</v>
      </c>
      <c r="BP99" s="46">
        <f t="shared" si="15"/>
        <v>8.7608069164265068</v>
      </c>
      <c r="BQ99" s="46">
        <f t="shared" si="14"/>
        <v>1.9020172910662811</v>
      </c>
      <c r="BR99" s="47">
        <v>4</v>
      </c>
      <c r="BS99" s="46">
        <f t="shared" si="16"/>
        <v>4.6109510086455305</v>
      </c>
      <c r="BT99" s="46">
        <f t="shared" si="17"/>
        <v>13.25</v>
      </c>
      <c r="BU99" s="46">
        <f t="shared" si="18"/>
        <v>15.273775216138318</v>
      </c>
      <c r="BV99" s="45">
        <f t="shared" si="19"/>
        <v>64.377174270974123</v>
      </c>
      <c r="BW99" s="45">
        <f t="shared" si="20"/>
        <v>485.86546619603143</v>
      </c>
      <c r="BX99" s="45">
        <f t="shared" si="21"/>
        <v>6329.400063506896</v>
      </c>
      <c r="BY99" s="45">
        <f t="shared" si="22"/>
        <v>75952.800762082756</v>
      </c>
      <c r="BZ99" s="45">
        <f t="shared" si="23"/>
        <v>151905.60152416551</v>
      </c>
      <c r="CA99" s="50">
        <v>42736</v>
      </c>
      <c r="CB99" s="49">
        <v>0</v>
      </c>
      <c r="CC99" s="49">
        <v>0</v>
      </c>
    </row>
    <row r="100" spans="1:81">
      <c r="A100" s="41" t="s">
        <v>245</v>
      </c>
      <c r="B100" s="41" t="s">
        <v>66</v>
      </c>
      <c r="C100" s="41" t="s">
        <v>74</v>
      </c>
      <c r="D100" s="42" t="s">
        <v>248</v>
      </c>
      <c r="E100" s="43" t="s">
        <v>62</v>
      </c>
      <c r="F100" s="43" t="s">
        <v>63</v>
      </c>
      <c r="G100" s="43">
        <v>1</v>
      </c>
      <c r="H100" s="44">
        <v>1281.1600000000001</v>
      </c>
      <c r="I100" s="45">
        <v>1281.1600000000001</v>
      </c>
      <c r="J100" s="45"/>
      <c r="K100" s="45"/>
      <c r="L100" s="45"/>
      <c r="M100" s="45"/>
      <c r="N100" s="45"/>
      <c r="O100" s="45"/>
      <c r="P100" s="45"/>
      <c r="Q100" s="45">
        <v>1281.1600000000001</v>
      </c>
      <c r="R100" s="45">
        <v>256.23200000000003</v>
      </c>
      <c r="S100" s="45">
        <v>19.217400000000001</v>
      </c>
      <c r="T100" s="45">
        <v>12.8116</v>
      </c>
      <c r="U100" s="45">
        <v>2.5623200000000002</v>
      </c>
      <c r="V100" s="45">
        <v>32.029000000000003</v>
      </c>
      <c r="W100" s="45">
        <v>102.4928</v>
      </c>
      <c r="X100" s="45">
        <v>38.434800000000003</v>
      </c>
      <c r="Y100" s="45">
        <v>7.6869600000000009</v>
      </c>
      <c r="Z100" s="45">
        <v>471.46688</v>
      </c>
      <c r="AA100" s="45">
        <v>106.76333333333334</v>
      </c>
      <c r="AB100" s="45">
        <v>142.35111111111112</v>
      </c>
      <c r="AC100" s="45">
        <v>91.674115555555574</v>
      </c>
      <c r="AD100" s="45">
        <v>340.78856000000007</v>
      </c>
      <c r="AE100" s="45">
        <v>103.13039999999999</v>
      </c>
      <c r="AF100" s="45">
        <v>0</v>
      </c>
      <c r="AG100" s="45">
        <v>264.83999999999997</v>
      </c>
      <c r="AH100" s="45">
        <v>27.01</v>
      </c>
      <c r="AI100" s="45">
        <v>0</v>
      </c>
      <c r="AJ100" s="45">
        <v>0</v>
      </c>
      <c r="AK100" s="45">
        <v>3.0700000000000003</v>
      </c>
      <c r="AL100" s="45">
        <v>0</v>
      </c>
      <c r="AM100" s="45">
        <v>398.05039999999997</v>
      </c>
      <c r="AN100" s="45">
        <v>1210.30584</v>
      </c>
      <c r="AO100" s="45">
        <v>6.4292780478395075</v>
      </c>
      <c r="AP100" s="45">
        <v>0.51434224382716054</v>
      </c>
      <c r="AQ100" s="45">
        <v>0.25717112191358027</v>
      </c>
      <c r="AR100" s="45">
        <v>4.4840600000000013</v>
      </c>
      <c r="AS100" s="45">
        <v>1.6501340800000008</v>
      </c>
      <c r="AT100" s="45">
        <v>55.089880000000001</v>
      </c>
      <c r="AU100" s="45">
        <v>2.1352666666666669</v>
      </c>
      <c r="AV100" s="45">
        <v>70.560132160246923</v>
      </c>
      <c r="AW100" s="45">
        <v>17.79388888888889</v>
      </c>
      <c r="AX100" s="45">
        <v>10.533982222222223</v>
      </c>
      <c r="AY100" s="45">
        <v>0.26690833333333336</v>
      </c>
      <c r="AZ100" s="45">
        <v>4.2705333333333337</v>
      </c>
      <c r="BA100" s="45">
        <v>1.660762962962963</v>
      </c>
      <c r="BB100" s="45">
        <v>12.705595872592596</v>
      </c>
      <c r="BC100" s="45">
        <v>47.23167161333334</v>
      </c>
      <c r="BD100" s="45">
        <v>174.70363636363635</v>
      </c>
      <c r="BE100" s="45">
        <v>174.70363636363635</v>
      </c>
      <c r="BF100" s="45">
        <v>221.93530797696968</v>
      </c>
      <c r="BG100" s="45">
        <v>67.580104166666672</v>
      </c>
      <c r="BH100" s="45"/>
      <c r="BI100" s="45">
        <v>0</v>
      </c>
      <c r="BJ100" s="45"/>
      <c r="BK100" s="45"/>
      <c r="BL100" s="45">
        <v>67.580104166666672</v>
      </c>
      <c r="BM100" s="45">
        <v>2851.5413843038837</v>
      </c>
      <c r="BN100" s="45">
        <f t="shared" si="12"/>
        <v>246.96579604983825</v>
      </c>
      <c r="BO100" s="45">
        <f t="shared" si="13"/>
        <v>174.52249587521902</v>
      </c>
      <c r="BP100" s="46">
        <f t="shared" si="15"/>
        <v>8.7608069164265068</v>
      </c>
      <c r="BQ100" s="46">
        <f t="shared" si="14"/>
        <v>1.9020172910662811</v>
      </c>
      <c r="BR100" s="47">
        <v>4</v>
      </c>
      <c r="BS100" s="46">
        <f t="shared" si="16"/>
        <v>4.6109510086455305</v>
      </c>
      <c r="BT100" s="46">
        <f t="shared" si="17"/>
        <v>13.25</v>
      </c>
      <c r="BU100" s="46">
        <f t="shared" si="18"/>
        <v>15.273775216138318</v>
      </c>
      <c r="BV100" s="45">
        <f t="shared" si="19"/>
        <v>64.377174270974123</v>
      </c>
      <c r="BW100" s="45">
        <f t="shared" si="20"/>
        <v>485.86546619603143</v>
      </c>
      <c r="BX100" s="45">
        <f t="shared" si="21"/>
        <v>3337.406850499915</v>
      </c>
      <c r="BY100" s="45">
        <f t="shared" si="22"/>
        <v>40048.882205998976</v>
      </c>
      <c r="BZ100" s="45">
        <f t="shared" si="23"/>
        <v>80097.764411997952</v>
      </c>
      <c r="CA100" s="48">
        <v>43101</v>
      </c>
      <c r="CB100" s="49">
        <v>0</v>
      </c>
      <c r="CC100" s="49">
        <v>0</v>
      </c>
    </row>
    <row r="101" spans="1:81">
      <c r="A101" s="41" t="s">
        <v>249</v>
      </c>
      <c r="B101" s="41" t="s">
        <v>73</v>
      </c>
      <c r="C101" s="41" t="s">
        <v>250</v>
      </c>
      <c r="D101" s="42" t="s">
        <v>251</v>
      </c>
      <c r="E101" s="43" t="s">
        <v>62</v>
      </c>
      <c r="F101" s="43" t="s">
        <v>63</v>
      </c>
      <c r="G101" s="43">
        <v>1</v>
      </c>
      <c r="H101" s="44">
        <v>1041.5999999999999</v>
      </c>
      <c r="I101" s="45">
        <v>1041.5999999999999</v>
      </c>
      <c r="J101" s="45"/>
      <c r="K101" s="45"/>
      <c r="L101" s="45"/>
      <c r="M101" s="45"/>
      <c r="N101" s="45"/>
      <c r="O101" s="45"/>
      <c r="P101" s="45"/>
      <c r="Q101" s="45">
        <v>1041.5999999999999</v>
      </c>
      <c r="R101" s="45">
        <v>208.32</v>
      </c>
      <c r="S101" s="45">
        <v>15.623999999999999</v>
      </c>
      <c r="T101" s="45">
        <v>10.415999999999999</v>
      </c>
      <c r="U101" s="45">
        <v>2.0831999999999997</v>
      </c>
      <c r="V101" s="45">
        <v>26.04</v>
      </c>
      <c r="W101" s="45">
        <v>83.327999999999989</v>
      </c>
      <c r="X101" s="45">
        <v>31.247999999999998</v>
      </c>
      <c r="Y101" s="45">
        <v>6.2495999999999992</v>
      </c>
      <c r="Z101" s="45">
        <v>383.30879999999996</v>
      </c>
      <c r="AA101" s="45">
        <v>86.799999999999983</v>
      </c>
      <c r="AB101" s="45">
        <v>115.73333333333332</v>
      </c>
      <c r="AC101" s="45">
        <v>74.532266666666672</v>
      </c>
      <c r="AD101" s="45">
        <v>277.06559999999996</v>
      </c>
      <c r="AE101" s="45">
        <v>117.504</v>
      </c>
      <c r="AF101" s="45">
        <v>397</v>
      </c>
      <c r="AG101" s="45">
        <v>0</v>
      </c>
      <c r="AH101" s="45">
        <v>32.619999999999997</v>
      </c>
      <c r="AI101" s="45">
        <v>0</v>
      </c>
      <c r="AJ101" s="45">
        <v>0</v>
      </c>
      <c r="AK101" s="45">
        <v>3.0700000000000003</v>
      </c>
      <c r="AL101" s="45">
        <v>0</v>
      </c>
      <c r="AM101" s="45">
        <v>550.19400000000007</v>
      </c>
      <c r="AN101" s="45">
        <v>1210.5684000000001</v>
      </c>
      <c r="AO101" s="45">
        <v>5.2270879629629627</v>
      </c>
      <c r="AP101" s="45">
        <v>0.418167037037037</v>
      </c>
      <c r="AQ101" s="45">
        <v>0.2090835185185185</v>
      </c>
      <c r="AR101" s="45">
        <v>3.6456000000000004</v>
      </c>
      <c r="AS101" s="45">
        <v>1.3415808000000005</v>
      </c>
      <c r="AT101" s="45">
        <v>44.788799999999995</v>
      </c>
      <c r="AU101" s="45">
        <v>1.736</v>
      </c>
      <c r="AV101" s="45">
        <v>57.366319318518514</v>
      </c>
      <c r="AW101" s="45">
        <v>14.466666666666665</v>
      </c>
      <c r="AX101" s="45">
        <v>8.5642666666666667</v>
      </c>
      <c r="AY101" s="45">
        <v>0.21699999999999997</v>
      </c>
      <c r="AZ101" s="45">
        <v>3.472</v>
      </c>
      <c r="BA101" s="45">
        <v>1.350222222222222</v>
      </c>
      <c r="BB101" s="45">
        <v>10.329817244444445</v>
      </c>
      <c r="BC101" s="45">
        <v>38.3999728</v>
      </c>
      <c r="BD101" s="45"/>
      <c r="BE101" s="45">
        <v>0</v>
      </c>
      <c r="BF101" s="45">
        <v>38.3999728</v>
      </c>
      <c r="BG101" s="45">
        <v>48.642916666666657</v>
      </c>
      <c r="BH101" s="45"/>
      <c r="BI101" s="45">
        <v>0</v>
      </c>
      <c r="BJ101" s="45"/>
      <c r="BK101" s="45"/>
      <c r="BL101" s="45">
        <v>48.642916666666657</v>
      </c>
      <c r="BM101" s="45">
        <v>2396.577608785185</v>
      </c>
      <c r="BN101" s="45">
        <f t="shared" si="12"/>
        <v>246.96579604983825</v>
      </c>
      <c r="BO101" s="45">
        <f t="shared" si="13"/>
        <v>174.52249587521902</v>
      </c>
      <c r="BP101" s="46">
        <f t="shared" si="15"/>
        <v>8.7608069164265068</v>
      </c>
      <c r="BQ101" s="46">
        <f t="shared" si="14"/>
        <v>1.9020172910662811</v>
      </c>
      <c r="BR101" s="47">
        <v>4</v>
      </c>
      <c r="BS101" s="46">
        <f t="shared" si="16"/>
        <v>4.6109510086455305</v>
      </c>
      <c r="BT101" s="46">
        <f t="shared" si="17"/>
        <v>13.25</v>
      </c>
      <c r="BU101" s="46">
        <f t="shared" si="18"/>
        <v>15.273775216138318</v>
      </c>
      <c r="BV101" s="45">
        <f t="shared" si="19"/>
        <v>64.377174270974123</v>
      </c>
      <c r="BW101" s="45">
        <f t="shared" si="20"/>
        <v>485.86546619603143</v>
      </c>
      <c r="BX101" s="45">
        <f t="shared" si="21"/>
        <v>2882.4430749812163</v>
      </c>
      <c r="BY101" s="45">
        <f t="shared" si="22"/>
        <v>34589.316899774596</v>
      </c>
      <c r="BZ101" s="45">
        <f t="shared" si="23"/>
        <v>69178.633799549192</v>
      </c>
      <c r="CA101" s="48">
        <v>43101</v>
      </c>
      <c r="CB101" s="49">
        <v>0</v>
      </c>
      <c r="CC101" s="49">
        <v>0</v>
      </c>
    </row>
    <row r="102" spans="1:81">
      <c r="A102" s="41" t="s">
        <v>249</v>
      </c>
      <c r="B102" s="41" t="s">
        <v>66</v>
      </c>
      <c r="C102" s="41" t="s">
        <v>250</v>
      </c>
      <c r="D102" s="42" t="s">
        <v>252</v>
      </c>
      <c r="E102" s="43" t="s">
        <v>62</v>
      </c>
      <c r="F102" s="43" t="s">
        <v>63</v>
      </c>
      <c r="G102" s="43">
        <v>1</v>
      </c>
      <c r="H102" s="44">
        <v>1281.1600000000001</v>
      </c>
      <c r="I102" s="45">
        <v>1281.1600000000001</v>
      </c>
      <c r="J102" s="45"/>
      <c r="K102" s="45"/>
      <c r="L102" s="45"/>
      <c r="M102" s="45"/>
      <c r="N102" s="45"/>
      <c r="O102" s="45"/>
      <c r="P102" s="45"/>
      <c r="Q102" s="45">
        <v>1281.1600000000001</v>
      </c>
      <c r="R102" s="45">
        <v>256.23200000000003</v>
      </c>
      <c r="S102" s="45">
        <v>19.217400000000001</v>
      </c>
      <c r="T102" s="45">
        <v>12.8116</v>
      </c>
      <c r="U102" s="45">
        <v>2.5623200000000002</v>
      </c>
      <c r="V102" s="45">
        <v>32.029000000000003</v>
      </c>
      <c r="W102" s="45">
        <v>102.4928</v>
      </c>
      <c r="X102" s="45">
        <v>38.434800000000003</v>
      </c>
      <c r="Y102" s="45">
        <v>7.6869600000000009</v>
      </c>
      <c r="Z102" s="45">
        <v>471.46688</v>
      </c>
      <c r="AA102" s="45">
        <v>106.76333333333334</v>
      </c>
      <c r="AB102" s="45">
        <v>142.35111111111112</v>
      </c>
      <c r="AC102" s="45">
        <v>91.674115555555574</v>
      </c>
      <c r="AD102" s="45">
        <v>340.78856000000007</v>
      </c>
      <c r="AE102" s="45">
        <v>103.13039999999999</v>
      </c>
      <c r="AF102" s="45">
        <v>397</v>
      </c>
      <c r="AG102" s="45">
        <v>0</v>
      </c>
      <c r="AH102" s="45">
        <v>32.619999999999997</v>
      </c>
      <c r="AI102" s="45">
        <v>0</v>
      </c>
      <c r="AJ102" s="45">
        <v>0</v>
      </c>
      <c r="AK102" s="45">
        <v>3.0700000000000003</v>
      </c>
      <c r="AL102" s="45">
        <v>0</v>
      </c>
      <c r="AM102" s="45">
        <v>535.82040000000006</v>
      </c>
      <c r="AN102" s="45">
        <v>1348.0758400000002</v>
      </c>
      <c r="AO102" s="45">
        <v>6.4292780478395075</v>
      </c>
      <c r="AP102" s="45">
        <v>0.51434224382716054</v>
      </c>
      <c r="AQ102" s="45">
        <v>0.25717112191358027</v>
      </c>
      <c r="AR102" s="45">
        <v>4.4840600000000013</v>
      </c>
      <c r="AS102" s="45">
        <v>1.6501340800000008</v>
      </c>
      <c r="AT102" s="45">
        <v>55.089880000000001</v>
      </c>
      <c r="AU102" s="45">
        <v>2.1352666666666669</v>
      </c>
      <c r="AV102" s="45">
        <v>70.560132160246923</v>
      </c>
      <c r="AW102" s="45">
        <v>17.79388888888889</v>
      </c>
      <c r="AX102" s="45">
        <v>10.533982222222223</v>
      </c>
      <c r="AY102" s="45">
        <v>0.26690833333333336</v>
      </c>
      <c r="AZ102" s="45">
        <v>4.2705333333333337</v>
      </c>
      <c r="BA102" s="45">
        <v>1.660762962962963</v>
      </c>
      <c r="BB102" s="45">
        <v>12.705595872592596</v>
      </c>
      <c r="BC102" s="45">
        <v>47.23167161333334</v>
      </c>
      <c r="BD102" s="45">
        <v>174.70363636363635</v>
      </c>
      <c r="BE102" s="45">
        <v>174.70363636363635</v>
      </c>
      <c r="BF102" s="45">
        <v>221.93530797696968</v>
      </c>
      <c r="BG102" s="45">
        <v>67.580104166666672</v>
      </c>
      <c r="BH102" s="45"/>
      <c r="BI102" s="45">
        <v>0</v>
      </c>
      <c r="BJ102" s="45"/>
      <c r="BK102" s="45"/>
      <c r="BL102" s="45">
        <v>67.580104166666672</v>
      </c>
      <c r="BM102" s="45">
        <v>2989.3113843038841</v>
      </c>
      <c r="BN102" s="45">
        <f t="shared" si="12"/>
        <v>246.96579604983825</v>
      </c>
      <c r="BO102" s="45">
        <f t="shared" si="13"/>
        <v>174.52249587521902</v>
      </c>
      <c r="BP102" s="46">
        <f t="shared" si="15"/>
        <v>8.7608069164265068</v>
      </c>
      <c r="BQ102" s="46">
        <f t="shared" si="14"/>
        <v>1.9020172910662811</v>
      </c>
      <c r="BR102" s="47">
        <v>4</v>
      </c>
      <c r="BS102" s="46">
        <f t="shared" si="16"/>
        <v>4.6109510086455305</v>
      </c>
      <c r="BT102" s="46">
        <f t="shared" si="17"/>
        <v>13.25</v>
      </c>
      <c r="BU102" s="46">
        <f t="shared" si="18"/>
        <v>15.273775216138318</v>
      </c>
      <c r="BV102" s="45">
        <f t="shared" si="19"/>
        <v>64.377174270974123</v>
      </c>
      <c r="BW102" s="45">
        <f t="shared" si="20"/>
        <v>485.86546619603143</v>
      </c>
      <c r="BX102" s="45">
        <f t="shared" si="21"/>
        <v>3475.1768504999154</v>
      </c>
      <c r="BY102" s="45">
        <f t="shared" si="22"/>
        <v>41702.122205998981</v>
      </c>
      <c r="BZ102" s="45">
        <f t="shared" si="23"/>
        <v>83404.244411997963</v>
      </c>
      <c r="CA102" s="48">
        <v>43101</v>
      </c>
      <c r="CB102" s="49">
        <v>0</v>
      </c>
      <c r="CC102" s="49">
        <v>0</v>
      </c>
    </row>
    <row r="103" spans="1:81">
      <c r="A103" s="41" t="s">
        <v>253</v>
      </c>
      <c r="B103" s="41" t="s">
        <v>66</v>
      </c>
      <c r="C103" s="41" t="s">
        <v>250</v>
      </c>
      <c r="D103" s="42" t="s">
        <v>254</v>
      </c>
      <c r="E103" s="43" t="s">
        <v>62</v>
      </c>
      <c r="F103" s="43" t="s">
        <v>63</v>
      </c>
      <c r="G103" s="43">
        <v>1</v>
      </c>
      <c r="H103" s="44">
        <v>1281.1600000000001</v>
      </c>
      <c r="I103" s="45">
        <v>1281.1600000000001</v>
      </c>
      <c r="J103" s="45"/>
      <c r="K103" s="45"/>
      <c r="L103" s="45"/>
      <c r="M103" s="45"/>
      <c r="N103" s="45"/>
      <c r="O103" s="45"/>
      <c r="P103" s="45"/>
      <c r="Q103" s="45">
        <v>1281.1600000000001</v>
      </c>
      <c r="R103" s="45">
        <v>256.23200000000003</v>
      </c>
      <c r="S103" s="45">
        <v>19.217400000000001</v>
      </c>
      <c r="T103" s="45">
        <v>12.8116</v>
      </c>
      <c r="U103" s="45">
        <v>2.5623200000000002</v>
      </c>
      <c r="V103" s="45">
        <v>32.029000000000003</v>
      </c>
      <c r="W103" s="45">
        <v>102.4928</v>
      </c>
      <c r="X103" s="45">
        <v>38.434800000000003</v>
      </c>
      <c r="Y103" s="45">
        <v>7.6869600000000009</v>
      </c>
      <c r="Z103" s="45">
        <v>471.46688</v>
      </c>
      <c r="AA103" s="45">
        <v>106.76333333333334</v>
      </c>
      <c r="AB103" s="45">
        <v>142.35111111111112</v>
      </c>
      <c r="AC103" s="45">
        <v>91.674115555555574</v>
      </c>
      <c r="AD103" s="45">
        <v>340.78856000000007</v>
      </c>
      <c r="AE103" s="45">
        <v>103.13039999999999</v>
      </c>
      <c r="AF103" s="45">
        <v>397</v>
      </c>
      <c r="AG103" s="45">
        <v>0</v>
      </c>
      <c r="AH103" s="45">
        <v>32.619999999999997</v>
      </c>
      <c r="AI103" s="45">
        <v>0</v>
      </c>
      <c r="AJ103" s="45">
        <v>0</v>
      </c>
      <c r="AK103" s="45">
        <v>3.0700000000000003</v>
      </c>
      <c r="AL103" s="45">
        <v>0</v>
      </c>
      <c r="AM103" s="45">
        <v>535.82040000000006</v>
      </c>
      <c r="AN103" s="45">
        <v>1348.0758400000002</v>
      </c>
      <c r="AO103" s="45">
        <v>6.4292780478395075</v>
      </c>
      <c r="AP103" s="45">
        <v>0.51434224382716054</v>
      </c>
      <c r="AQ103" s="45">
        <v>0.25717112191358027</v>
      </c>
      <c r="AR103" s="45">
        <v>4.4840600000000013</v>
      </c>
      <c r="AS103" s="45">
        <v>1.6501340800000008</v>
      </c>
      <c r="AT103" s="45">
        <v>55.089880000000001</v>
      </c>
      <c r="AU103" s="45">
        <v>2.1352666666666669</v>
      </c>
      <c r="AV103" s="45">
        <v>70.560132160246923</v>
      </c>
      <c r="AW103" s="45">
        <v>17.79388888888889</v>
      </c>
      <c r="AX103" s="45">
        <v>10.533982222222223</v>
      </c>
      <c r="AY103" s="45">
        <v>0.26690833333333336</v>
      </c>
      <c r="AZ103" s="45">
        <v>4.2705333333333337</v>
      </c>
      <c r="BA103" s="45">
        <v>1.660762962962963</v>
      </c>
      <c r="BB103" s="45">
        <v>12.705595872592596</v>
      </c>
      <c r="BC103" s="45">
        <v>47.23167161333334</v>
      </c>
      <c r="BD103" s="45">
        <v>174.70363636363635</v>
      </c>
      <c r="BE103" s="45">
        <v>174.70363636363635</v>
      </c>
      <c r="BF103" s="45">
        <v>221.93530797696968</v>
      </c>
      <c r="BG103" s="45">
        <v>67.580104166666672</v>
      </c>
      <c r="BH103" s="45"/>
      <c r="BI103" s="45">
        <v>0</v>
      </c>
      <c r="BJ103" s="45"/>
      <c r="BK103" s="45"/>
      <c r="BL103" s="45">
        <v>67.580104166666672</v>
      </c>
      <c r="BM103" s="45">
        <v>2989.3113843038841</v>
      </c>
      <c r="BN103" s="45">
        <f t="shared" si="12"/>
        <v>246.96579604983825</v>
      </c>
      <c r="BO103" s="45">
        <f t="shared" si="13"/>
        <v>174.52249587521902</v>
      </c>
      <c r="BP103" s="46">
        <f t="shared" si="15"/>
        <v>8.6609686609686669</v>
      </c>
      <c r="BQ103" s="46">
        <f t="shared" si="14"/>
        <v>1.8803418803418819</v>
      </c>
      <c r="BR103" s="47">
        <v>3</v>
      </c>
      <c r="BS103" s="46">
        <f t="shared" si="16"/>
        <v>3.4188034188034218</v>
      </c>
      <c r="BT103" s="46">
        <f t="shared" si="17"/>
        <v>12.25</v>
      </c>
      <c r="BU103" s="46">
        <f t="shared" si="18"/>
        <v>13.960113960113972</v>
      </c>
      <c r="BV103" s="45">
        <f t="shared" si="19"/>
        <v>58.840245881275862</v>
      </c>
      <c r="BW103" s="45">
        <f t="shared" si="20"/>
        <v>480.32853780633314</v>
      </c>
      <c r="BX103" s="45">
        <f t="shared" si="21"/>
        <v>3469.6399221102174</v>
      </c>
      <c r="BY103" s="45">
        <f t="shared" si="22"/>
        <v>41635.679065322605</v>
      </c>
      <c r="BZ103" s="45">
        <f t="shared" si="23"/>
        <v>83271.358130645211</v>
      </c>
      <c r="CA103" s="48">
        <v>43101</v>
      </c>
      <c r="CB103" s="49">
        <v>0</v>
      </c>
      <c r="CC103" s="49">
        <v>0</v>
      </c>
    </row>
    <row r="104" spans="1:81">
      <c r="A104" s="41" t="s">
        <v>255</v>
      </c>
      <c r="B104" s="41" t="s">
        <v>73</v>
      </c>
      <c r="C104" s="41" t="s">
        <v>255</v>
      </c>
      <c r="D104" s="42" t="s">
        <v>256</v>
      </c>
      <c r="E104" s="43" t="s">
        <v>62</v>
      </c>
      <c r="F104" s="43" t="s">
        <v>63</v>
      </c>
      <c r="G104" s="43">
        <v>4</v>
      </c>
      <c r="H104" s="44">
        <v>1036.22</v>
      </c>
      <c r="I104" s="45">
        <v>4144.88</v>
      </c>
      <c r="J104" s="45"/>
      <c r="K104" s="45"/>
      <c r="L104" s="45"/>
      <c r="M104" s="45"/>
      <c r="N104" s="45"/>
      <c r="O104" s="45"/>
      <c r="P104" s="45"/>
      <c r="Q104" s="45">
        <v>4144.88</v>
      </c>
      <c r="R104" s="45">
        <v>828.97600000000011</v>
      </c>
      <c r="S104" s="45">
        <v>62.173200000000001</v>
      </c>
      <c r="T104" s="45">
        <v>41.448799999999999</v>
      </c>
      <c r="U104" s="45">
        <v>8.2897600000000011</v>
      </c>
      <c r="V104" s="45">
        <v>103.62200000000001</v>
      </c>
      <c r="W104" s="45">
        <v>331.59039999999999</v>
      </c>
      <c r="X104" s="45">
        <v>124.3464</v>
      </c>
      <c r="Y104" s="45">
        <v>24.86928</v>
      </c>
      <c r="Z104" s="45">
        <v>1525.31584</v>
      </c>
      <c r="AA104" s="45">
        <v>345.40666666666664</v>
      </c>
      <c r="AB104" s="45">
        <v>460.54222222222222</v>
      </c>
      <c r="AC104" s="45">
        <v>296.58919111111118</v>
      </c>
      <c r="AD104" s="45">
        <v>1102.53808</v>
      </c>
      <c r="AE104" s="45">
        <v>471.30719999999997</v>
      </c>
      <c r="AF104" s="45">
        <v>1109.5999999999999</v>
      </c>
      <c r="AG104" s="45">
        <v>0</v>
      </c>
      <c r="AH104" s="45">
        <v>152</v>
      </c>
      <c r="AI104" s="45">
        <v>42.24</v>
      </c>
      <c r="AJ104" s="45">
        <v>0</v>
      </c>
      <c r="AK104" s="45">
        <v>12.280000000000001</v>
      </c>
      <c r="AL104" s="45">
        <v>0</v>
      </c>
      <c r="AM104" s="45">
        <v>1787.4271999999999</v>
      </c>
      <c r="AN104" s="45">
        <v>4415.2811199999996</v>
      </c>
      <c r="AO104" s="45">
        <v>20.800357484567904</v>
      </c>
      <c r="AP104" s="45">
        <v>1.6640285987654322</v>
      </c>
      <c r="AQ104" s="45">
        <v>0.83201429938271609</v>
      </c>
      <c r="AR104" s="45">
        <v>14.507080000000002</v>
      </c>
      <c r="AS104" s="45">
        <v>5.338605440000002</v>
      </c>
      <c r="AT104" s="45">
        <v>178.22984</v>
      </c>
      <c r="AU104" s="45">
        <v>6.9081333333333337</v>
      </c>
      <c r="AV104" s="45">
        <v>228.28005915604939</v>
      </c>
      <c r="AW104" s="45">
        <v>57.567777777777778</v>
      </c>
      <c r="AX104" s="45">
        <v>34.080124444444451</v>
      </c>
      <c r="AY104" s="45">
        <v>0.8635166666666666</v>
      </c>
      <c r="AZ104" s="45">
        <v>13.816266666666667</v>
      </c>
      <c r="BA104" s="45">
        <v>5.3729925925925928</v>
      </c>
      <c r="BB104" s="45">
        <v>41.105849558518528</v>
      </c>
      <c r="BC104" s="45">
        <v>152.80652770666669</v>
      </c>
      <c r="BD104" s="45"/>
      <c r="BE104" s="45">
        <v>0</v>
      </c>
      <c r="BF104" s="45">
        <v>152.80652770666669</v>
      </c>
      <c r="BG104" s="45">
        <v>194.57166666666663</v>
      </c>
      <c r="BH104" s="45"/>
      <c r="BI104" s="45">
        <v>0</v>
      </c>
      <c r="BJ104" s="45"/>
      <c r="BK104" s="45"/>
      <c r="BL104" s="45">
        <v>194.57166666666663</v>
      </c>
      <c r="BM104" s="45">
        <v>9135.8193735293844</v>
      </c>
      <c r="BN104" s="45">
        <f t="shared" si="12"/>
        <v>987.86318419935299</v>
      </c>
      <c r="BO104" s="45">
        <f t="shared" si="13"/>
        <v>698.08998350087609</v>
      </c>
      <c r="BP104" s="46">
        <f t="shared" si="15"/>
        <v>8.8629737609329435</v>
      </c>
      <c r="BQ104" s="46">
        <f t="shared" si="14"/>
        <v>1.9241982507288626</v>
      </c>
      <c r="BR104" s="47">
        <v>5</v>
      </c>
      <c r="BS104" s="46">
        <f t="shared" si="16"/>
        <v>5.8309037900874632</v>
      </c>
      <c r="BT104" s="46">
        <f t="shared" si="17"/>
        <v>14.25</v>
      </c>
      <c r="BU104" s="46">
        <f t="shared" si="18"/>
        <v>16.618075801749271</v>
      </c>
      <c r="BV104" s="45">
        <f t="shared" si="19"/>
        <v>280.17297539041709</v>
      </c>
      <c r="BW104" s="45">
        <f t="shared" si="20"/>
        <v>1966.1261430906463</v>
      </c>
      <c r="BX104" s="45">
        <f t="shared" si="21"/>
        <v>11101.945516620031</v>
      </c>
      <c r="BY104" s="45">
        <f t="shared" si="22"/>
        <v>133223.34619944036</v>
      </c>
      <c r="BZ104" s="45">
        <f t="shared" si="23"/>
        <v>266446.69239888072</v>
      </c>
      <c r="CA104" s="48">
        <v>43101</v>
      </c>
      <c r="CB104" s="49">
        <v>0</v>
      </c>
      <c r="CC104" s="49">
        <v>0</v>
      </c>
    </row>
    <row r="105" spans="1:81">
      <c r="A105" s="41" t="s">
        <v>255</v>
      </c>
      <c r="B105" s="41" t="s">
        <v>78</v>
      </c>
      <c r="C105" s="41" t="s">
        <v>257</v>
      </c>
      <c r="D105" s="42" t="s">
        <v>258</v>
      </c>
      <c r="E105" s="43" t="s">
        <v>62</v>
      </c>
      <c r="F105" s="43" t="s">
        <v>63</v>
      </c>
      <c r="G105" s="43">
        <v>2</v>
      </c>
      <c r="H105" s="44">
        <v>3067.4</v>
      </c>
      <c r="I105" s="45">
        <v>6134.8</v>
      </c>
      <c r="J105" s="45"/>
      <c r="K105" s="45"/>
      <c r="L105" s="45"/>
      <c r="M105" s="45"/>
      <c r="N105" s="45"/>
      <c r="O105" s="45"/>
      <c r="P105" s="45"/>
      <c r="Q105" s="45">
        <v>6134.8</v>
      </c>
      <c r="R105" s="45">
        <v>1226.96</v>
      </c>
      <c r="S105" s="45">
        <v>92.022000000000006</v>
      </c>
      <c r="T105" s="45">
        <v>61.348000000000006</v>
      </c>
      <c r="U105" s="45">
        <v>12.269600000000001</v>
      </c>
      <c r="V105" s="45">
        <v>153.37</v>
      </c>
      <c r="W105" s="45">
        <v>490.78400000000005</v>
      </c>
      <c r="X105" s="45">
        <v>184.04400000000001</v>
      </c>
      <c r="Y105" s="45">
        <v>36.808800000000005</v>
      </c>
      <c r="Z105" s="45">
        <v>2257.6063999999997</v>
      </c>
      <c r="AA105" s="45">
        <v>511.23333333333335</v>
      </c>
      <c r="AB105" s="45">
        <v>681.64444444444439</v>
      </c>
      <c r="AC105" s="45">
        <v>438.97902222222228</v>
      </c>
      <c r="AD105" s="45">
        <v>1631.8568</v>
      </c>
      <c r="AE105" s="45">
        <v>0</v>
      </c>
      <c r="AF105" s="45">
        <v>648.79999999999995</v>
      </c>
      <c r="AG105" s="45">
        <v>0</v>
      </c>
      <c r="AH105" s="45">
        <v>0</v>
      </c>
      <c r="AI105" s="45">
        <v>0</v>
      </c>
      <c r="AJ105" s="45">
        <v>0</v>
      </c>
      <c r="AK105" s="45">
        <v>6.1400000000000006</v>
      </c>
      <c r="AL105" s="45">
        <v>587.76</v>
      </c>
      <c r="AM105" s="45">
        <v>1242.6999999999998</v>
      </c>
      <c r="AN105" s="45">
        <v>5132.1631999999991</v>
      </c>
      <c r="AO105" s="45">
        <v>30.786423996913584</v>
      </c>
      <c r="AP105" s="45">
        <v>2.4629139197530865</v>
      </c>
      <c r="AQ105" s="45">
        <v>1.2314569598765432</v>
      </c>
      <c r="AR105" s="45">
        <v>21.471800000000005</v>
      </c>
      <c r="AS105" s="45">
        <v>7.9016224000000035</v>
      </c>
      <c r="AT105" s="45">
        <v>263.79640000000001</v>
      </c>
      <c r="AU105" s="45">
        <v>10.224666666666668</v>
      </c>
      <c r="AV105" s="45">
        <v>337.87528394320992</v>
      </c>
      <c r="AW105" s="45">
        <v>85.205555555555549</v>
      </c>
      <c r="AX105" s="45">
        <v>50.441688888888891</v>
      </c>
      <c r="AY105" s="45">
        <v>1.2780833333333332</v>
      </c>
      <c r="AZ105" s="45">
        <v>20.449333333333335</v>
      </c>
      <c r="BA105" s="45">
        <v>7.9525185185185183</v>
      </c>
      <c r="BB105" s="45">
        <v>60.840402103703717</v>
      </c>
      <c r="BC105" s="45">
        <v>226.16758173333335</v>
      </c>
      <c r="BD105" s="45"/>
      <c r="BE105" s="45">
        <v>0</v>
      </c>
      <c r="BF105" s="45">
        <v>226.16758173333335</v>
      </c>
      <c r="BG105" s="45">
        <v>176.4152083333334</v>
      </c>
      <c r="BH105" s="45"/>
      <c r="BI105" s="45">
        <v>0</v>
      </c>
      <c r="BJ105" s="45"/>
      <c r="BK105" s="45"/>
      <c r="BL105" s="45">
        <v>176.4152083333334</v>
      </c>
      <c r="BM105" s="45">
        <v>12007.421274009874</v>
      </c>
      <c r="BN105" s="45">
        <f t="shared" si="12"/>
        <v>493.93159209967649</v>
      </c>
      <c r="BO105" s="45">
        <f t="shared" si="13"/>
        <v>349.04499175043804</v>
      </c>
      <c r="BP105" s="46">
        <f t="shared" si="15"/>
        <v>8.8629737609329435</v>
      </c>
      <c r="BQ105" s="46">
        <f t="shared" si="14"/>
        <v>1.9241982507288626</v>
      </c>
      <c r="BR105" s="47">
        <v>5</v>
      </c>
      <c r="BS105" s="46">
        <f t="shared" si="16"/>
        <v>5.8309037900874632</v>
      </c>
      <c r="BT105" s="46">
        <f t="shared" si="17"/>
        <v>14.25</v>
      </c>
      <c r="BU105" s="46">
        <f t="shared" si="18"/>
        <v>16.618075801749271</v>
      </c>
      <c r="BV105" s="45">
        <f t="shared" si="19"/>
        <v>140.08648769520855</v>
      </c>
      <c r="BW105" s="45">
        <f t="shared" si="20"/>
        <v>983.06307154532317</v>
      </c>
      <c r="BX105" s="45">
        <f t="shared" si="21"/>
        <v>12990.484345555196</v>
      </c>
      <c r="BY105" s="45">
        <f t="shared" si="22"/>
        <v>155885.81214666236</v>
      </c>
      <c r="BZ105" s="45">
        <f t="shared" si="23"/>
        <v>311771.62429332471</v>
      </c>
      <c r="CA105" s="50">
        <v>42736</v>
      </c>
      <c r="CB105" s="49">
        <v>0</v>
      </c>
      <c r="CC105" s="49">
        <v>0</v>
      </c>
    </row>
    <row r="106" spans="1:81">
      <c r="A106" s="41" t="s">
        <v>255</v>
      </c>
      <c r="B106" s="41" t="s">
        <v>78</v>
      </c>
      <c r="C106" s="41" t="s">
        <v>257</v>
      </c>
      <c r="D106" s="42" t="s">
        <v>259</v>
      </c>
      <c r="E106" s="43" t="s">
        <v>62</v>
      </c>
      <c r="F106" s="43" t="s">
        <v>64</v>
      </c>
      <c r="G106" s="43">
        <v>1</v>
      </c>
      <c r="H106" s="44">
        <v>3067.4</v>
      </c>
      <c r="I106" s="45">
        <v>3067.4</v>
      </c>
      <c r="J106" s="45"/>
      <c r="K106" s="45"/>
      <c r="L106" s="45"/>
      <c r="M106" s="45"/>
      <c r="N106" s="45"/>
      <c r="O106" s="45"/>
      <c r="P106" s="45"/>
      <c r="Q106" s="45">
        <v>3067.4</v>
      </c>
      <c r="R106" s="45">
        <v>613.48</v>
      </c>
      <c r="S106" s="45">
        <v>46.011000000000003</v>
      </c>
      <c r="T106" s="45">
        <v>30.674000000000003</v>
      </c>
      <c r="U106" s="45">
        <v>6.1348000000000003</v>
      </c>
      <c r="V106" s="45">
        <v>76.685000000000002</v>
      </c>
      <c r="W106" s="45">
        <v>245.39200000000002</v>
      </c>
      <c r="X106" s="45">
        <v>92.022000000000006</v>
      </c>
      <c r="Y106" s="45">
        <v>18.404400000000003</v>
      </c>
      <c r="Z106" s="45">
        <v>1128.8031999999998</v>
      </c>
      <c r="AA106" s="45">
        <v>255.61666666666667</v>
      </c>
      <c r="AB106" s="45">
        <v>340.82222222222219</v>
      </c>
      <c r="AC106" s="45">
        <v>219.48951111111114</v>
      </c>
      <c r="AD106" s="45">
        <v>815.92840000000001</v>
      </c>
      <c r="AE106" s="45">
        <v>0</v>
      </c>
      <c r="AF106" s="45">
        <v>324.39999999999998</v>
      </c>
      <c r="AG106" s="45">
        <v>0</v>
      </c>
      <c r="AH106" s="45">
        <v>0</v>
      </c>
      <c r="AI106" s="45">
        <v>0</v>
      </c>
      <c r="AJ106" s="45">
        <v>0</v>
      </c>
      <c r="AK106" s="45">
        <v>3.0700000000000003</v>
      </c>
      <c r="AL106" s="45">
        <v>293.88</v>
      </c>
      <c r="AM106" s="45">
        <v>621.34999999999991</v>
      </c>
      <c r="AN106" s="45">
        <v>2566.0815999999995</v>
      </c>
      <c r="AO106" s="45">
        <v>15.393211998456792</v>
      </c>
      <c r="AP106" s="45">
        <v>1.2314569598765432</v>
      </c>
      <c r="AQ106" s="45">
        <v>0.61572847993827162</v>
      </c>
      <c r="AR106" s="45">
        <v>10.735900000000003</v>
      </c>
      <c r="AS106" s="45">
        <v>3.9508112000000017</v>
      </c>
      <c r="AT106" s="45">
        <v>131.8982</v>
      </c>
      <c r="AU106" s="45">
        <v>5.1123333333333338</v>
      </c>
      <c r="AV106" s="45">
        <v>168.93764197160496</v>
      </c>
      <c r="AW106" s="45">
        <v>42.602777777777774</v>
      </c>
      <c r="AX106" s="45">
        <v>25.220844444444445</v>
      </c>
      <c r="AY106" s="45">
        <v>0.63904166666666662</v>
      </c>
      <c r="AZ106" s="45">
        <v>10.224666666666668</v>
      </c>
      <c r="BA106" s="45">
        <v>3.9762592592592592</v>
      </c>
      <c r="BB106" s="45">
        <v>30.420201051851858</v>
      </c>
      <c r="BC106" s="45">
        <v>113.08379086666667</v>
      </c>
      <c r="BD106" s="45"/>
      <c r="BE106" s="45">
        <v>0</v>
      </c>
      <c r="BF106" s="45">
        <v>113.08379086666667</v>
      </c>
      <c r="BG106" s="45">
        <v>88.207604166666698</v>
      </c>
      <c r="BH106" s="45"/>
      <c r="BI106" s="45">
        <v>0</v>
      </c>
      <c r="BJ106" s="45"/>
      <c r="BK106" s="45"/>
      <c r="BL106" s="45">
        <v>88.207604166666698</v>
      </c>
      <c r="BM106" s="45">
        <v>6003.7106370049369</v>
      </c>
      <c r="BN106" s="45">
        <f t="shared" si="12"/>
        <v>246.96579604983825</v>
      </c>
      <c r="BO106" s="45">
        <f t="shared" si="13"/>
        <v>174.52249587521902</v>
      </c>
      <c r="BP106" s="46">
        <f t="shared" si="15"/>
        <v>8.8629737609329435</v>
      </c>
      <c r="BQ106" s="46">
        <f t="shared" si="14"/>
        <v>1.9241982507288626</v>
      </c>
      <c r="BR106" s="47">
        <v>5</v>
      </c>
      <c r="BS106" s="46">
        <f t="shared" si="16"/>
        <v>5.8309037900874632</v>
      </c>
      <c r="BT106" s="46">
        <f t="shared" si="17"/>
        <v>14.25</v>
      </c>
      <c r="BU106" s="46">
        <f t="shared" si="18"/>
        <v>16.618075801749271</v>
      </c>
      <c r="BV106" s="45">
        <f t="shared" si="19"/>
        <v>70.043243847604273</v>
      </c>
      <c r="BW106" s="45">
        <f t="shared" si="20"/>
        <v>491.53153577266158</v>
      </c>
      <c r="BX106" s="45">
        <f t="shared" si="21"/>
        <v>6495.2421727775982</v>
      </c>
      <c r="BY106" s="45">
        <f t="shared" si="22"/>
        <v>77942.906073331178</v>
      </c>
      <c r="BZ106" s="45">
        <f t="shared" si="23"/>
        <v>155885.81214666236</v>
      </c>
      <c r="CA106" s="50">
        <v>42736</v>
      </c>
      <c r="CB106" s="49">
        <v>0</v>
      </c>
      <c r="CC106" s="49">
        <v>0</v>
      </c>
    </row>
    <row r="107" spans="1:81">
      <c r="A107" s="41" t="s">
        <v>260</v>
      </c>
      <c r="B107" s="41" t="s">
        <v>73</v>
      </c>
      <c r="C107" s="41" t="s">
        <v>238</v>
      </c>
      <c r="D107" s="42" t="s">
        <v>261</v>
      </c>
      <c r="E107" s="43" t="s">
        <v>62</v>
      </c>
      <c r="F107" s="43" t="s">
        <v>63</v>
      </c>
      <c r="G107" s="43">
        <v>1</v>
      </c>
      <c r="H107" s="44">
        <v>1041.5999999999999</v>
      </c>
      <c r="I107" s="45">
        <v>1041.5999999999999</v>
      </c>
      <c r="J107" s="45"/>
      <c r="K107" s="45"/>
      <c r="L107" s="45"/>
      <c r="M107" s="45"/>
      <c r="N107" s="45"/>
      <c r="O107" s="45"/>
      <c r="P107" s="45"/>
      <c r="Q107" s="45">
        <v>1041.5999999999999</v>
      </c>
      <c r="R107" s="45">
        <v>208.32</v>
      </c>
      <c r="S107" s="45">
        <v>15.623999999999999</v>
      </c>
      <c r="T107" s="45">
        <v>10.415999999999999</v>
      </c>
      <c r="U107" s="45">
        <v>2.0831999999999997</v>
      </c>
      <c r="V107" s="45">
        <v>26.04</v>
      </c>
      <c r="W107" s="45">
        <v>83.327999999999989</v>
      </c>
      <c r="X107" s="45">
        <v>31.247999999999998</v>
      </c>
      <c r="Y107" s="45">
        <v>6.2495999999999992</v>
      </c>
      <c r="Z107" s="45">
        <v>383.30879999999996</v>
      </c>
      <c r="AA107" s="45">
        <v>86.799999999999983</v>
      </c>
      <c r="AB107" s="45">
        <v>115.73333333333332</v>
      </c>
      <c r="AC107" s="45">
        <v>74.532266666666672</v>
      </c>
      <c r="AD107" s="45">
        <v>277.06559999999996</v>
      </c>
      <c r="AE107" s="45">
        <v>117.504</v>
      </c>
      <c r="AF107" s="45">
        <v>397</v>
      </c>
      <c r="AG107" s="45">
        <v>0</v>
      </c>
      <c r="AH107" s="45">
        <v>33.44</v>
      </c>
      <c r="AI107" s="45">
        <v>0</v>
      </c>
      <c r="AJ107" s="45">
        <v>0</v>
      </c>
      <c r="AK107" s="45">
        <v>3.0700000000000003</v>
      </c>
      <c r="AL107" s="45">
        <v>0</v>
      </c>
      <c r="AM107" s="45">
        <v>551.01400000000001</v>
      </c>
      <c r="AN107" s="45">
        <v>1211.3884</v>
      </c>
      <c r="AO107" s="45">
        <v>5.2270879629629627</v>
      </c>
      <c r="AP107" s="45">
        <v>0.418167037037037</v>
      </c>
      <c r="AQ107" s="45">
        <v>0.2090835185185185</v>
      </c>
      <c r="AR107" s="45">
        <v>3.6456000000000004</v>
      </c>
      <c r="AS107" s="45">
        <v>1.3415808000000005</v>
      </c>
      <c r="AT107" s="45">
        <v>44.788799999999995</v>
      </c>
      <c r="AU107" s="45">
        <v>1.736</v>
      </c>
      <c r="AV107" s="45">
        <v>57.366319318518514</v>
      </c>
      <c r="AW107" s="45">
        <v>14.466666666666665</v>
      </c>
      <c r="AX107" s="45">
        <v>8.5642666666666667</v>
      </c>
      <c r="AY107" s="45">
        <v>0.21699999999999997</v>
      </c>
      <c r="AZ107" s="45">
        <v>3.472</v>
      </c>
      <c r="BA107" s="45">
        <v>1.350222222222222</v>
      </c>
      <c r="BB107" s="45">
        <v>10.329817244444445</v>
      </c>
      <c r="BC107" s="45">
        <v>38.3999728</v>
      </c>
      <c r="BD107" s="45"/>
      <c r="BE107" s="45">
        <v>0</v>
      </c>
      <c r="BF107" s="45">
        <v>38.3999728</v>
      </c>
      <c r="BG107" s="45">
        <v>48.642916666666657</v>
      </c>
      <c r="BH107" s="45"/>
      <c r="BI107" s="45">
        <v>0</v>
      </c>
      <c r="BJ107" s="45"/>
      <c r="BK107" s="45"/>
      <c r="BL107" s="45">
        <v>48.642916666666657</v>
      </c>
      <c r="BM107" s="45">
        <v>2397.3976087851852</v>
      </c>
      <c r="BN107" s="45">
        <f t="shared" si="12"/>
        <v>246.96579604983825</v>
      </c>
      <c r="BO107" s="45">
        <f t="shared" si="13"/>
        <v>174.52249587521902</v>
      </c>
      <c r="BP107" s="46">
        <f t="shared" si="15"/>
        <v>8.8629737609329435</v>
      </c>
      <c r="BQ107" s="46">
        <f t="shared" si="14"/>
        <v>1.9241982507288626</v>
      </c>
      <c r="BR107" s="47">
        <v>5</v>
      </c>
      <c r="BS107" s="46">
        <f t="shared" si="16"/>
        <v>5.8309037900874632</v>
      </c>
      <c r="BT107" s="46">
        <f t="shared" si="17"/>
        <v>14.25</v>
      </c>
      <c r="BU107" s="46">
        <f t="shared" si="18"/>
        <v>16.618075801749271</v>
      </c>
      <c r="BV107" s="45">
        <f t="shared" si="19"/>
        <v>70.043243847604273</v>
      </c>
      <c r="BW107" s="45">
        <f t="shared" si="20"/>
        <v>491.53153577266158</v>
      </c>
      <c r="BX107" s="45">
        <f t="shared" si="21"/>
        <v>2888.9291445578469</v>
      </c>
      <c r="BY107" s="45">
        <f t="shared" si="22"/>
        <v>34667.149734694161</v>
      </c>
      <c r="BZ107" s="45">
        <f t="shared" si="23"/>
        <v>69334.299469388323</v>
      </c>
      <c r="CA107" s="48">
        <v>43101</v>
      </c>
      <c r="CB107" s="49">
        <v>0</v>
      </c>
      <c r="CC107" s="49">
        <v>0</v>
      </c>
    </row>
    <row r="108" spans="1:81">
      <c r="A108" s="41" t="s">
        <v>260</v>
      </c>
      <c r="B108" s="41" t="s">
        <v>78</v>
      </c>
      <c r="C108" s="41" t="s">
        <v>262</v>
      </c>
      <c r="D108" s="42" t="s">
        <v>263</v>
      </c>
      <c r="E108" s="43" t="s">
        <v>62</v>
      </c>
      <c r="F108" s="43" t="s">
        <v>63</v>
      </c>
      <c r="G108" s="43">
        <v>1</v>
      </c>
      <c r="H108" s="44">
        <v>3062.89</v>
      </c>
      <c r="I108" s="45">
        <v>3062.89</v>
      </c>
      <c r="J108" s="45"/>
      <c r="K108" s="45"/>
      <c r="L108" s="45"/>
      <c r="M108" s="45"/>
      <c r="N108" s="45"/>
      <c r="O108" s="45"/>
      <c r="P108" s="45"/>
      <c r="Q108" s="45">
        <v>3062.89</v>
      </c>
      <c r="R108" s="45">
        <v>612.57799999999997</v>
      </c>
      <c r="S108" s="45">
        <v>45.943349999999995</v>
      </c>
      <c r="T108" s="45">
        <v>30.628899999999998</v>
      </c>
      <c r="U108" s="45">
        <v>6.1257799999999998</v>
      </c>
      <c r="V108" s="45">
        <v>76.572249999999997</v>
      </c>
      <c r="W108" s="45">
        <v>245.03119999999998</v>
      </c>
      <c r="X108" s="45">
        <v>91.88669999999999</v>
      </c>
      <c r="Y108" s="45">
        <v>18.37734</v>
      </c>
      <c r="Z108" s="45">
        <v>1127.1435199999999</v>
      </c>
      <c r="AA108" s="45">
        <v>255.24083333333331</v>
      </c>
      <c r="AB108" s="45">
        <v>340.32111111111107</v>
      </c>
      <c r="AC108" s="45">
        <v>219.16679555555558</v>
      </c>
      <c r="AD108" s="45">
        <v>814.72874000000002</v>
      </c>
      <c r="AE108" s="45">
        <v>0</v>
      </c>
      <c r="AF108" s="45">
        <v>397</v>
      </c>
      <c r="AG108" s="45">
        <v>0</v>
      </c>
      <c r="AH108" s="45">
        <v>0</v>
      </c>
      <c r="AI108" s="45">
        <v>0</v>
      </c>
      <c r="AJ108" s="45">
        <v>0</v>
      </c>
      <c r="AK108" s="45">
        <v>3.0700000000000003</v>
      </c>
      <c r="AL108" s="45">
        <v>293.88</v>
      </c>
      <c r="AM108" s="45">
        <v>693.95</v>
      </c>
      <c r="AN108" s="45">
        <v>2635.8222599999999</v>
      </c>
      <c r="AO108" s="45">
        <v>15.37057934992284</v>
      </c>
      <c r="AP108" s="45">
        <v>1.2296463479938271</v>
      </c>
      <c r="AQ108" s="45">
        <v>0.61482317399691355</v>
      </c>
      <c r="AR108" s="45">
        <v>10.720115000000002</v>
      </c>
      <c r="AS108" s="45">
        <v>3.9450023200000013</v>
      </c>
      <c r="AT108" s="45">
        <v>131.70426999999998</v>
      </c>
      <c r="AU108" s="45">
        <v>5.1048166666666672</v>
      </c>
      <c r="AV108" s="45">
        <v>168.68925285858023</v>
      </c>
      <c r="AW108" s="45">
        <v>42.540138888888883</v>
      </c>
      <c r="AX108" s="45">
        <v>25.183762222222224</v>
      </c>
      <c r="AY108" s="45">
        <v>0.63810208333333329</v>
      </c>
      <c r="AZ108" s="45">
        <v>10.209633333333334</v>
      </c>
      <c r="BA108" s="45">
        <v>3.9704129629629628</v>
      </c>
      <c r="BB108" s="45">
        <v>30.375474212592597</v>
      </c>
      <c r="BC108" s="45">
        <v>112.91752370333333</v>
      </c>
      <c r="BD108" s="45"/>
      <c r="BE108" s="45">
        <v>0</v>
      </c>
      <c r="BF108" s="45">
        <v>112.91752370333333</v>
      </c>
      <c r="BG108" s="45">
        <v>88.207604166666698</v>
      </c>
      <c r="BH108" s="45"/>
      <c r="BI108" s="45">
        <v>0</v>
      </c>
      <c r="BJ108" s="45"/>
      <c r="BK108" s="45"/>
      <c r="BL108" s="45">
        <v>88.207604166666698</v>
      </c>
      <c r="BM108" s="45">
        <v>6068.5266407285808</v>
      </c>
      <c r="BN108" s="45">
        <f t="shared" si="12"/>
        <v>246.96579604983825</v>
      </c>
      <c r="BO108" s="45">
        <f t="shared" si="13"/>
        <v>174.52249587521902</v>
      </c>
      <c r="BP108" s="46">
        <f t="shared" si="15"/>
        <v>8.8629737609329435</v>
      </c>
      <c r="BQ108" s="46">
        <f t="shared" si="14"/>
        <v>1.9241982507288626</v>
      </c>
      <c r="BR108" s="47">
        <v>5</v>
      </c>
      <c r="BS108" s="46">
        <f t="shared" si="16"/>
        <v>5.8309037900874632</v>
      </c>
      <c r="BT108" s="46">
        <f t="shared" si="17"/>
        <v>14.25</v>
      </c>
      <c r="BU108" s="46">
        <f t="shared" si="18"/>
        <v>16.618075801749271</v>
      </c>
      <c r="BV108" s="45">
        <f t="shared" si="19"/>
        <v>70.043243847604273</v>
      </c>
      <c r="BW108" s="45">
        <f t="shared" si="20"/>
        <v>491.53153577266158</v>
      </c>
      <c r="BX108" s="45">
        <f t="shared" si="21"/>
        <v>6560.0581765012421</v>
      </c>
      <c r="BY108" s="45">
        <f t="shared" si="22"/>
        <v>78720.698118014901</v>
      </c>
      <c r="BZ108" s="45">
        <f t="shared" si="23"/>
        <v>157441.3962360298</v>
      </c>
      <c r="CA108" s="48">
        <v>43101</v>
      </c>
      <c r="CB108" s="49">
        <v>0</v>
      </c>
      <c r="CC108" s="49">
        <v>0</v>
      </c>
    </row>
    <row r="109" spans="1:81">
      <c r="A109" s="41" t="s">
        <v>260</v>
      </c>
      <c r="B109" s="41" t="s">
        <v>66</v>
      </c>
      <c r="C109" s="41" t="s">
        <v>238</v>
      </c>
      <c r="D109" s="42" t="s">
        <v>264</v>
      </c>
      <c r="E109" s="43" t="s">
        <v>62</v>
      </c>
      <c r="F109" s="43" t="s">
        <v>63</v>
      </c>
      <c r="G109" s="43">
        <v>1</v>
      </c>
      <c r="H109" s="44">
        <v>1281.1600000000001</v>
      </c>
      <c r="I109" s="45">
        <v>1281.1600000000001</v>
      </c>
      <c r="J109" s="45"/>
      <c r="K109" s="45"/>
      <c r="L109" s="45"/>
      <c r="M109" s="45"/>
      <c r="N109" s="45"/>
      <c r="O109" s="45"/>
      <c r="P109" s="45"/>
      <c r="Q109" s="45">
        <v>1281.1600000000001</v>
      </c>
      <c r="R109" s="45">
        <v>256.23200000000003</v>
      </c>
      <c r="S109" s="45">
        <v>19.217400000000001</v>
      </c>
      <c r="T109" s="45">
        <v>12.8116</v>
      </c>
      <c r="U109" s="45">
        <v>2.5623200000000002</v>
      </c>
      <c r="V109" s="45">
        <v>32.029000000000003</v>
      </c>
      <c r="W109" s="45">
        <v>102.4928</v>
      </c>
      <c r="X109" s="45">
        <v>38.434800000000003</v>
      </c>
      <c r="Y109" s="45">
        <v>7.6869600000000009</v>
      </c>
      <c r="Z109" s="45">
        <v>471.46688</v>
      </c>
      <c r="AA109" s="45">
        <v>106.76333333333334</v>
      </c>
      <c r="AB109" s="45">
        <v>142.35111111111112</v>
      </c>
      <c r="AC109" s="45">
        <v>91.674115555555574</v>
      </c>
      <c r="AD109" s="45">
        <v>340.78856000000007</v>
      </c>
      <c r="AE109" s="45">
        <v>103.13039999999999</v>
      </c>
      <c r="AF109" s="45">
        <v>397</v>
      </c>
      <c r="AG109" s="45">
        <v>0</v>
      </c>
      <c r="AH109" s="45">
        <v>33.44</v>
      </c>
      <c r="AI109" s="45">
        <v>0</v>
      </c>
      <c r="AJ109" s="45">
        <v>0</v>
      </c>
      <c r="AK109" s="45">
        <v>3.0700000000000003</v>
      </c>
      <c r="AL109" s="45">
        <v>0</v>
      </c>
      <c r="AM109" s="45">
        <v>536.64040000000011</v>
      </c>
      <c r="AN109" s="45">
        <v>1348.8958400000001</v>
      </c>
      <c r="AO109" s="45">
        <v>6.4292780478395075</v>
      </c>
      <c r="AP109" s="45">
        <v>0.51434224382716054</v>
      </c>
      <c r="AQ109" s="45">
        <v>0.25717112191358027</v>
      </c>
      <c r="AR109" s="45">
        <v>4.4840600000000013</v>
      </c>
      <c r="AS109" s="45">
        <v>1.6501340800000008</v>
      </c>
      <c r="AT109" s="45">
        <v>55.089880000000001</v>
      </c>
      <c r="AU109" s="45">
        <v>2.1352666666666669</v>
      </c>
      <c r="AV109" s="45">
        <v>70.560132160246923</v>
      </c>
      <c r="AW109" s="45">
        <v>17.79388888888889</v>
      </c>
      <c r="AX109" s="45">
        <v>10.533982222222223</v>
      </c>
      <c r="AY109" s="45">
        <v>0.26690833333333336</v>
      </c>
      <c r="AZ109" s="45">
        <v>4.2705333333333337</v>
      </c>
      <c r="BA109" s="45">
        <v>1.660762962962963</v>
      </c>
      <c r="BB109" s="45">
        <v>12.705595872592596</v>
      </c>
      <c r="BC109" s="45">
        <v>47.23167161333334</v>
      </c>
      <c r="BD109" s="45">
        <v>174.70363636363635</v>
      </c>
      <c r="BE109" s="45">
        <v>174.70363636363635</v>
      </c>
      <c r="BF109" s="45">
        <v>221.93530797696968</v>
      </c>
      <c r="BG109" s="45">
        <v>67.580104166666672</v>
      </c>
      <c r="BH109" s="45"/>
      <c r="BI109" s="45">
        <v>0</v>
      </c>
      <c r="BJ109" s="45"/>
      <c r="BK109" s="45"/>
      <c r="BL109" s="45">
        <v>67.580104166666672</v>
      </c>
      <c r="BM109" s="45">
        <v>2990.1313843038838</v>
      </c>
      <c r="BN109" s="45">
        <f t="shared" si="12"/>
        <v>246.96579604983825</v>
      </c>
      <c r="BO109" s="45">
        <f t="shared" si="13"/>
        <v>174.52249587521902</v>
      </c>
      <c r="BP109" s="46">
        <f t="shared" si="15"/>
        <v>8.8629737609329435</v>
      </c>
      <c r="BQ109" s="46">
        <f t="shared" si="14"/>
        <v>1.9241982507288626</v>
      </c>
      <c r="BR109" s="47">
        <v>5</v>
      </c>
      <c r="BS109" s="46">
        <f t="shared" si="16"/>
        <v>5.8309037900874632</v>
      </c>
      <c r="BT109" s="46">
        <f t="shared" si="17"/>
        <v>14.25</v>
      </c>
      <c r="BU109" s="46">
        <f t="shared" si="18"/>
        <v>16.618075801749271</v>
      </c>
      <c r="BV109" s="45">
        <f t="shared" si="19"/>
        <v>70.043243847604273</v>
      </c>
      <c r="BW109" s="45">
        <f t="shared" si="20"/>
        <v>491.53153577266158</v>
      </c>
      <c r="BX109" s="45">
        <f t="shared" si="21"/>
        <v>3481.6629200765456</v>
      </c>
      <c r="BY109" s="45">
        <f t="shared" si="22"/>
        <v>41779.955040918547</v>
      </c>
      <c r="BZ109" s="45">
        <f t="shared" si="23"/>
        <v>83559.910081837093</v>
      </c>
      <c r="CA109" s="48">
        <v>43101</v>
      </c>
      <c r="CB109" s="49">
        <v>0</v>
      </c>
      <c r="CC109" s="49">
        <v>0</v>
      </c>
    </row>
    <row r="110" spans="1:81">
      <c r="A110" s="41" t="s">
        <v>260</v>
      </c>
      <c r="B110" s="41" t="s">
        <v>16</v>
      </c>
      <c r="C110" s="41" t="s">
        <v>238</v>
      </c>
      <c r="D110" s="42" t="s">
        <v>265</v>
      </c>
      <c r="E110" s="43" t="s">
        <v>62</v>
      </c>
      <c r="F110" s="43" t="s">
        <v>63</v>
      </c>
      <c r="G110" s="43">
        <v>1</v>
      </c>
      <c r="H110" s="44">
        <v>2216.69</v>
      </c>
      <c r="I110" s="45">
        <v>2216.69</v>
      </c>
      <c r="J110" s="45"/>
      <c r="K110" s="45"/>
      <c r="L110" s="45"/>
      <c r="M110" s="45"/>
      <c r="N110" s="45"/>
      <c r="O110" s="45"/>
      <c r="P110" s="45"/>
      <c r="Q110" s="45">
        <v>2216.69</v>
      </c>
      <c r="R110" s="45">
        <v>443.33800000000002</v>
      </c>
      <c r="S110" s="45">
        <v>33.250349999999997</v>
      </c>
      <c r="T110" s="45">
        <v>22.166900000000002</v>
      </c>
      <c r="U110" s="45">
        <v>4.4333800000000005</v>
      </c>
      <c r="V110" s="45">
        <v>55.417250000000003</v>
      </c>
      <c r="W110" s="45">
        <v>177.33520000000001</v>
      </c>
      <c r="X110" s="45">
        <v>66.500699999999995</v>
      </c>
      <c r="Y110" s="45">
        <v>13.300140000000001</v>
      </c>
      <c r="Z110" s="45">
        <v>815.74191999999994</v>
      </c>
      <c r="AA110" s="45">
        <v>184.72416666666666</v>
      </c>
      <c r="AB110" s="45">
        <v>246.29888888888888</v>
      </c>
      <c r="AC110" s="45">
        <v>158.61648444444447</v>
      </c>
      <c r="AD110" s="45">
        <v>589.63954000000001</v>
      </c>
      <c r="AE110" s="45">
        <v>46.99860000000001</v>
      </c>
      <c r="AF110" s="45">
        <v>397</v>
      </c>
      <c r="AG110" s="45">
        <v>0</v>
      </c>
      <c r="AH110" s="45">
        <v>33.44</v>
      </c>
      <c r="AI110" s="45">
        <v>0</v>
      </c>
      <c r="AJ110" s="45">
        <v>0</v>
      </c>
      <c r="AK110" s="45">
        <v>3.0700000000000003</v>
      </c>
      <c r="AL110" s="45">
        <v>0</v>
      </c>
      <c r="AM110" s="45">
        <v>480.5086</v>
      </c>
      <c r="AN110" s="45">
        <v>1885.8900599999999</v>
      </c>
      <c r="AO110" s="45">
        <v>11.124072212577161</v>
      </c>
      <c r="AP110" s="45">
        <v>0.88992577700617292</v>
      </c>
      <c r="AQ110" s="45">
        <v>0.44496288850308646</v>
      </c>
      <c r="AR110" s="45">
        <v>7.7584150000000012</v>
      </c>
      <c r="AS110" s="45">
        <v>2.855096720000001</v>
      </c>
      <c r="AT110" s="45">
        <v>95.317669999999993</v>
      </c>
      <c r="AU110" s="45">
        <v>3.6944833333333338</v>
      </c>
      <c r="AV110" s="45">
        <v>122.08462593141975</v>
      </c>
      <c r="AW110" s="45">
        <v>30.78736111111111</v>
      </c>
      <c r="AX110" s="45">
        <v>18.22611777777778</v>
      </c>
      <c r="AY110" s="45">
        <v>0.46181041666666667</v>
      </c>
      <c r="AZ110" s="45">
        <v>7.3889666666666676</v>
      </c>
      <c r="BA110" s="45">
        <v>2.8734870370370369</v>
      </c>
      <c r="BB110" s="45">
        <v>21.983489427407413</v>
      </c>
      <c r="BC110" s="45">
        <v>81.721232436666668</v>
      </c>
      <c r="BD110" s="45"/>
      <c r="BE110" s="45">
        <v>0</v>
      </c>
      <c r="BF110" s="45">
        <v>81.721232436666668</v>
      </c>
      <c r="BG110" s="45">
        <v>67.580104166666672</v>
      </c>
      <c r="BH110" s="45"/>
      <c r="BI110" s="45">
        <v>0</v>
      </c>
      <c r="BJ110" s="45"/>
      <c r="BK110" s="45"/>
      <c r="BL110" s="45">
        <v>67.580104166666672</v>
      </c>
      <c r="BM110" s="45">
        <v>4373.9660225347525</v>
      </c>
      <c r="BN110" s="45">
        <f t="shared" si="12"/>
        <v>246.96579604983825</v>
      </c>
      <c r="BO110" s="45">
        <f t="shared" si="13"/>
        <v>174.52249587521902</v>
      </c>
      <c r="BP110" s="46">
        <f t="shared" si="15"/>
        <v>8.8629737609329435</v>
      </c>
      <c r="BQ110" s="46">
        <f t="shared" si="14"/>
        <v>1.9241982507288626</v>
      </c>
      <c r="BR110" s="47">
        <v>5</v>
      </c>
      <c r="BS110" s="46">
        <f t="shared" si="16"/>
        <v>5.8309037900874632</v>
      </c>
      <c r="BT110" s="46">
        <f t="shared" si="17"/>
        <v>14.25</v>
      </c>
      <c r="BU110" s="46">
        <f t="shared" si="18"/>
        <v>16.618075801749271</v>
      </c>
      <c r="BV110" s="45">
        <f t="shared" si="19"/>
        <v>70.043243847604273</v>
      </c>
      <c r="BW110" s="45">
        <f t="shared" si="20"/>
        <v>491.53153577266158</v>
      </c>
      <c r="BX110" s="45">
        <f t="shared" si="21"/>
        <v>4865.4975583074138</v>
      </c>
      <c r="BY110" s="45">
        <f t="shared" si="22"/>
        <v>58385.970699688965</v>
      </c>
      <c r="BZ110" s="45">
        <f t="shared" si="23"/>
        <v>116771.94139937793</v>
      </c>
      <c r="CA110" s="48">
        <v>43101</v>
      </c>
      <c r="CB110" s="49">
        <v>0</v>
      </c>
      <c r="CC110" s="49">
        <v>0</v>
      </c>
    </row>
    <row r="111" spans="1:81">
      <c r="A111" s="41" t="s">
        <v>260</v>
      </c>
      <c r="B111" s="41" t="s">
        <v>17</v>
      </c>
      <c r="C111" s="41" t="s">
        <v>238</v>
      </c>
      <c r="D111" s="42" t="s">
        <v>266</v>
      </c>
      <c r="E111" s="43" t="s">
        <v>62</v>
      </c>
      <c r="F111" s="43" t="s">
        <v>63</v>
      </c>
      <c r="G111" s="43">
        <v>1</v>
      </c>
      <c r="H111" s="44">
        <v>1511.38</v>
      </c>
      <c r="I111" s="45">
        <v>1511.38</v>
      </c>
      <c r="J111" s="45"/>
      <c r="K111" s="45"/>
      <c r="L111" s="45"/>
      <c r="M111" s="45"/>
      <c r="N111" s="45"/>
      <c r="O111" s="45"/>
      <c r="P111" s="45"/>
      <c r="Q111" s="45">
        <v>1511.38</v>
      </c>
      <c r="R111" s="45">
        <v>302.27600000000001</v>
      </c>
      <c r="S111" s="45">
        <v>22.6707</v>
      </c>
      <c r="T111" s="45">
        <v>15.113800000000001</v>
      </c>
      <c r="U111" s="45">
        <v>3.0227600000000003</v>
      </c>
      <c r="V111" s="45">
        <v>37.784500000000001</v>
      </c>
      <c r="W111" s="45">
        <v>120.91040000000001</v>
      </c>
      <c r="X111" s="45">
        <v>45.3414</v>
      </c>
      <c r="Y111" s="45">
        <v>9.0682800000000015</v>
      </c>
      <c r="Z111" s="45">
        <v>556.18784000000005</v>
      </c>
      <c r="AA111" s="45">
        <v>125.94833333333334</v>
      </c>
      <c r="AB111" s="45">
        <v>167.93111111111111</v>
      </c>
      <c r="AC111" s="45">
        <v>108.14763555555558</v>
      </c>
      <c r="AD111" s="45">
        <v>402.02708000000007</v>
      </c>
      <c r="AE111" s="45">
        <v>89.3172</v>
      </c>
      <c r="AF111" s="45">
        <v>397</v>
      </c>
      <c r="AG111" s="45">
        <v>0</v>
      </c>
      <c r="AH111" s="45">
        <v>33.44</v>
      </c>
      <c r="AI111" s="45">
        <v>0</v>
      </c>
      <c r="AJ111" s="45">
        <v>0</v>
      </c>
      <c r="AK111" s="45">
        <v>3.0700000000000003</v>
      </c>
      <c r="AL111" s="45">
        <v>0</v>
      </c>
      <c r="AM111" s="45">
        <v>522.82720000000006</v>
      </c>
      <c r="AN111" s="45">
        <v>1481.0421200000001</v>
      </c>
      <c r="AO111" s="45">
        <v>7.584596971450619</v>
      </c>
      <c r="AP111" s="45">
        <v>0.60676775771604952</v>
      </c>
      <c r="AQ111" s="45">
        <v>0.30338387885802476</v>
      </c>
      <c r="AR111" s="45">
        <v>5.2898300000000011</v>
      </c>
      <c r="AS111" s="45">
        <v>1.946657440000001</v>
      </c>
      <c r="AT111" s="45">
        <v>64.989339999999999</v>
      </c>
      <c r="AU111" s="45">
        <v>2.518966666666667</v>
      </c>
      <c r="AV111" s="45">
        <v>83.239542714691368</v>
      </c>
      <c r="AW111" s="45">
        <v>20.991388888888888</v>
      </c>
      <c r="AX111" s="45">
        <v>12.426902222222225</v>
      </c>
      <c r="AY111" s="45">
        <v>0.31487083333333332</v>
      </c>
      <c r="AZ111" s="45">
        <v>5.037933333333334</v>
      </c>
      <c r="BA111" s="45">
        <v>1.9591962962962963</v>
      </c>
      <c r="BB111" s="45">
        <v>14.988747299259263</v>
      </c>
      <c r="BC111" s="45">
        <v>55.719038873333346</v>
      </c>
      <c r="BD111" s="45"/>
      <c r="BE111" s="45">
        <v>0</v>
      </c>
      <c r="BF111" s="45">
        <v>55.719038873333346</v>
      </c>
      <c r="BG111" s="45">
        <v>67.580104166666658</v>
      </c>
      <c r="BH111" s="45"/>
      <c r="BI111" s="45">
        <v>0</v>
      </c>
      <c r="BJ111" s="45"/>
      <c r="BK111" s="45"/>
      <c r="BL111" s="45">
        <v>67.580104166666658</v>
      </c>
      <c r="BM111" s="45">
        <v>3198.9608057546916</v>
      </c>
      <c r="BN111" s="45">
        <f t="shared" si="12"/>
        <v>246.96579604983825</v>
      </c>
      <c r="BO111" s="45">
        <f t="shared" si="13"/>
        <v>174.52249587521902</v>
      </c>
      <c r="BP111" s="46">
        <f t="shared" si="15"/>
        <v>8.8629737609329435</v>
      </c>
      <c r="BQ111" s="46">
        <f t="shared" si="14"/>
        <v>1.9241982507288626</v>
      </c>
      <c r="BR111" s="47">
        <v>5</v>
      </c>
      <c r="BS111" s="46">
        <f t="shared" si="16"/>
        <v>5.8309037900874632</v>
      </c>
      <c r="BT111" s="46">
        <f t="shared" si="17"/>
        <v>14.25</v>
      </c>
      <c r="BU111" s="46">
        <f t="shared" si="18"/>
        <v>16.618075801749271</v>
      </c>
      <c r="BV111" s="45">
        <f t="shared" si="19"/>
        <v>70.043243847604273</v>
      </c>
      <c r="BW111" s="45">
        <f t="shared" si="20"/>
        <v>491.53153577266158</v>
      </c>
      <c r="BX111" s="45">
        <f t="shared" si="21"/>
        <v>3690.4923415273533</v>
      </c>
      <c r="BY111" s="45">
        <f t="shared" si="22"/>
        <v>44285.90809832824</v>
      </c>
      <c r="BZ111" s="45">
        <f t="shared" si="23"/>
        <v>88571.81619665648</v>
      </c>
      <c r="CA111" s="48">
        <v>43101</v>
      </c>
      <c r="CB111" s="49">
        <v>0</v>
      </c>
      <c r="CC111" s="49">
        <v>0</v>
      </c>
    </row>
    <row r="112" spans="1:81">
      <c r="A112" s="41" t="s">
        <v>267</v>
      </c>
      <c r="B112" s="41" t="s">
        <v>114</v>
      </c>
      <c r="C112" s="41" t="s">
        <v>115</v>
      </c>
      <c r="D112" s="42" t="s">
        <v>268</v>
      </c>
      <c r="E112" s="43" t="s">
        <v>62</v>
      </c>
      <c r="F112" s="43" t="s">
        <v>63</v>
      </c>
      <c r="G112" s="43">
        <v>1</v>
      </c>
      <c r="H112" s="44">
        <v>1200.1400000000001</v>
      </c>
      <c r="I112" s="45">
        <v>1200.1400000000001</v>
      </c>
      <c r="J112" s="45"/>
      <c r="K112" s="45"/>
      <c r="L112" s="45"/>
      <c r="M112" s="45"/>
      <c r="N112" s="45"/>
      <c r="O112" s="45"/>
      <c r="P112" s="45"/>
      <c r="Q112" s="45">
        <v>1200.1400000000001</v>
      </c>
      <c r="R112" s="45">
        <v>240.02800000000002</v>
      </c>
      <c r="S112" s="45">
        <v>18.002100000000002</v>
      </c>
      <c r="T112" s="45">
        <v>12.001400000000002</v>
      </c>
      <c r="U112" s="45">
        <v>2.4002800000000004</v>
      </c>
      <c r="V112" s="45">
        <v>30.003500000000003</v>
      </c>
      <c r="W112" s="45">
        <v>96.011200000000017</v>
      </c>
      <c r="X112" s="45">
        <v>36.004200000000004</v>
      </c>
      <c r="Y112" s="45">
        <v>7.2008400000000004</v>
      </c>
      <c r="Z112" s="45">
        <v>441.65152000000012</v>
      </c>
      <c r="AA112" s="45">
        <v>100.01166666666667</v>
      </c>
      <c r="AB112" s="45">
        <v>133.34888888888889</v>
      </c>
      <c r="AC112" s="45">
        <v>85.876684444444464</v>
      </c>
      <c r="AD112" s="45">
        <v>319.23724000000004</v>
      </c>
      <c r="AE112" s="45">
        <v>107.99159999999999</v>
      </c>
      <c r="AF112" s="45">
        <v>397</v>
      </c>
      <c r="AG112" s="45">
        <v>0</v>
      </c>
      <c r="AH112" s="45">
        <v>28.32</v>
      </c>
      <c r="AI112" s="45">
        <v>0</v>
      </c>
      <c r="AJ112" s="45">
        <v>0</v>
      </c>
      <c r="AK112" s="45">
        <v>3.0700000000000003</v>
      </c>
      <c r="AL112" s="45">
        <v>0</v>
      </c>
      <c r="AM112" s="45">
        <v>536.38160000000005</v>
      </c>
      <c r="AN112" s="45">
        <v>1297.2703600000002</v>
      </c>
      <c r="AO112" s="45">
        <v>6.0226933063271613</v>
      </c>
      <c r="AP112" s="45">
        <v>0.48181546450617291</v>
      </c>
      <c r="AQ112" s="45">
        <v>0.24090773225308645</v>
      </c>
      <c r="AR112" s="45">
        <v>4.2004900000000012</v>
      </c>
      <c r="AS112" s="45">
        <v>1.5457803200000007</v>
      </c>
      <c r="AT112" s="45">
        <v>51.606020000000001</v>
      </c>
      <c r="AU112" s="45">
        <v>2.0002333333333335</v>
      </c>
      <c r="AV112" s="45">
        <v>66.097940156419753</v>
      </c>
      <c r="AW112" s="45">
        <v>16.668611111111112</v>
      </c>
      <c r="AX112" s="45">
        <v>9.8678177777777787</v>
      </c>
      <c r="AY112" s="45">
        <v>0.25002916666666669</v>
      </c>
      <c r="AZ112" s="45">
        <v>4.0004666666666671</v>
      </c>
      <c r="BA112" s="45">
        <v>1.5557370370370371</v>
      </c>
      <c r="BB112" s="45">
        <v>11.90209952740741</v>
      </c>
      <c r="BC112" s="45">
        <v>44.244761286666673</v>
      </c>
      <c r="BD112" s="45"/>
      <c r="BE112" s="45">
        <v>0</v>
      </c>
      <c r="BF112" s="45">
        <v>44.244761286666673</v>
      </c>
      <c r="BG112" s="45">
        <v>49.08625</v>
      </c>
      <c r="BH112" s="45"/>
      <c r="BI112" s="45">
        <v>0</v>
      </c>
      <c r="BJ112" s="45"/>
      <c r="BK112" s="45"/>
      <c r="BL112" s="45">
        <v>49.08625</v>
      </c>
      <c r="BM112" s="45">
        <v>2656.8393114430864</v>
      </c>
      <c r="BN112" s="45">
        <f t="shared" si="12"/>
        <v>246.96579604983825</v>
      </c>
      <c r="BO112" s="45">
        <f t="shared" si="13"/>
        <v>174.52249587521902</v>
      </c>
      <c r="BP112" s="46">
        <f t="shared" si="15"/>
        <v>8.5633802816901436</v>
      </c>
      <c r="BQ112" s="46">
        <f t="shared" si="14"/>
        <v>1.8591549295774654</v>
      </c>
      <c r="BR112" s="47">
        <v>2</v>
      </c>
      <c r="BS112" s="46">
        <f t="shared" si="16"/>
        <v>2.2535211267605644</v>
      </c>
      <c r="BT112" s="46">
        <f t="shared" si="17"/>
        <v>11.25</v>
      </c>
      <c r="BU112" s="46">
        <f t="shared" si="18"/>
        <v>12.676056338028173</v>
      </c>
      <c r="BV112" s="45">
        <f t="shared" si="19"/>
        <v>53.428093342612918</v>
      </c>
      <c r="BW112" s="45">
        <f t="shared" si="20"/>
        <v>474.91638526767019</v>
      </c>
      <c r="BX112" s="45">
        <f t="shared" si="21"/>
        <v>3131.7556967107566</v>
      </c>
      <c r="BY112" s="45">
        <f t="shared" si="22"/>
        <v>37581.068360529083</v>
      </c>
      <c r="BZ112" s="45">
        <f t="shared" si="23"/>
        <v>75162.136721058167</v>
      </c>
      <c r="CA112" s="48">
        <v>43101</v>
      </c>
      <c r="CB112" s="49">
        <v>0</v>
      </c>
      <c r="CC112" s="49">
        <v>0</v>
      </c>
    </row>
    <row r="113" spans="1:81">
      <c r="A113" s="41" t="s">
        <v>267</v>
      </c>
      <c r="B113" s="41" t="s">
        <v>66</v>
      </c>
      <c r="C113" s="41" t="s">
        <v>165</v>
      </c>
      <c r="D113" s="42" t="s">
        <v>269</v>
      </c>
      <c r="E113" s="43" t="s">
        <v>62</v>
      </c>
      <c r="F113" s="43" t="s">
        <v>63</v>
      </c>
      <c r="G113" s="43">
        <v>1</v>
      </c>
      <c r="H113" s="44">
        <v>1281.1600000000001</v>
      </c>
      <c r="I113" s="45">
        <v>1281.1600000000001</v>
      </c>
      <c r="J113" s="45"/>
      <c r="K113" s="45"/>
      <c r="L113" s="45"/>
      <c r="M113" s="45"/>
      <c r="N113" s="45"/>
      <c r="O113" s="45"/>
      <c r="P113" s="45"/>
      <c r="Q113" s="45">
        <v>1281.1600000000001</v>
      </c>
      <c r="R113" s="45">
        <v>256.23200000000003</v>
      </c>
      <c r="S113" s="45">
        <v>19.217400000000001</v>
      </c>
      <c r="T113" s="45">
        <v>12.8116</v>
      </c>
      <c r="U113" s="45">
        <v>2.5623200000000002</v>
      </c>
      <c r="V113" s="45">
        <v>32.029000000000003</v>
      </c>
      <c r="W113" s="45">
        <v>102.4928</v>
      </c>
      <c r="X113" s="45">
        <v>38.434800000000003</v>
      </c>
      <c r="Y113" s="45">
        <v>7.6869600000000009</v>
      </c>
      <c r="Z113" s="45">
        <v>471.46688</v>
      </c>
      <c r="AA113" s="45">
        <v>106.76333333333334</v>
      </c>
      <c r="AB113" s="45">
        <v>142.35111111111112</v>
      </c>
      <c r="AC113" s="45">
        <v>91.674115555555574</v>
      </c>
      <c r="AD113" s="45">
        <v>340.78856000000007</v>
      </c>
      <c r="AE113" s="45">
        <v>103.13039999999999</v>
      </c>
      <c r="AF113" s="45">
        <v>397</v>
      </c>
      <c r="AG113" s="45">
        <v>0</v>
      </c>
      <c r="AH113" s="45">
        <v>0</v>
      </c>
      <c r="AI113" s="45">
        <v>0</v>
      </c>
      <c r="AJ113" s="45">
        <v>0</v>
      </c>
      <c r="AK113" s="45">
        <v>3.0700000000000003</v>
      </c>
      <c r="AL113" s="45">
        <v>0</v>
      </c>
      <c r="AM113" s="45">
        <v>503.2004</v>
      </c>
      <c r="AN113" s="45">
        <v>1315.4558400000001</v>
      </c>
      <c r="AO113" s="45">
        <v>6.4292780478395075</v>
      </c>
      <c r="AP113" s="45">
        <v>0.51434224382716054</v>
      </c>
      <c r="AQ113" s="45">
        <v>0.25717112191358027</v>
      </c>
      <c r="AR113" s="45">
        <v>4.4840600000000013</v>
      </c>
      <c r="AS113" s="45">
        <v>1.6501340800000008</v>
      </c>
      <c r="AT113" s="45">
        <v>55.089880000000001</v>
      </c>
      <c r="AU113" s="45">
        <v>2.1352666666666669</v>
      </c>
      <c r="AV113" s="45">
        <v>70.560132160246923</v>
      </c>
      <c r="AW113" s="45">
        <v>17.79388888888889</v>
      </c>
      <c r="AX113" s="45">
        <v>10.533982222222223</v>
      </c>
      <c r="AY113" s="45">
        <v>0.26690833333333336</v>
      </c>
      <c r="AZ113" s="45">
        <v>4.2705333333333337</v>
      </c>
      <c r="BA113" s="45">
        <v>1.660762962962963</v>
      </c>
      <c r="BB113" s="45">
        <v>12.705595872592596</v>
      </c>
      <c r="BC113" s="45">
        <v>47.23167161333334</v>
      </c>
      <c r="BD113" s="45">
        <v>174.70363636363635</v>
      </c>
      <c r="BE113" s="45">
        <v>174.70363636363635</v>
      </c>
      <c r="BF113" s="45">
        <v>221.93530797696968</v>
      </c>
      <c r="BG113" s="45">
        <v>67.580104166666672</v>
      </c>
      <c r="BH113" s="45"/>
      <c r="BI113" s="45">
        <v>0</v>
      </c>
      <c r="BJ113" s="45"/>
      <c r="BK113" s="45"/>
      <c r="BL113" s="45">
        <v>67.580104166666672</v>
      </c>
      <c r="BM113" s="45">
        <v>2956.6913843038842</v>
      </c>
      <c r="BN113" s="45">
        <f t="shared" si="12"/>
        <v>246.96579604983825</v>
      </c>
      <c r="BO113" s="45">
        <f t="shared" si="13"/>
        <v>174.52249587521902</v>
      </c>
      <c r="BP113" s="46">
        <f t="shared" si="15"/>
        <v>8.5633802816901436</v>
      </c>
      <c r="BQ113" s="46">
        <f t="shared" si="14"/>
        <v>1.8591549295774654</v>
      </c>
      <c r="BR113" s="47">
        <v>2</v>
      </c>
      <c r="BS113" s="46">
        <f t="shared" si="16"/>
        <v>2.2535211267605644</v>
      </c>
      <c r="BT113" s="46">
        <f t="shared" si="17"/>
        <v>11.25</v>
      </c>
      <c r="BU113" s="46">
        <f t="shared" si="18"/>
        <v>12.676056338028173</v>
      </c>
      <c r="BV113" s="45">
        <f t="shared" si="19"/>
        <v>53.428093342612918</v>
      </c>
      <c r="BW113" s="45">
        <f t="shared" si="20"/>
        <v>474.91638526767019</v>
      </c>
      <c r="BX113" s="45">
        <f t="shared" si="21"/>
        <v>3431.6077695715544</v>
      </c>
      <c r="BY113" s="45">
        <f t="shared" si="22"/>
        <v>41179.293234858655</v>
      </c>
      <c r="BZ113" s="45">
        <f t="shared" si="23"/>
        <v>82358.586469717309</v>
      </c>
      <c r="CA113" s="48">
        <v>43101</v>
      </c>
      <c r="CB113" s="49">
        <v>0</v>
      </c>
      <c r="CC113" s="49">
        <v>0</v>
      </c>
    </row>
    <row r="114" spans="1:81">
      <c r="A114" s="41" t="s">
        <v>270</v>
      </c>
      <c r="B114" s="41" t="s">
        <v>14</v>
      </c>
      <c r="C114" s="41" t="s">
        <v>271</v>
      </c>
      <c r="D114" s="42" t="s">
        <v>272</v>
      </c>
      <c r="E114" s="43" t="s">
        <v>62</v>
      </c>
      <c r="F114" s="43" t="s">
        <v>63</v>
      </c>
      <c r="G114" s="43">
        <v>2</v>
      </c>
      <c r="H114" s="44">
        <v>1281.1600000000001</v>
      </c>
      <c r="I114" s="45">
        <v>2562.3200000000002</v>
      </c>
      <c r="J114" s="45"/>
      <c r="K114" s="45"/>
      <c r="L114" s="45"/>
      <c r="M114" s="45"/>
      <c r="N114" s="45"/>
      <c r="O114" s="45"/>
      <c r="P114" s="45"/>
      <c r="Q114" s="45">
        <v>2562.3200000000002</v>
      </c>
      <c r="R114" s="45">
        <v>512.46400000000006</v>
      </c>
      <c r="S114" s="45">
        <v>38.434800000000003</v>
      </c>
      <c r="T114" s="45">
        <v>25.623200000000001</v>
      </c>
      <c r="U114" s="45">
        <v>5.1246400000000003</v>
      </c>
      <c r="V114" s="45">
        <v>64.058000000000007</v>
      </c>
      <c r="W114" s="45">
        <v>204.98560000000001</v>
      </c>
      <c r="X114" s="45">
        <v>76.869600000000005</v>
      </c>
      <c r="Y114" s="45">
        <v>15.373920000000002</v>
      </c>
      <c r="Z114" s="45">
        <v>942.93376000000001</v>
      </c>
      <c r="AA114" s="45">
        <v>213.52666666666667</v>
      </c>
      <c r="AB114" s="45">
        <v>284.70222222222225</v>
      </c>
      <c r="AC114" s="45">
        <v>183.34823111111115</v>
      </c>
      <c r="AD114" s="45">
        <v>681.57712000000015</v>
      </c>
      <c r="AE114" s="45">
        <v>206.26079999999999</v>
      </c>
      <c r="AF114" s="45">
        <v>794</v>
      </c>
      <c r="AG114" s="45">
        <v>0</v>
      </c>
      <c r="AH114" s="45">
        <v>0</v>
      </c>
      <c r="AI114" s="45">
        <v>0</v>
      </c>
      <c r="AJ114" s="45">
        <v>0</v>
      </c>
      <c r="AK114" s="45">
        <v>6.1400000000000006</v>
      </c>
      <c r="AL114" s="45">
        <v>0</v>
      </c>
      <c r="AM114" s="45">
        <v>1006.4008</v>
      </c>
      <c r="AN114" s="45">
        <v>2630.9116800000002</v>
      </c>
      <c r="AO114" s="45">
        <v>12.858556095679015</v>
      </c>
      <c r="AP114" s="45">
        <v>1.0286844876543211</v>
      </c>
      <c r="AQ114" s="45">
        <v>0.51434224382716054</v>
      </c>
      <c r="AR114" s="45">
        <v>8.9681200000000025</v>
      </c>
      <c r="AS114" s="45">
        <v>3.3002681600000017</v>
      </c>
      <c r="AT114" s="45">
        <v>110.17976</v>
      </c>
      <c r="AU114" s="45">
        <v>4.2705333333333337</v>
      </c>
      <c r="AV114" s="45">
        <v>141.12026432049385</v>
      </c>
      <c r="AW114" s="45">
        <v>35.587777777777781</v>
      </c>
      <c r="AX114" s="45">
        <v>21.067964444444446</v>
      </c>
      <c r="AY114" s="45">
        <v>0.53381666666666672</v>
      </c>
      <c r="AZ114" s="45">
        <v>8.5410666666666675</v>
      </c>
      <c r="BA114" s="45">
        <v>3.321525925925926</v>
      </c>
      <c r="BB114" s="45">
        <v>25.411191745185192</v>
      </c>
      <c r="BC114" s="45">
        <v>94.46334322666668</v>
      </c>
      <c r="BD114" s="45">
        <v>283.68542857142859</v>
      </c>
      <c r="BE114" s="45">
        <v>283.68542857142859</v>
      </c>
      <c r="BF114" s="45">
        <v>378.14877179809525</v>
      </c>
      <c r="BG114" s="45">
        <v>135.16020833333334</v>
      </c>
      <c r="BH114" s="45"/>
      <c r="BI114" s="45">
        <v>0</v>
      </c>
      <c r="BJ114" s="45"/>
      <c r="BK114" s="45"/>
      <c r="BL114" s="45">
        <v>135.16020833333334</v>
      </c>
      <c r="BM114" s="45">
        <v>5847.6609244519241</v>
      </c>
      <c r="BN114" s="45">
        <f t="shared" si="12"/>
        <v>493.93159209967649</v>
      </c>
      <c r="BO114" s="45">
        <f t="shared" si="13"/>
        <v>349.04499175043804</v>
      </c>
      <c r="BP114" s="46">
        <f t="shared" si="15"/>
        <v>8.5633802816901436</v>
      </c>
      <c r="BQ114" s="46">
        <f t="shared" si="14"/>
        <v>1.8591549295774654</v>
      </c>
      <c r="BR114" s="47">
        <v>2</v>
      </c>
      <c r="BS114" s="46">
        <f t="shared" si="16"/>
        <v>2.2535211267605644</v>
      </c>
      <c r="BT114" s="46">
        <f t="shared" si="17"/>
        <v>11.25</v>
      </c>
      <c r="BU114" s="46">
        <f t="shared" si="18"/>
        <v>12.676056338028173</v>
      </c>
      <c r="BV114" s="45">
        <f t="shared" si="19"/>
        <v>106.85618668522584</v>
      </c>
      <c r="BW114" s="45">
        <f t="shared" si="20"/>
        <v>949.83277053534039</v>
      </c>
      <c r="BX114" s="45">
        <f t="shared" si="21"/>
        <v>6797.4936949872645</v>
      </c>
      <c r="BY114" s="45">
        <f t="shared" si="22"/>
        <v>81569.924339847174</v>
      </c>
      <c r="BZ114" s="45">
        <f t="shared" si="23"/>
        <v>163139.84867969435</v>
      </c>
      <c r="CA114" s="48">
        <v>43101</v>
      </c>
      <c r="CB114" s="49">
        <v>0</v>
      </c>
      <c r="CC114" s="49">
        <v>0</v>
      </c>
    </row>
    <row r="115" spans="1:81">
      <c r="A115" s="41" t="s">
        <v>270</v>
      </c>
      <c r="B115" s="41" t="s">
        <v>15</v>
      </c>
      <c r="C115" s="41" t="s">
        <v>271</v>
      </c>
      <c r="D115" s="42" t="s">
        <v>273</v>
      </c>
      <c r="E115" s="43" t="s">
        <v>62</v>
      </c>
      <c r="F115" s="43" t="s">
        <v>63</v>
      </c>
      <c r="G115" s="43">
        <v>2</v>
      </c>
      <c r="H115" s="44">
        <v>1281.1600000000001</v>
      </c>
      <c r="I115" s="45">
        <v>2562.3200000000002</v>
      </c>
      <c r="J115" s="45"/>
      <c r="K115" s="45"/>
      <c r="L115" s="45">
        <v>389.02728438095244</v>
      </c>
      <c r="M115" s="45"/>
      <c r="N115" s="45"/>
      <c r="O115" s="45"/>
      <c r="P115" s="45"/>
      <c r="Q115" s="45">
        <v>2951.3472843809527</v>
      </c>
      <c r="R115" s="45">
        <v>590.26945687619059</v>
      </c>
      <c r="S115" s="45">
        <v>44.270209265714286</v>
      </c>
      <c r="T115" s="45">
        <v>29.513472843809527</v>
      </c>
      <c r="U115" s="45">
        <v>5.9026945687619055</v>
      </c>
      <c r="V115" s="45">
        <v>73.783682109523824</v>
      </c>
      <c r="W115" s="45">
        <v>236.10778275047622</v>
      </c>
      <c r="X115" s="45">
        <v>88.540418531428571</v>
      </c>
      <c r="Y115" s="45">
        <v>17.708083706285716</v>
      </c>
      <c r="Z115" s="45">
        <v>1086.0958006521905</v>
      </c>
      <c r="AA115" s="45">
        <v>245.94560703174605</v>
      </c>
      <c r="AB115" s="45">
        <v>327.92747604232807</v>
      </c>
      <c r="AC115" s="45">
        <v>211.18529457125931</v>
      </c>
      <c r="AD115" s="45">
        <v>785.05837764533339</v>
      </c>
      <c r="AE115" s="45">
        <v>206.26079999999999</v>
      </c>
      <c r="AF115" s="45">
        <v>794</v>
      </c>
      <c r="AG115" s="45">
        <v>0</v>
      </c>
      <c r="AH115" s="45">
        <v>0</v>
      </c>
      <c r="AI115" s="45">
        <v>0</v>
      </c>
      <c r="AJ115" s="45">
        <v>0</v>
      </c>
      <c r="AK115" s="45">
        <v>6.1400000000000006</v>
      </c>
      <c r="AL115" s="45">
        <v>0</v>
      </c>
      <c r="AM115" s="45">
        <v>1006.4008</v>
      </c>
      <c r="AN115" s="45">
        <v>2877.554978297524</v>
      </c>
      <c r="AO115" s="45">
        <v>14.810821682710356</v>
      </c>
      <c r="AP115" s="45">
        <v>1.1848657346168285</v>
      </c>
      <c r="AQ115" s="45">
        <v>0.59243286730841427</v>
      </c>
      <c r="AR115" s="45">
        <v>10.329715495333335</v>
      </c>
      <c r="AS115" s="45">
        <v>3.8013353022826686</v>
      </c>
      <c r="AT115" s="45">
        <v>126.90793322838095</v>
      </c>
      <c r="AU115" s="45">
        <v>4.9189121406349212</v>
      </c>
      <c r="AV115" s="45">
        <v>162.54601645126746</v>
      </c>
      <c r="AW115" s="45">
        <v>40.990934505291008</v>
      </c>
      <c r="AX115" s="45">
        <v>24.266633227132278</v>
      </c>
      <c r="AY115" s="45">
        <v>0.61486401757936515</v>
      </c>
      <c r="AZ115" s="45">
        <v>9.8378242812698424</v>
      </c>
      <c r="BA115" s="45">
        <v>3.8258205538271608</v>
      </c>
      <c r="BB115" s="45">
        <v>29.269276183316681</v>
      </c>
      <c r="BC115" s="45">
        <v>108.80535276841633</v>
      </c>
      <c r="BD115" s="45">
        <v>326.75630648503403</v>
      </c>
      <c r="BE115" s="45">
        <v>326.75630648503403</v>
      </c>
      <c r="BF115" s="45">
        <v>435.56165925345033</v>
      </c>
      <c r="BG115" s="45">
        <v>135.16020833333332</v>
      </c>
      <c r="BH115" s="45"/>
      <c r="BI115" s="45">
        <v>0</v>
      </c>
      <c r="BJ115" s="45"/>
      <c r="BK115" s="45"/>
      <c r="BL115" s="45">
        <v>135.16020833333332</v>
      </c>
      <c r="BM115" s="45">
        <v>6562.1701467165294</v>
      </c>
      <c r="BN115" s="45">
        <f t="shared" si="12"/>
        <v>493.93159209967649</v>
      </c>
      <c r="BO115" s="45">
        <f t="shared" si="13"/>
        <v>349.04499175043804</v>
      </c>
      <c r="BP115" s="46">
        <f t="shared" si="15"/>
        <v>8.5633802816901436</v>
      </c>
      <c r="BQ115" s="46">
        <f t="shared" si="14"/>
        <v>1.8591549295774654</v>
      </c>
      <c r="BR115" s="47">
        <v>2</v>
      </c>
      <c r="BS115" s="46">
        <f t="shared" si="16"/>
        <v>2.2535211267605644</v>
      </c>
      <c r="BT115" s="46">
        <f t="shared" si="17"/>
        <v>11.25</v>
      </c>
      <c r="BU115" s="46">
        <f t="shared" si="18"/>
        <v>12.676056338028173</v>
      </c>
      <c r="BV115" s="45">
        <f t="shared" si="19"/>
        <v>106.85618668522584</v>
      </c>
      <c r="BW115" s="45">
        <f t="shared" si="20"/>
        <v>949.83277053534039</v>
      </c>
      <c r="BX115" s="45">
        <f t="shared" si="21"/>
        <v>7512.0029172518698</v>
      </c>
      <c r="BY115" s="45">
        <f t="shared" si="22"/>
        <v>90144.035007022438</v>
      </c>
      <c r="BZ115" s="45">
        <f t="shared" si="23"/>
        <v>180288.07001404488</v>
      </c>
      <c r="CA115" s="48">
        <v>43101</v>
      </c>
      <c r="CB115" s="49">
        <v>0</v>
      </c>
      <c r="CC115" s="49">
        <v>0</v>
      </c>
    </row>
    <row r="116" spans="1:81">
      <c r="A116" s="41" t="s">
        <v>274</v>
      </c>
      <c r="B116" s="41" t="s">
        <v>73</v>
      </c>
      <c r="C116" s="41" t="s">
        <v>67</v>
      </c>
      <c r="D116" s="42" t="s">
        <v>275</v>
      </c>
      <c r="E116" s="43" t="s">
        <v>62</v>
      </c>
      <c r="F116" s="43" t="s">
        <v>63</v>
      </c>
      <c r="G116" s="43">
        <v>1</v>
      </c>
      <c r="H116" s="44">
        <v>1041.5999999999999</v>
      </c>
      <c r="I116" s="45">
        <v>1041.5999999999999</v>
      </c>
      <c r="J116" s="45"/>
      <c r="K116" s="45"/>
      <c r="L116" s="45"/>
      <c r="M116" s="45"/>
      <c r="N116" s="45"/>
      <c r="O116" s="45"/>
      <c r="P116" s="45"/>
      <c r="Q116" s="45">
        <v>1041.5999999999999</v>
      </c>
      <c r="R116" s="45">
        <v>208.32</v>
      </c>
      <c r="S116" s="45">
        <v>15.623999999999999</v>
      </c>
      <c r="T116" s="45">
        <v>10.415999999999999</v>
      </c>
      <c r="U116" s="45">
        <v>2.0831999999999997</v>
      </c>
      <c r="V116" s="45">
        <v>26.04</v>
      </c>
      <c r="W116" s="45">
        <v>83.327999999999989</v>
      </c>
      <c r="X116" s="45">
        <v>31.247999999999998</v>
      </c>
      <c r="Y116" s="45">
        <v>6.2495999999999992</v>
      </c>
      <c r="Z116" s="45">
        <v>383.30879999999996</v>
      </c>
      <c r="AA116" s="45">
        <v>86.799999999999983</v>
      </c>
      <c r="AB116" s="45">
        <v>115.73333333333332</v>
      </c>
      <c r="AC116" s="45">
        <v>74.532266666666672</v>
      </c>
      <c r="AD116" s="45">
        <v>277.06559999999996</v>
      </c>
      <c r="AE116" s="45">
        <v>117.504</v>
      </c>
      <c r="AF116" s="45">
        <v>397</v>
      </c>
      <c r="AG116" s="45">
        <v>0</v>
      </c>
      <c r="AH116" s="45">
        <v>0</v>
      </c>
      <c r="AI116" s="45">
        <v>9.84</v>
      </c>
      <c r="AJ116" s="45">
        <v>0</v>
      </c>
      <c r="AK116" s="45">
        <v>3.0700000000000003</v>
      </c>
      <c r="AL116" s="45">
        <v>0</v>
      </c>
      <c r="AM116" s="45">
        <v>527.4140000000001</v>
      </c>
      <c r="AN116" s="45">
        <v>1187.7884000000001</v>
      </c>
      <c r="AO116" s="45">
        <v>5.2270879629629627</v>
      </c>
      <c r="AP116" s="45">
        <v>0.418167037037037</v>
      </c>
      <c r="AQ116" s="45">
        <v>0.2090835185185185</v>
      </c>
      <c r="AR116" s="45">
        <v>3.6456000000000004</v>
      </c>
      <c r="AS116" s="45">
        <v>1.3415808000000005</v>
      </c>
      <c r="AT116" s="45">
        <v>44.788799999999995</v>
      </c>
      <c r="AU116" s="45">
        <v>1.736</v>
      </c>
      <c r="AV116" s="45">
        <v>57.366319318518514</v>
      </c>
      <c r="AW116" s="45">
        <v>14.466666666666665</v>
      </c>
      <c r="AX116" s="45">
        <v>8.5642666666666667</v>
      </c>
      <c r="AY116" s="45">
        <v>0.21699999999999997</v>
      </c>
      <c r="AZ116" s="45">
        <v>3.472</v>
      </c>
      <c r="BA116" s="45">
        <v>1.350222222222222</v>
      </c>
      <c r="BB116" s="45">
        <v>10.329817244444445</v>
      </c>
      <c r="BC116" s="45">
        <v>38.3999728</v>
      </c>
      <c r="BD116" s="45"/>
      <c r="BE116" s="45">
        <v>0</v>
      </c>
      <c r="BF116" s="45">
        <v>38.3999728</v>
      </c>
      <c r="BG116" s="45">
        <v>48.642916666666657</v>
      </c>
      <c r="BH116" s="45"/>
      <c r="BI116" s="45">
        <v>0</v>
      </c>
      <c r="BJ116" s="45"/>
      <c r="BK116" s="45"/>
      <c r="BL116" s="45">
        <v>48.642916666666657</v>
      </c>
      <c r="BM116" s="45">
        <v>2373.7976087851848</v>
      </c>
      <c r="BN116" s="45">
        <f t="shared" si="12"/>
        <v>246.96579604983825</v>
      </c>
      <c r="BO116" s="45">
        <f t="shared" si="13"/>
        <v>174.52249587521902</v>
      </c>
      <c r="BP116" s="46">
        <f t="shared" si="15"/>
        <v>8.6609686609686669</v>
      </c>
      <c r="BQ116" s="46">
        <f t="shared" si="14"/>
        <v>1.8803418803418819</v>
      </c>
      <c r="BR116" s="47">
        <v>3</v>
      </c>
      <c r="BS116" s="46">
        <f t="shared" si="16"/>
        <v>3.4188034188034218</v>
      </c>
      <c r="BT116" s="46">
        <f t="shared" si="17"/>
        <v>12.25</v>
      </c>
      <c r="BU116" s="46">
        <f t="shared" si="18"/>
        <v>13.960113960113972</v>
      </c>
      <c r="BV116" s="45">
        <f t="shared" si="19"/>
        <v>58.840245881275862</v>
      </c>
      <c r="BW116" s="45">
        <f t="shared" si="20"/>
        <v>480.32853780633314</v>
      </c>
      <c r="BX116" s="45">
        <f t="shared" si="21"/>
        <v>2854.1261465915181</v>
      </c>
      <c r="BY116" s="45">
        <f t="shared" si="22"/>
        <v>34249.513759098219</v>
      </c>
      <c r="BZ116" s="45">
        <f t="shared" si="23"/>
        <v>68499.027518196439</v>
      </c>
      <c r="CA116" s="48">
        <v>43101</v>
      </c>
      <c r="CB116" s="49">
        <v>0</v>
      </c>
      <c r="CC116" s="49">
        <v>0</v>
      </c>
    </row>
    <row r="117" spans="1:81">
      <c r="A117" s="41" t="s">
        <v>276</v>
      </c>
      <c r="B117" s="41" t="s">
        <v>17</v>
      </c>
      <c r="C117" s="41" t="s">
        <v>161</v>
      </c>
      <c r="D117" s="42" t="s">
        <v>277</v>
      </c>
      <c r="E117" s="43" t="s">
        <v>62</v>
      </c>
      <c r="F117" s="43" t="s">
        <v>63</v>
      </c>
      <c r="G117" s="43">
        <v>1</v>
      </c>
      <c r="H117" s="44">
        <v>1511.38</v>
      </c>
      <c r="I117" s="45">
        <v>1511.38</v>
      </c>
      <c r="J117" s="45"/>
      <c r="K117" s="45"/>
      <c r="L117" s="45"/>
      <c r="M117" s="45"/>
      <c r="N117" s="45"/>
      <c r="O117" s="45"/>
      <c r="P117" s="45"/>
      <c r="Q117" s="45">
        <v>1511.38</v>
      </c>
      <c r="R117" s="45">
        <v>302.27600000000001</v>
      </c>
      <c r="S117" s="45">
        <v>22.6707</v>
      </c>
      <c r="T117" s="45">
        <v>15.113800000000001</v>
      </c>
      <c r="U117" s="45">
        <v>3.0227600000000003</v>
      </c>
      <c r="V117" s="45">
        <v>37.784500000000001</v>
      </c>
      <c r="W117" s="45">
        <v>120.91040000000001</v>
      </c>
      <c r="X117" s="45">
        <v>45.3414</v>
      </c>
      <c r="Y117" s="45">
        <v>9.0682800000000015</v>
      </c>
      <c r="Z117" s="45">
        <v>556.18784000000005</v>
      </c>
      <c r="AA117" s="45">
        <v>125.94833333333334</v>
      </c>
      <c r="AB117" s="45">
        <v>167.93111111111111</v>
      </c>
      <c r="AC117" s="45">
        <v>108.14763555555558</v>
      </c>
      <c r="AD117" s="45">
        <v>402.02708000000007</v>
      </c>
      <c r="AE117" s="45">
        <v>89.3172</v>
      </c>
      <c r="AF117" s="45">
        <v>397</v>
      </c>
      <c r="AG117" s="45">
        <v>0</v>
      </c>
      <c r="AH117" s="45">
        <v>48.58</v>
      </c>
      <c r="AI117" s="45">
        <v>9.5500000000000007</v>
      </c>
      <c r="AJ117" s="45">
        <v>0</v>
      </c>
      <c r="AK117" s="45">
        <v>3.0700000000000003</v>
      </c>
      <c r="AL117" s="45">
        <v>0</v>
      </c>
      <c r="AM117" s="45">
        <v>547.5172</v>
      </c>
      <c r="AN117" s="45">
        <v>1505.7321200000001</v>
      </c>
      <c r="AO117" s="45">
        <v>7.584596971450619</v>
      </c>
      <c r="AP117" s="45">
        <v>0.60676775771604952</v>
      </c>
      <c r="AQ117" s="45">
        <v>0.30338387885802476</v>
      </c>
      <c r="AR117" s="45">
        <v>5.2898300000000011</v>
      </c>
      <c r="AS117" s="45">
        <v>1.946657440000001</v>
      </c>
      <c r="AT117" s="45">
        <v>64.989339999999999</v>
      </c>
      <c r="AU117" s="45">
        <v>2.518966666666667</v>
      </c>
      <c r="AV117" s="45">
        <v>83.239542714691368</v>
      </c>
      <c r="AW117" s="45">
        <v>20.991388888888888</v>
      </c>
      <c r="AX117" s="45">
        <v>12.426902222222225</v>
      </c>
      <c r="AY117" s="45">
        <v>0.31487083333333332</v>
      </c>
      <c r="AZ117" s="45">
        <v>5.037933333333334</v>
      </c>
      <c r="BA117" s="45">
        <v>1.9591962962962963</v>
      </c>
      <c r="BB117" s="45">
        <v>14.988747299259263</v>
      </c>
      <c r="BC117" s="45">
        <v>55.719038873333346</v>
      </c>
      <c r="BD117" s="45"/>
      <c r="BE117" s="45">
        <v>0</v>
      </c>
      <c r="BF117" s="45">
        <v>55.719038873333346</v>
      </c>
      <c r="BG117" s="45">
        <v>67.580104166666658</v>
      </c>
      <c r="BH117" s="45"/>
      <c r="BI117" s="45">
        <v>0</v>
      </c>
      <c r="BJ117" s="45"/>
      <c r="BK117" s="45"/>
      <c r="BL117" s="45">
        <v>67.580104166666658</v>
      </c>
      <c r="BM117" s="45">
        <v>3223.6508057546916</v>
      </c>
      <c r="BN117" s="45">
        <f t="shared" si="12"/>
        <v>246.96579604983825</v>
      </c>
      <c r="BO117" s="45">
        <f t="shared" si="13"/>
        <v>174.52249587521902</v>
      </c>
      <c r="BP117" s="46">
        <f t="shared" si="15"/>
        <v>8.5633802816901436</v>
      </c>
      <c r="BQ117" s="46">
        <f t="shared" si="14"/>
        <v>1.8591549295774654</v>
      </c>
      <c r="BR117" s="47">
        <v>2</v>
      </c>
      <c r="BS117" s="46">
        <f t="shared" si="16"/>
        <v>2.2535211267605644</v>
      </c>
      <c r="BT117" s="46">
        <f t="shared" si="17"/>
        <v>11.25</v>
      </c>
      <c r="BU117" s="46">
        <f t="shared" si="18"/>
        <v>12.676056338028173</v>
      </c>
      <c r="BV117" s="45">
        <f t="shared" si="19"/>
        <v>53.428093342612918</v>
      </c>
      <c r="BW117" s="45">
        <f t="shared" si="20"/>
        <v>474.91638526767019</v>
      </c>
      <c r="BX117" s="45">
        <f t="shared" si="21"/>
        <v>3698.5671910223618</v>
      </c>
      <c r="BY117" s="45">
        <f t="shared" si="22"/>
        <v>44382.806292268346</v>
      </c>
      <c r="BZ117" s="45">
        <f t="shared" si="23"/>
        <v>88765.612584536691</v>
      </c>
      <c r="CA117" s="48">
        <v>43101</v>
      </c>
      <c r="CB117" s="49">
        <v>0</v>
      </c>
      <c r="CC117" s="49">
        <v>0</v>
      </c>
    </row>
    <row r="118" spans="1:81">
      <c r="A118" s="41" t="s">
        <v>278</v>
      </c>
      <c r="B118" s="41" t="s">
        <v>66</v>
      </c>
      <c r="C118" s="41" t="s">
        <v>175</v>
      </c>
      <c r="D118" s="42" t="s">
        <v>279</v>
      </c>
      <c r="E118" s="43" t="s">
        <v>62</v>
      </c>
      <c r="F118" s="43" t="s">
        <v>63</v>
      </c>
      <c r="G118" s="43">
        <v>1</v>
      </c>
      <c r="H118" s="44">
        <v>1281.1600000000001</v>
      </c>
      <c r="I118" s="45">
        <v>1281.1600000000001</v>
      </c>
      <c r="J118" s="45"/>
      <c r="K118" s="45"/>
      <c r="L118" s="45"/>
      <c r="M118" s="45"/>
      <c r="N118" s="45"/>
      <c r="O118" s="45"/>
      <c r="P118" s="45"/>
      <c r="Q118" s="45">
        <v>1281.1600000000001</v>
      </c>
      <c r="R118" s="45">
        <v>256.23200000000003</v>
      </c>
      <c r="S118" s="45">
        <v>19.217400000000001</v>
      </c>
      <c r="T118" s="45">
        <v>12.8116</v>
      </c>
      <c r="U118" s="45">
        <v>2.5623200000000002</v>
      </c>
      <c r="V118" s="45">
        <v>32.029000000000003</v>
      </c>
      <c r="W118" s="45">
        <v>102.4928</v>
      </c>
      <c r="X118" s="45">
        <v>38.434800000000003</v>
      </c>
      <c r="Y118" s="45">
        <v>7.6869600000000009</v>
      </c>
      <c r="Z118" s="45">
        <v>471.46688</v>
      </c>
      <c r="AA118" s="45">
        <v>106.76333333333334</v>
      </c>
      <c r="AB118" s="45">
        <v>142.35111111111112</v>
      </c>
      <c r="AC118" s="45">
        <v>91.674115555555574</v>
      </c>
      <c r="AD118" s="45">
        <v>340.78856000000007</v>
      </c>
      <c r="AE118" s="45">
        <v>103.13039999999999</v>
      </c>
      <c r="AF118" s="45">
        <v>397</v>
      </c>
      <c r="AG118" s="45">
        <v>0</v>
      </c>
      <c r="AH118" s="45">
        <v>0</v>
      </c>
      <c r="AI118" s="45">
        <v>0</v>
      </c>
      <c r="AJ118" s="45">
        <v>0</v>
      </c>
      <c r="AK118" s="45">
        <v>3.0700000000000003</v>
      </c>
      <c r="AL118" s="45">
        <v>0</v>
      </c>
      <c r="AM118" s="45">
        <v>503.2004</v>
      </c>
      <c r="AN118" s="45">
        <v>1315.4558400000001</v>
      </c>
      <c r="AO118" s="45">
        <v>6.4292780478395075</v>
      </c>
      <c r="AP118" s="45">
        <v>0.51434224382716054</v>
      </c>
      <c r="AQ118" s="45">
        <v>0.25717112191358027</v>
      </c>
      <c r="AR118" s="45">
        <v>4.4840600000000013</v>
      </c>
      <c r="AS118" s="45">
        <v>1.6501340800000008</v>
      </c>
      <c r="AT118" s="45">
        <v>55.089880000000001</v>
      </c>
      <c r="AU118" s="45">
        <v>2.1352666666666669</v>
      </c>
      <c r="AV118" s="45">
        <v>70.560132160246923</v>
      </c>
      <c r="AW118" s="45">
        <v>17.79388888888889</v>
      </c>
      <c r="AX118" s="45">
        <v>10.533982222222223</v>
      </c>
      <c r="AY118" s="45">
        <v>0.26690833333333336</v>
      </c>
      <c r="AZ118" s="45">
        <v>4.2705333333333337</v>
      </c>
      <c r="BA118" s="45">
        <v>1.660762962962963</v>
      </c>
      <c r="BB118" s="45">
        <v>12.705595872592596</v>
      </c>
      <c r="BC118" s="45">
        <v>47.23167161333334</v>
      </c>
      <c r="BD118" s="45">
        <v>174.70363636363635</v>
      </c>
      <c r="BE118" s="45">
        <v>174.70363636363635</v>
      </c>
      <c r="BF118" s="45">
        <v>221.93530797696968</v>
      </c>
      <c r="BG118" s="45">
        <v>67.580104166666672</v>
      </c>
      <c r="BH118" s="45"/>
      <c r="BI118" s="45">
        <v>0</v>
      </c>
      <c r="BJ118" s="45"/>
      <c r="BK118" s="45"/>
      <c r="BL118" s="45">
        <v>67.580104166666672</v>
      </c>
      <c r="BM118" s="45">
        <v>2956.6913843038842</v>
      </c>
      <c r="BN118" s="45">
        <f t="shared" si="12"/>
        <v>246.96579604983825</v>
      </c>
      <c r="BO118" s="45">
        <f t="shared" si="13"/>
        <v>174.52249587521902</v>
      </c>
      <c r="BP118" s="46">
        <f t="shared" si="15"/>
        <v>8.6609686609686669</v>
      </c>
      <c r="BQ118" s="46">
        <f t="shared" si="14"/>
        <v>1.8803418803418819</v>
      </c>
      <c r="BR118" s="47">
        <v>3</v>
      </c>
      <c r="BS118" s="46">
        <f t="shared" si="16"/>
        <v>3.4188034188034218</v>
      </c>
      <c r="BT118" s="46">
        <f t="shared" si="17"/>
        <v>12.25</v>
      </c>
      <c r="BU118" s="46">
        <f t="shared" si="18"/>
        <v>13.960113960113972</v>
      </c>
      <c r="BV118" s="45">
        <f t="shared" si="19"/>
        <v>58.840245881275862</v>
      </c>
      <c r="BW118" s="45">
        <f t="shared" si="20"/>
        <v>480.32853780633314</v>
      </c>
      <c r="BX118" s="45">
        <f t="shared" si="21"/>
        <v>3437.0199221102175</v>
      </c>
      <c r="BY118" s="45">
        <f t="shared" si="22"/>
        <v>41244.23906532261</v>
      </c>
      <c r="BZ118" s="45">
        <f t="shared" si="23"/>
        <v>82488.478130645221</v>
      </c>
      <c r="CA118" s="48">
        <v>43101</v>
      </c>
      <c r="CB118" s="49">
        <v>0</v>
      </c>
      <c r="CC118" s="49">
        <v>0</v>
      </c>
    </row>
    <row r="119" spans="1:81">
      <c r="A119" s="41" t="s">
        <v>280</v>
      </c>
      <c r="B119" s="41" t="s">
        <v>73</v>
      </c>
      <c r="C119" s="41" t="s">
        <v>271</v>
      </c>
      <c r="D119" s="42" t="s">
        <v>281</v>
      </c>
      <c r="E119" s="43" t="s">
        <v>62</v>
      </c>
      <c r="F119" s="43" t="s">
        <v>63</v>
      </c>
      <c r="G119" s="43">
        <v>1</v>
      </c>
      <c r="H119" s="44">
        <v>1041.5999999999999</v>
      </c>
      <c r="I119" s="45">
        <v>1041.5999999999999</v>
      </c>
      <c r="J119" s="45"/>
      <c r="K119" s="45"/>
      <c r="L119" s="45"/>
      <c r="M119" s="45"/>
      <c r="N119" s="45"/>
      <c r="O119" s="45"/>
      <c r="P119" s="45"/>
      <c r="Q119" s="45">
        <v>1041.5999999999999</v>
      </c>
      <c r="R119" s="45">
        <v>208.32</v>
      </c>
      <c r="S119" s="45">
        <v>15.623999999999999</v>
      </c>
      <c r="T119" s="45">
        <v>10.415999999999999</v>
      </c>
      <c r="U119" s="45">
        <v>2.0831999999999997</v>
      </c>
      <c r="V119" s="45">
        <v>26.04</v>
      </c>
      <c r="W119" s="45">
        <v>83.327999999999989</v>
      </c>
      <c r="X119" s="45">
        <v>31.247999999999998</v>
      </c>
      <c r="Y119" s="45">
        <v>6.2495999999999992</v>
      </c>
      <c r="Z119" s="45">
        <v>383.30879999999996</v>
      </c>
      <c r="AA119" s="45">
        <v>86.799999999999983</v>
      </c>
      <c r="AB119" s="45">
        <v>115.73333333333332</v>
      </c>
      <c r="AC119" s="45">
        <v>74.532266666666672</v>
      </c>
      <c r="AD119" s="45">
        <v>277.06559999999996</v>
      </c>
      <c r="AE119" s="45">
        <v>117.504</v>
      </c>
      <c r="AF119" s="45">
        <v>397</v>
      </c>
      <c r="AG119" s="45">
        <v>0</v>
      </c>
      <c r="AH119" s="45">
        <v>0</v>
      </c>
      <c r="AI119" s="45">
        <v>0</v>
      </c>
      <c r="AJ119" s="45">
        <v>0</v>
      </c>
      <c r="AK119" s="45">
        <v>3.0700000000000003</v>
      </c>
      <c r="AL119" s="45">
        <v>0</v>
      </c>
      <c r="AM119" s="45">
        <v>517.57400000000007</v>
      </c>
      <c r="AN119" s="45">
        <v>1177.9484</v>
      </c>
      <c r="AO119" s="45">
        <v>5.2270879629629627</v>
      </c>
      <c r="AP119" s="45">
        <v>0.418167037037037</v>
      </c>
      <c r="AQ119" s="45">
        <v>0.2090835185185185</v>
      </c>
      <c r="AR119" s="45">
        <v>3.6456000000000004</v>
      </c>
      <c r="AS119" s="45">
        <v>1.3415808000000005</v>
      </c>
      <c r="AT119" s="45">
        <v>44.788799999999995</v>
      </c>
      <c r="AU119" s="45">
        <v>1.736</v>
      </c>
      <c r="AV119" s="45">
        <v>57.366319318518514</v>
      </c>
      <c r="AW119" s="45">
        <v>14.466666666666665</v>
      </c>
      <c r="AX119" s="45">
        <v>8.5642666666666667</v>
      </c>
      <c r="AY119" s="45">
        <v>0.21699999999999997</v>
      </c>
      <c r="AZ119" s="45">
        <v>3.472</v>
      </c>
      <c r="BA119" s="45">
        <v>1.350222222222222</v>
      </c>
      <c r="BB119" s="45">
        <v>10.329817244444445</v>
      </c>
      <c r="BC119" s="45">
        <v>38.3999728</v>
      </c>
      <c r="BD119" s="45"/>
      <c r="BE119" s="45">
        <v>0</v>
      </c>
      <c r="BF119" s="45">
        <v>38.3999728</v>
      </c>
      <c r="BG119" s="45">
        <v>48.642916666666657</v>
      </c>
      <c r="BH119" s="45"/>
      <c r="BI119" s="45">
        <v>0</v>
      </c>
      <c r="BJ119" s="45"/>
      <c r="BK119" s="45"/>
      <c r="BL119" s="45">
        <v>48.642916666666657</v>
      </c>
      <c r="BM119" s="45">
        <v>2363.9576087851847</v>
      </c>
      <c r="BN119" s="45">
        <f t="shared" si="12"/>
        <v>246.96579604983825</v>
      </c>
      <c r="BO119" s="45">
        <f t="shared" si="13"/>
        <v>174.52249587521902</v>
      </c>
      <c r="BP119" s="46">
        <f t="shared" si="15"/>
        <v>8.6609686609686669</v>
      </c>
      <c r="BQ119" s="46">
        <f t="shared" si="14"/>
        <v>1.8803418803418819</v>
      </c>
      <c r="BR119" s="47">
        <v>3</v>
      </c>
      <c r="BS119" s="46">
        <f t="shared" si="16"/>
        <v>3.4188034188034218</v>
      </c>
      <c r="BT119" s="46">
        <f t="shared" si="17"/>
        <v>12.25</v>
      </c>
      <c r="BU119" s="46">
        <f t="shared" si="18"/>
        <v>13.960113960113972</v>
      </c>
      <c r="BV119" s="45">
        <f t="shared" si="19"/>
        <v>58.840245881275862</v>
      </c>
      <c r="BW119" s="45">
        <f t="shared" si="20"/>
        <v>480.32853780633314</v>
      </c>
      <c r="BX119" s="45">
        <f t="shared" si="21"/>
        <v>2844.286146591518</v>
      </c>
      <c r="BY119" s="45">
        <f t="shared" si="22"/>
        <v>34131.433759098218</v>
      </c>
      <c r="BZ119" s="45">
        <f t="shared" si="23"/>
        <v>68262.867518196435</v>
      </c>
      <c r="CA119" s="48">
        <v>43101</v>
      </c>
      <c r="CB119" s="49">
        <v>0</v>
      </c>
      <c r="CC119" s="49">
        <v>0</v>
      </c>
    </row>
    <row r="120" spans="1:81">
      <c r="A120" s="41" t="s">
        <v>282</v>
      </c>
      <c r="B120" s="41" t="s">
        <v>73</v>
      </c>
      <c r="C120" s="41" t="s">
        <v>282</v>
      </c>
      <c r="D120" s="42" t="s">
        <v>283</v>
      </c>
      <c r="E120" s="43" t="s">
        <v>62</v>
      </c>
      <c r="F120" s="43" t="s">
        <v>63</v>
      </c>
      <c r="G120" s="43">
        <v>1</v>
      </c>
      <c r="H120" s="44">
        <v>1076.08</v>
      </c>
      <c r="I120" s="45">
        <v>1076.08</v>
      </c>
      <c r="J120" s="45"/>
      <c r="K120" s="45"/>
      <c r="L120" s="45"/>
      <c r="M120" s="45"/>
      <c r="N120" s="45"/>
      <c r="O120" s="45"/>
      <c r="P120" s="45"/>
      <c r="Q120" s="45">
        <v>1076.08</v>
      </c>
      <c r="R120" s="45">
        <v>215.21600000000001</v>
      </c>
      <c r="S120" s="45">
        <v>16.141199999999998</v>
      </c>
      <c r="T120" s="45">
        <v>10.7608</v>
      </c>
      <c r="U120" s="45">
        <v>2.1521599999999999</v>
      </c>
      <c r="V120" s="45">
        <v>26.902000000000001</v>
      </c>
      <c r="W120" s="45">
        <v>86.086399999999998</v>
      </c>
      <c r="X120" s="45">
        <v>32.282399999999996</v>
      </c>
      <c r="Y120" s="45">
        <v>6.45648</v>
      </c>
      <c r="Z120" s="45">
        <v>395.99743999999998</v>
      </c>
      <c r="AA120" s="45">
        <v>89.673333333333318</v>
      </c>
      <c r="AB120" s="45">
        <v>119.56444444444443</v>
      </c>
      <c r="AC120" s="45">
        <v>76.999502222222233</v>
      </c>
      <c r="AD120" s="45">
        <v>286.23728</v>
      </c>
      <c r="AE120" s="45">
        <v>115.43520000000001</v>
      </c>
      <c r="AF120" s="45">
        <v>397</v>
      </c>
      <c r="AG120" s="45">
        <v>0</v>
      </c>
      <c r="AH120" s="45">
        <v>32.619999999999997</v>
      </c>
      <c r="AI120" s="45">
        <v>0</v>
      </c>
      <c r="AJ120" s="45">
        <v>0</v>
      </c>
      <c r="AK120" s="45">
        <v>3.0700000000000003</v>
      </c>
      <c r="AL120" s="45">
        <v>0</v>
      </c>
      <c r="AM120" s="45">
        <v>548.12520000000006</v>
      </c>
      <c r="AN120" s="45">
        <v>1230.3599199999999</v>
      </c>
      <c r="AO120" s="45">
        <v>5.400119830246914</v>
      </c>
      <c r="AP120" s="45">
        <v>0.43200958641975307</v>
      </c>
      <c r="AQ120" s="45">
        <v>0.21600479320987653</v>
      </c>
      <c r="AR120" s="45">
        <v>3.7662800000000001</v>
      </c>
      <c r="AS120" s="45">
        <v>1.3859910400000004</v>
      </c>
      <c r="AT120" s="45">
        <v>46.271439999999991</v>
      </c>
      <c r="AU120" s="45">
        <v>1.7934666666666668</v>
      </c>
      <c r="AV120" s="45">
        <v>59.265311916543205</v>
      </c>
      <c r="AW120" s="45">
        <v>14.945555555555554</v>
      </c>
      <c r="AX120" s="45">
        <v>8.8477688888888881</v>
      </c>
      <c r="AY120" s="45">
        <v>0.22418333333333329</v>
      </c>
      <c r="AZ120" s="45">
        <v>3.5869333333333335</v>
      </c>
      <c r="BA120" s="45">
        <v>1.3949185185185184</v>
      </c>
      <c r="BB120" s="45">
        <v>10.671764343703705</v>
      </c>
      <c r="BC120" s="45">
        <v>39.671123973333337</v>
      </c>
      <c r="BD120" s="45"/>
      <c r="BE120" s="45">
        <v>0</v>
      </c>
      <c r="BF120" s="45">
        <v>39.671123973333337</v>
      </c>
      <c r="BG120" s="45">
        <v>48.642916666666657</v>
      </c>
      <c r="BH120" s="45"/>
      <c r="BI120" s="45">
        <v>0</v>
      </c>
      <c r="BJ120" s="45"/>
      <c r="BK120" s="45"/>
      <c r="BL120" s="45">
        <v>48.642916666666657</v>
      </c>
      <c r="BM120" s="45">
        <v>2454.019272556543</v>
      </c>
      <c r="BN120" s="45">
        <f t="shared" si="12"/>
        <v>246.96579604983825</v>
      </c>
      <c r="BO120" s="45">
        <f t="shared" si="13"/>
        <v>174.52249587521902</v>
      </c>
      <c r="BP120" s="46">
        <f t="shared" si="15"/>
        <v>8.6609686609686669</v>
      </c>
      <c r="BQ120" s="46">
        <f t="shared" si="14"/>
        <v>1.8803418803418819</v>
      </c>
      <c r="BR120" s="47">
        <v>3</v>
      </c>
      <c r="BS120" s="46">
        <f t="shared" si="16"/>
        <v>3.4188034188034218</v>
      </c>
      <c r="BT120" s="46">
        <f t="shared" si="17"/>
        <v>12.25</v>
      </c>
      <c r="BU120" s="46">
        <f t="shared" si="18"/>
        <v>13.960113960113972</v>
      </c>
      <c r="BV120" s="45">
        <f t="shared" si="19"/>
        <v>58.840245881275862</v>
      </c>
      <c r="BW120" s="45">
        <f t="shared" si="20"/>
        <v>480.32853780633314</v>
      </c>
      <c r="BX120" s="45">
        <f t="shared" si="21"/>
        <v>2934.3478103628763</v>
      </c>
      <c r="BY120" s="45">
        <f t="shared" si="22"/>
        <v>35212.173724354514</v>
      </c>
      <c r="BZ120" s="45">
        <f t="shared" si="23"/>
        <v>70424.347448709028</v>
      </c>
      <c r="CA120" s="48">
        <v>43101</v>
      </c>
      <c r="CB120" s="49">
        <v>0</v>
      </c>
      <c r="CC120" s="49">
        <v>0</v>
      </c>
    </row>
    <row r="121" spans="1:81">
      <c r="A121" s="41" t="s">
        <v>282</v>
      </c>
      <c r="B121" s="41" t="s">
        <v>78</v>
      </c>
      <c r="C121" s="41" t="s">
        <v>284</v>
      </c>
      <c r="D121" s="42" t="s">
        <v>285</v>
      </c>
      <c r="E121" s="43" t="s">
        <v>62</v>
      </c>
      <c r="F121" s="43" t="s">
        <v>63</v>
      </c>
      <c r="G121" s="43">
        <v>4</v>
      </c>
      <c r="H121" s="44">
        <v>2973.68</v>
      </c>
      <c r="I121" s="45">
        <v>11894.72</v>
      </c>
      <c r="J121" s="45"/>
      <c r="K121" s="45"/>
      <c r="L121" s="45"/>
      <c r="M121" s="45"/>
      <c r="N121" s="45"/>
      <c r="O121" s="45"/>
      <c r="P121" s="45"/>
      <c r="Q121" s="45">
        <v>11894.72</v>
      </c>
      <c r="R121" s="45">
        <v>2378.944</v>
      </c>
      <c r="S121" s="45">
        <v>178.42079999999999</v>
      </c>
      <c r="T121" s="45">
        <v>118.9472</v>
      </c>
      <c r="U121" s="45">
        <v>23.789439999999999</v>
      </c>
      <c r="V121" s="45">
        <v>297.36799999999999</v>
      </c>
      <c r="W121" s="45">
        <v>951.57759999999996</v>
      </c>
      <c r="X121" s="45">
        <v>356.84159999999997</v>
      </c>
      <c r="Y121" s="45">
        <v>71.368319999999997</v>
      </c>
      <c r="Z121" s="45">
        <v>4377.2569599999997</v>
      </c>
      <c r="AA121" s="45">
        <v>991.22666666666657</v>
      </c>
      <c r="AB121" s="45">
        <v>1321.6355555555554</v>
      </c>
      <c r="AC121" s="45">
        <v>851.1332977777779</v>
      </c>
      <c r="AD121" s="45">
        <v>3163.9955199999999</v>
      </c>
      <c r="AE121" s="45">
        <v>6.3168000000000575</v>
      </c>
      <c r="AF121" s="45">
        <v>1297.5999999999999</v>
      </c>
      <c r="AG121" s="45">
        <v>0</v>
      </c>
      <c r="AH121" s="45">
        <v>0</v>
      </c>
      <c r="AI121" s="45">
        <v>0</v>
      </c>
      <c r="AJ121" s="45">
        <v>0</v>
      </c>
      <c r="AK121" s="45">
        <v>12.280000000000001</v>
      </c>
      <c r="AL121" s="45">
        <v>1175.52</v>
      </c>
      <c r="AM121" s="45">
        <v>2491.7168000000001</v>
      </c>
      <c r="AN121" s="45">
        <v>10032.969280000001</v>
      </c>
      <c r="AO121" s="45">
        <v>59.691578086419753</v>
      </c>
      <c r="AP121" s="45">
        <v>4.77532624691358</v>
      </c>
      <c r="AQ121" s="45">
        <v>2.38766312345679</v>
      </c>
      <c r="AR121" s="45">
        <v>41.631520000000002</v>
      </c>
      <c r="AS121" s="45">
        <v>15.320399360000005</v>
      </c>
      <c r="AT121" s="45">
        <v>511.47295999999994</v>
      </c>
      <c r="AU121" s="45">
        <v>19.824533333333335</v>
      </c>
      <c r="AV121" s="45">
        <v>655.10398015012345</v>
      </c>
      <c r="AW121" s="45">
        <v>165.20444444444442</v>
      </c>
      <c r="AX121" s="45">
        <v>97.801031111111115</v>
      </c>
      <c r="AY121" s="45">
        <v>2.4780666666666664</v>
      </c>
      <c r="AZ121" s="45">
        <v>39.64906666666667</v>
      </c>
      <c r="BA121" s="45">
        <v>15.419081481481481</v>
      </c>
      <c r="BB121" s="45">
        <v>117.96302205629631</v>
      </c>
      <c r="BC121" s="45">
        <v>438.51471242666673</v>
      </c>
      <c r="BD121" s="45"/>
      <c r="BE121" s="45">
        <v>0</v>
      </c>
      <c r="BF121" s="45">
        <v>438.51471242666673</v>
      </c>
      <c r="BG121" s="45">
        <v>352.83041666666679</v>
      </c>
      <c r="BH121" s="45"/>
      <c r="BI121" s="45">
        <v>0</v>
      </c>
      <c r="BJ121" s="45"/>
      <c r="BK121" s="45"/>
      <c r="BL121" s="45">
        <v>352.83041666666679</v>
      </c>
      <c r="BM121" s="45">
        <v>23374.138389243457</v>
      </c>
      <c r="BN121" s="45">
        <f t="shared" si="12"/>
        <v>987.86318419935299</v>
      </c>
      <c r="BO121" s="45">
        <f t="shared" si="13"/>
        <v>698.08998350087609</v>
      </c>
      <c r="BP121" s="46">
        <f t="shared" si="15"/>
        <v>8.6609686609686669</v>
      </c>
      <c r="BQ121" s="46">
        <f t="shared" si="14"/>
        <v>1.8803418803418819</v>
      </c>
      <c r="BR121" s="47">
        <v>3</v>
      </c>
      <c r="BS121" s="46">
        <f t="shared" si="16"/>
        <v>3.4188034188034218</v>
      </c>
      <c r="BT121" s="46">
        <f t="shared" si="17"/>
        <v>12.25</v>
      </c>
      <c r="BU121" s="46">
        <f t="shared" si="18"/>
        <v>13.960113960113972</v>
      </c>
      <c r="BV121" s="45">
        <f t="shared" si="19"/>
        <v>235.36098352510345</v>
      </c>
      <c r="BW121" s="45">
        <f t="shared" si="20"/>
        <v>1921.3141512253326</v>
      </c>
      <c r="BX121" s="45">
        <f t="shared" si="21"/>
        <v>25295.452540468788</v>
      </c>
      <c r="BY121" s="45">
        <f t="shared" si="22"/>
        <v>303545.43048562546</v>
      </c>
      <c r="BZ121" s="45">
        <f t="shared" si="23"/>
        <v>607090.86097125092</v>
      </c>
      <c r="CA121" s="50">
        <v>42736</v>
      </c>
      <c r="CB121" s="49">
        <v>0</v>
      </c>
      <c r="CC121" s="49">
        <v>0</v>
      </c>
    </row>
    <row r="122" spans="1:81">
      <c r="A122" s="41" t="s">
        <v>282</v>
      </c>
      <c r="B122" s="41" t="s">
        <v>14</v>
      </c>
      <c r="C122" s="41" t="s">
        <v>282</v>
      </c>
      <c r="D122" s="42" t="s">
        <v>286</v>
      </c>
      <c r="E122" s="43" t="s">
        <v>62</v>
      </c>
      <c r="F122" s="43" t="s">
        <v>63</v>
      </c>
      <c r="G122" s="43">
        <v>2</v>
      </c>
      <c r="H122" s="44">
        <v>1393</v>
      </c>
      <c r="I122" s="45">
        <v>2786</v>
      </c>
      <c r="J122" s="45"/>
      <c r="K122" s="45"/>
      <c r="L122" s="45"/>
      <c r="M122" s="45"/>
      <c r="N122" s="45"/>
      <c r="O122" s="45"/>
      <c r="P122" s="45"/>
      <c r="Q122" s="45">
        <v>2786</v>
      </c>
      <c r="R122" s="45">
        <v>557.20000000000005</v>
      </c>
      <c r="S122" s="45">
        <v>41.79</v>
      </c>
      <c r="T122" s="45">
        <v>27.86</v>
      </c>
      <c r="U122" s="45">
        <v>5.5720000000000001</v>
      </c>
      <c r="V122" s="45">
        <v>69.650000000000006</v>
      </c>
      <c r="W122" s="45">
        <v>222.88</v>
      </c>
      <c r="X122" s="45">
        <v>83.58</v>
      </c>
      <c r="Y122" s="45">
        <v>16.716000000000001</v>
      </c>
      <c r="Z122" s="45">
        <v>1025.248</v>
      </c>
      <c r="AA122" s="45">
        <v>232.16666666666666</v>
      </c>
      <c r="AB122" s="45">
        <v>309.55555555555554</v>
      </c>
      <c r="AC122" s="45">
        <v>199.35377777777782</v>
      </c>
      <c r="AD122" s="45">
        <v>741.07600000000002</v>
      </c>
      <c r="AE122" s="45">
        <v>192.84</v>
      </c>
      <c r="AF122" s="45">
        <v>794</v>
      </c>
      <c r="AG122" s="45">
        <v>0</v>
      </c>
      <c r="AH122" s="45">
        <v>65.239999999999995</v>
      </c>
      <c r="AI122" s="45">
        <v>0</v>
      </c>
      <c r="AJ122" s="45">
        <v>0</v>
      </c>
      <c r="AK122" s="45">
        <v>6.1400000000000006</v>
      </c>
      <c r="AL122" s="45">
        <v>0</v>
      </c>
      <c r="AM122" s="45">
        <v>1058.22</v>
      </c>
      <c r="AN122" s="45">
        <v>2824.5439999999999</v>
      </c>
      <c r="AO122" s="45">
        <v>13.981055169753088</v>
      </c>
      <c r="AP122" s="45">
        <v>1.118484413580247</v>
      </c>
      <c r="AQ122" s="45">
        <v>0.55924220679012349</v>
      </c>
      <c r="AR122" s="45">
        <v>9.7510000000000012</v>
      </c>
      <c r="AS122" s="45">
        <v>3.5883680000000013</v>
      </c>
      <c r="AT122" s="45">
        <v>119.79799999999999</v>
      </c>
      <c r="AU122" s="45">
        <v>4.6433333333333335</v>
      </c>
      <c r="AV122" s="45">
        <v>153.4394831234568</v>
      </c>
      <c r="AW122" s="45">
        <v>38.694444444444443</v>
      </c>
      <c r="AX122" s="45">
        <v>22.907111111111114</v>
      </c>
      <c r="AY122" s="45">
        <v>0.58041666666666658</v>
      </c>
      <c r="AZ122" s="45">
        <v>9.2866666666666671</v>
      </c>
      <c r="BA122" s="45">
        <v>3.6114814814814813</v>
      </c>
      <c r="BB122" s="45">
        <v>27.629484296296301</v>
      </c>
      <c r="BC122" s="45">
        <v>102.70960466666666</v>
      </c>
      <c r="BD122" s="45">
        <v>308.45000000000005</v>
      </c>
      <c r="BE122" s="45">
        <v>308.45000000000005</v>
      </c>
      <c r="BF122" s="45">
        <v>411.15960466666672</v>
      </c>
      <c r="BG122" s="45">
        <v>135.16020833333334</v>
      </c>
      <c r="BH122" s="45"/>
      <c r="BI122" s="45">
        <v>0</v>
      </c>
      <c r="BJ122" s="45"/>
      <c r="BK122" s="45"/>
      <c r="BL122" s="45">
        <v>135.16020833333334</v>
      </c>
      <c r="BM122" s="45">
        <v>6310.3032961234567</v>
      </c>
      <c r="BN122" s="45">
        <f t="shared" si="12"/>
        <v>493.93159209967649</v>
      </c>
      <c r="BO122" s="45">
        <f t="shared" si="13"/>
        <v>349.04499175043804</v>
      </c>
      <c r="BP122" s="46">
        <f t="shared" si="15"/>
        <v>8.6609686609686669</v>
      </c>
      <c r="BQ122" s="46">
        <f t="shared" si="14"/>
        <v>1.8803418803418819</v>
      </c>
      <c r="BR122" s="47">
        <v>3</v>
      </c>
      <c r="BS122" s="46">
        <f t="shared" si="16"/>
        <v>3.4188034188034218</v>
      </c>
      <c r="BT122" s="46">
        <f t="shared" si="17"/>
        <v>12.25</v>
      </c>
      <c r="BU122" s="46">
        <f t="shared" si="18"/>
        <v>13.960113960113972</v>
      </c>
      <c r="BV122" s="45">
        <f t="shared" si="19"/>
        <v>117.68049176255172</v>
      </c>
      <c r="BW122" s="45">
        <f t="shared" si="20"/>
        <v>960.65707561266629</v>
      </c>
      <c r="BX122" s="45">
        <f t="shared" si="21"/>
        <v>7270.9603717361233</v>
      </c>
      <c r="BY122" s="45">
        <f t="shared" si="22"/>
        <v>87251.524460833476</v>
      </c>
      <c r="BZ122" s="45">
        <f t="shared" si="23"/>
        <v>174503.04892166695</v>
      </c>
      <c r="CA122" s="48">
        <v>43101</v>
      </c>
      <c r="CB122" s="49">
        <v>0</v>
      </c>
      <c r="CC122" s="49">
        <v>0</v>
      </c>
    </row>
    <row r="123" spans="1:81">
      <c r="A123" s="41" t="s">
        <v>282</v>
      </c>
      <c r="B123" s="41" t="s">
        <v>15</v>
      </c>
      <c r="C123" s="41" t="s">
        <v>282</v>
      </c>
      <c r="D123" s="42" t="s">
        <v>287</v>
      </c>
      <c r="E123" s="43" t="s">
        <v>62</v>
      </c>
      <c r="F123" s="43" t="s">
        <v>63</v>
      </c>
      <c r="G123" s="43">
        <v>2</v>
      </c>
      <c r="H123" s="44">
        <v>1393</v>
      </c>
      <c r="I123" s="45">
        <v>2786</v>
      </c>
      <c r="J123" s="45"/>
      <c r="K123" s="45"/>
      <c r="L123" s="45">
        <v>422.98776666666674</v>
      </c>
      <c r="M123" s="45"/>
      <c r="N123" s="45"/>
      <c r="O123" s="45"/>
      <c r="P123" s="45"/>
      <c r="Q123" s="45">
        <v>3208.9877666666666</v>
      </c>
      <c r="R123" s="45">
        <v>641.79755333333333</v>
      </c>
      <c r="S123" s="45">
        <v>48.134816499999999</v>
      </c>
      <c r="T123" s="45">
        <v>32.089877666666666</v>
      </c>
      <c r="U123" s="45">
        <v>6.4179755333333333</v>
      </c>
      <c r="V123" s="45">
        <v>80.224694166666666</v>
      </c>
      <c r="W123" s="45">
        <v>256.71902133333333</v>
      </c>
      <c r="X123" s="45">
        <v>96.269632999999999</v>
      </c>
      <c r="Y123" s="45">
        <v>19.2539266</v>
      </c>
      <c r="Z123" s="45">
        <v>1180.9074981333333</v>
      </c>
      <c r="AA123" s="45">
        <v>267.41564722222222</v>
      </c>
      <c r="AB123" s="45">
        <v>356.55419629629625</v>
      </c>
      <c r="AC123" s="45">
        <v>229.62090241481485</v>
      </c>
      <c r="AD123" s="45">
        <v>853.59074593333332</v>
      </c>
      <c r="AE123" s="45">
        <v>192.84</v>
      </c>
      <c r="AF123" s="45">
        <v>794</v>
      </c>
      <c r="AG123" s="45">
        <v>0</v>
      </c>
      <c r="AH123" s="45">
        <v>65.239999999999995</v>
      </c>
      <c r="AI123" s="45">
        <v>0</v>
      </c>
      <c r="AJ123" s="45">
        <v>0</v>
      </c>
      <c r="AK123" s="45">
        <v>6.1400000000000006</v>
      </c>
      <c r="AL123" s="45">
        <v>0</v>
      </c>
      <c r="AM123" s="45">
        <v>1058.22</v>
      </c>
      <c r="AN123" s="45">
        <v>3092.7182440666666</v>
      </c>
      <c r="AO123" s="45">
        <v>16.103745515014147</v>
      </c>
      <c r="AP123" s="45">
        <v>1.2882996412011318</v>
      </c>
      <c r="AQ123" s="45">
        <v>0.64414982060056591</v>
      </c>
      <c r="AR123" s="45">
        <v>11.231457183333335</v>
      </c>
      <c r="AS123" s="45">
        <v>4.1331762434666679</v>
      </c>
      <c r="AT123" s="45">
        <v>137.98647396666667</v>
      </c>
      <c r="AU123" s="45">
        <v>5.3483129444444444</v>
      </c>
      <c r="AV123" s="45">
        <v>176.73561531472694</v>
      </c>
      <c r="AW123" s="45">
        <v>44.569274537037032</v>
      </c>
      <c r="AX123" s="45">
        <v>26.385010525925928</v>
      </c>
      <c r="AY123" s="45">
        <v>0.66853911805555555</v>
      </c>
      <c r="AZ123" s="45">
        <v>10.696625888888889</v>
      </c>
      <c r="BA123" s="45">
        <v>4.159798956790123</v>
      </c>
      <c r="BB123" s="45">
        <v>31.824363641824696</v>
      </c>
      <c r="BC123" s="45">
        <v>118.30361266852222</v>
      </c>
      <c r="BD123" s="45">
        <v>355.28078845238093</v>
      </c>
      <c r="BE123" s="45">
        <v>355.28078845238093</v>
      </c>
      <c r="BF123" s="45">
        <v>473.58440112090318</v>
      </c>
      <c r="BG123" s="45">
        <v>135.16020833333332</v>
      </c>
      <c r="BH123" s="45"/>
      <c r="BI123" s="45">
        <v>0</v>
      </c>
      <c r="BJ123" s="45"/>
      <c r="BK123" s="45"/>
      <c r="BL123" s="45">
        <v>135.16020833333332</v>
      </c>
      <c r="BM123" s="45">
        <v>7087.1862355022959</v>
      </c>
      <c r="BN123" s="45">
        <f t="shared" si="12"/>
        <v>493.93159209967649</v>
      </c>
      <c r="BO123" s="45">
        <f t="shared" si="13"/>
        <v>349.04499175043804</v>
      </c>
      <c r="BP123" s="46">
        <f t="shared" si="15"/>
        <v>8.6609686609686669</v>
      </c>
      <c r="BQ123" s="46">
        <f t="shared" si="14"/>
        <v>1.8803418803418819</v>
      </c>
      <c r="BR123" s="47">
        <v>3</v>
      </c>
      <c r="BS123" s="46">
        <f t="shared" si="16"/>
        <v>3.4188034188034218</v>
      </c>
      <c r="BT123" s="46">
        <f t="shared" si="17"/>
        <v>12.25</v>
      </c>
      <c r="BU123" s="46">
        <f t="shared" si="18"/>
        <v>13.960113960113972</v>
      </c>
      <c r="BV123" s="45">
        <f t="shared" si="19"/>
        <v>117.68049176255172</v>
      </c>
      <c r="BW123" s="45">
        <f t="shared" si="20"/>
        <v>960.65707561266629</v>
      </c>
      <c r="BX123" s="45">
        <f t="shared" si="21"/>
        <v>8047.8433111149625</v>
      </c>
      <c r="BY123" s="45">
        <f t="shared" si="22"/>
        <v>96574.119733379543</v>
      </c>
      <c r="BZ123" s="45">
        <f t="shared" si="23"/>
        <v>193148.23946675909</v>
      </c>
      <c r="CA123" s="48">
        <v>43101</v>
      </c>
      <c r="CB123" s="49">
        <v>0</v>
      </c>
      <c r="CC123" s="49">
        <v>0</v>
      </c>
    </row>
    <row r="124" spans="1:81">
      <c r="A124" s="41" t="s">
        <v>288</v>
      </c>
      <c r="B124" s="41" t="s">
        <v>114</v>
      </c>
      <c r="C124" s="41" t="s">
        <v>115</v>
      </c>
      <c r="D124" s="42" t="s">
        <v>289</v>
      </c>
      <c r="E124" s="43" t="s">
        <v>62</v>
      </c>
      <c r="F124" s="43" t="s">
        <v>63</v>
      </c>
      <c r="G124" s="43">
        <v>1</v>
      </c>
      <c r="H124" s="44">
        <v>1200.1400000000001</v>
      </c>
      <c r="I124" s="45">
        <v>1200.1400000000001</v>
      </c>
      <c r="J124" s="45"/>
      <c r="K124" s="45"/>
      <c r="L124" s="45"/>
      <c r="M124" s="45"/>
      <c r="N124" s="45"/>
      <c r="O124" s="45"/>
      <c r="P124" s="45"/>
      <c r="Q124" s="45">
        <v>1200.1400000000001</v>
      </c>
      <c r="R124" s="45">
        <v>240.02800000000002</v>
      </c>
      <c r="S124" s="45">
        <v>18.002100000000002</v>
      </c>
      <c r="T124" s="45">
        <v>12.001400000000002</v>
      </c>
      <c r="U124" s="45">
        <v>2.4002800000000004</v>
      </c>
      <c r="V124" s="45">
        <v>30.003500000000003</v>
      </c>
      <c r="W124" s="45">
        <v>96.011200000000017</v>
      </c>
      <c r="X124" s="45">
        <v>36.004200000000004</v>
      </c>
      <c r="Y124" s="45">
        <v>7.2008400000000004</v>
      </c>
      <c r="Z124" s="45">
        <v>441.65152000000012</v>
      </c>
      <c r="AA124" s="45">
        <v>100.01166666666667</v>
      </c>
      <c r="AB124" s="45">
        <v>133.34888888888889</v>
      </c>
      <c r="AC124" s="45">
        <v>85.876684444444464</v>
      </c>
      <c r="AD124" s="45">
        <v>319.23724000000004</v>
      </c>
      <c r="AE124" s="45">
        <v>107.99159999999999</v>
      </c>
      <c r="AF124" s="45">
        <v>397</v>
      </c>
      <c r="AG124" s="45">
        <v>0</v>
      </c>
      <c r="AH124" s="45">
        <v>28.32</v>
      </c>
      <c r="AI124" s="45">
        <v>0</v>
      </c>
      <c r="AJ124" s="45">
        <v>0</v>
      </c>
      <c r="AK124" s="45">
        <v>3.0700000000000003</v>
      </c>
      <c r="AL124" s="45">
        <v>0</v>
      </c>
      <c r="AM124" s="45">
        <v>536.38160000000005</v>
      </c>
      <c r="AN124" s="45">
        <v>1297.2703600000002</v>
      </c>
      <c r="AO124" s="45">
        <v>6.0226933063271613</v>
      </c>
      <c r="AP124" s="45">
        <v>0.48181546450617291</v>
      </c>
      <c r="AQ124" s="45">
        <v>0.24090773225308645</v>
      </c>
      <c r="AR124" s="45">
        <v>4.2004900000000012</v>
      </c>
      <c r="AS124" s="45">
        <v>1.5457803200000007</v>
      </c>
      <c r="AT124" s="45">
        <v>51.606020000000001</v>
      </c>
      <c r="AU124" s="45">
        <v>2.0002333333333335</v>
      </c>
      <c r="AV124" s="45">
        <v>66.097940156419753</v>
      </c>
      <c r="AW124" s="45">
        <v>16.668611111111112</v>
      </c>
      <c r="AX124" s="45">
        <v>9.8678177777777787</v>
      </c>
      <c r="AY124" s="45">
        <v>0.25002916666666669</v>
      </c>
      <c r="AZ124" s="45">
        <v>4.0004666666666671</v>
      </c>
      <c r="BA124" s="45">
        <v>1.5557370370370371</v>
      </c>
      <c r="BB124" s="45">
        <v>11.90209952740741</v>
      </c>
      <c r="BC124" s="45">
        <v>44.244761286666673</v>
      </c>
      <c r="BD124" s="45"/>
      <c r="BE124" s="45">
        <v>0</v>
      </c>
      <c r="BF124" s="45">
        <v>44.244761286666673</v>
      </c>
      <c r="BG124" s="45">
        <v>49.08625</v>
      </c>
      <c r="BH124" s="45"/>
      <c r="BI124" s="45">
        <v>0</v>
      </c>
      <c r="BJ124" s="45"/>
      <c r="BK124" s="45"/>
      <c r="BL124" s="45">
        <v>49.08625</v>
      </c>
      <c r="BM124" s="45">
        <v>2656.8393114430864</v>
      </c>
      <c r="BN124" s="45">
        <f t="shared" si="12"/>
        <v>246.96579604983825</v>
      </c>
      <c r="BO124" s="45">
        <f t="shared" si="13"/>
        <v>174.52249587521902</v>
      </c>
      <c r="BP124" s="46">
        <f t="shared" si="15"/>
        <v>8.6609686609686669</v>
      </c>
      <c r="BQ124" s="46">
        <f t="shared" si="14"/>
        <v>1.8803418803418819</v>
      </c>
      <c r="BR124" s="47">
        <v>3</v>
      </c>
      <c r="BS124" s="46">
        <f t="shared" si="16"/>
        <v>3.4188034188034218</v>
      </c>
      <c r="BT124" s="46">
        <f t="shared" si="17"/>
        <v>12.25</v>
      </c>
      <c r="BU124" s="46">
        <f t="shared" si="18"/>
        <v>13.960113960113972</v>
      </c>
      <c r="BV124" s="45">
        <f t="shared" si="19"/>
        <v>58.840245881275862</v>
      </c>
      <c r="BW124" s="45">
        <f t="shared" si="20"/>
        <v>480.32853780633314</v>
      </c>
      <c r="BX124" s="45">
        <f t="shared" si="21"/>
        <v>3137.1678492494198</v>
      </c>
      <c r="BY124" s="45">
        <f t="shared" si="22"/>
        <v>37646.014190993039</v>
      </c>
      <c r="BZ124" s="45">
        <f t="shared" si="23"/>
        <v>75292.028381986078</v>
      </c>
      <c r="CA124" s="48">
        <v>43101</v>
      </c>
      <c r="CB124" s="49">
        <v>0</v>
      </c>
      <c r="CC124" s="49">
        <v>0</v>
      </c>
    </row>
    <row r="125" spans="1:81">
      <c r="A125" s="41" t="s">
        <v>288</v>
      </c>
      <c r="B125" s="41" t="s">
        <v>78</v>
      </c>
      <c r="C125" s="41" t="s">
        <v>290</v>
      </c>
      <c r="D125" s="42" t="s">
        <v>291</v>
      </c>
      <c r="E125" s="43" t="s">
        <v>62</v>
      </c>
      <c r="F125" s="43" t="s">
        <v>63</v>
      </c>
      <c r="G125" s="43">
        <v>1</v>
      </c>
      <c r="H125" s="44">
        <v>2973.68</v>
      </c>
      <c r="I125" s="45">
        <v>2973.68</v>
      </c>
      <c r="J125" s="45"/>
      <c r="K125" s="45"/>
      <c r="L125" s="45"/>
      <c r="M125" s="45"/>
      <c r="N125" s="45"/>
      <c r="O125" s="45"/>
      <c r="P125" s="45"/>
      <c r="Q125" s="45">
        <v>2973.68</v>
      </c>
      <c r="R125" s="45">
        <v>594.73599999999999</v>
      </c>
      <c r="S125" s="45">
        <v>44.605199999999996</v>
      </c>
      <c r="T125" s="45">
        <v>29.736799999999999</v>
      </c>
      <c r="U125" s="45">
        <v>5.9473599999999998</v>
      </c>
      <c r="V125" s="45">
        <v>74.341999999999999</v>
      </c>
      <c r="W125" s="45">
        <v>237.89439999999999</v>
      </c>
      <c r="X125" s="45">
        <v>89.210399999999993</v>
      </c>
      <c r="Y125" s="45">
        <v>17.842079999999999</v>
      </c>
      <c r="Z125" s="45">
        <v>1094.3142399999999</v>
      </c>
      <c r="AA125" s="45">
        <v>247.80666666666664</v>
      </c>
      <c r="AB125" s="45">
        <v>330.40888888888884</v>
      </c>
      <c r="AC125" s="45">
        <v>212.78332444444447</v>
      </c>
      <c r="AD125" s="45">
        <v>790.99887999999999</v>
      </c>
      <c r="AE125" s="45">
        <v>1.5792000000000144</v>
      </c>
      <c r="AF125" s="45">
        <v>324.39999999999998</v>
      </c>
      <c r="AG125" s="45">
        <v>0</v>
      </c>
      <c r="AH125" s="45">
        <v>0</v>
      </c>
      <c r="AI125" s="45">
        <v>0</v>
      </c>
      <c r="AJ125" s="45">
        <v>0</v>
      </c>
      <c r="AK125" s="45">
        <v>3.0700000000000003</v>
      </c>
      <c r="AL125" s="45">
        <v>293.88</v>
      </c>
      <c r="AM125" s="45">
        <v>622.92920000000004</v>
      </c>
      <c r="AN125" s="45">
        <v>2508.2423200000003</v>
      </c>
      <c r="AO125" s="45">
        <v>14.922894521604938</v>
      </c>
      <c r="AP125" s="45">
        <v>1.193831561728395</v>
      </c>
      <c r="AQ125" s="45">
        <v>0.5969157808641975</v>
      </c>
      <c r="AR125" s="45">
        <v>10.40788</v>
      </c>
      <c r="AS125" s="45">
        <v>3.8300998400000013</v>
      </c>
      <c r="AT125" s="45">
        <v>127.86823999999999</v>
      </c>
      <c r="AU125" s="45">
        <v>4.9561333333333337</v>
      </c>
      <c r="AV125" s="45">
        <v>163.77599503753086</v>
      </c>
      <c r="AW125" s="45">
        <v>41.301111111111105</v>
      </c>
      <c r="AX125" s="45">
        <v>24.450257777777779</v>
      </c>
      <c r="AY125" s="45">
        <v>0.6195166666666666</v>
      </c>
      <c r="AZ125" s="45">
        <v>9.9122666666666674</v>
      </c>
      <c r="BA125" s="45">
        <v>3.8547703703703702</v>
      </c>
      <c r="BB125" s="45">
        <v>29.490755514074078</v>
      </c>
      <c r="BC125" s="45">
        <v>109.62867810666668</v>
      </c>
      <c r="BD125" s="45"/>
      <c r="BE125" s="45">
        <v>0</v>
      </c>
      <c r="BF125" s="45">
        <v>109.62867810666668</v>
      </c>
      <c r="BG125" s="45">
        <v>88.207604166666698</v>
      </c>
      <c r="BH125" s="45"/>
      <c r="BI125" s="45">
        <v>0</v>
      </c>
      <c r="BJ125" s="45"/>
      <c r="BK125" s="45"/>
      <c r="BL125" s="45">
        <v>88.207604166666698</v>
      </c>
      <c r="BM125" s="45">
        <v>5843.5345973108642</v>
      </c>
      <c r="BN125" s="45">
        <f t="shared" si="12"/>
        <v>246.96579604983825</v>
      </c>
      <c r="BO125" s="45">
        <f t="shared" si="13"/>
        <v>174.52249587521902</v>
      </c>
      <c r="BP125" s="46">
        <f t="shared" si="15"/>
        <v>8.6609686609686669</v>
      </c>
      <c r="BQ125" s="46">
        <f t="shared" si="14"/>
        <v>1.8803418803418819</v>
      </c>
      <c r="BR125" s="47">
        <v>3</v>
      </c>
      <c r="BS125" s="46">
        <f t="shared" si="16"/>
        <v>3.4188034188034218</v>
      </c>
      <c r="BT125" s="46">
        <f t="shared" si="17"/>
        <v>12.25</v>
      </c>
      <c r="BU125" s="46">
        <f t="shared" si="18"/>
        <v>13.960113960113972</v>
      </c>
      <c r="BV125" s="45">
        <f t="shared" si="19"/>
        <v>58.840245881275862</v>
      </c>
      <c r="BW125" s="45">
        <f t="shared" si="20"/>
        <v>480.32853780633314</v>
      </c>
      <c r="BX125" s="45">
        <f t="shared" si="21"/>
        <v>6323.8631351171971</v>
      </c>
      <c r="BY125" s="45">
        <f t="shared" si="22"/>
        <v>75886.357621406365</v>
      </c>
      <c r="BZ125" s="45">
        <f t="shared" si="23"/>
        <v>151772.71524281273</v>
      </c>
      <c r="CA125" s="50">
        <v>42736</v>
      </c>
      <c r="CB125" s="49">
        <v>0</v>
      </c>
      <c r="CC125" s="49">
        <v>0</v>
      </c>
    </row>
    <row r="126" spans="1:81">
      <c r="A126" s="41" t="s">
        <v>288</v>
      </c>
      <c r="B126" s="41" t="s">
        <v>14</v>
      </c>
      <c r="C126" s="41" t="s">
        <v>161</v>
      </c>
      <c r="D126" s="42" t="s">
        <v>292</v>
      </c>
      <c r="E126" s="43" t="s">
        <v>62</v>
      </c>
      <c r="F126" s="43" t="s">
        <v>63</v>
      </c>
      <c r="G126" s="43">
        <v>2</v>
      </c>
      <c r="H126" s="44">
        <v>1393</v>
      </c>
      <c r="I126" s="45">
        <v>2786</v>
      </c>
      <c r="J126" s="45"/>
      <c r="K126" s="45"/>
      <c r="L126" s="45"/>
      <c r="M126" s="45"/>
      <c r="N126" s="45"/>
      <c r="O126" s="45"/>
      <c r="P126" s="45"/>
      <c r="Q126" s="45">
        <v>2786</v>
      </c>
      <c r="R126" s="45">
        <v>557.20000000000005</v>
      </c>
      <c r="S126" s="45">
        <v>41.79</v>
      </c>
      <c r="T126" s="45">
        <v>27.86</v>
      </c>
      <c r="U126" s="45">
        <v>5.5720000000000001</v>
      </c>
      <c r="V126" s="45">
        <v>69.650000000000006</v>
      </c>
      <c r="W126" s="45">
        <v>222.88</v>
      </c>
      <c r="X126" s="45">
        <v>83.58</v>
      </c>
      <c r="Y126" s="45">
        <v>16.716000000000001</v>
      </c>
      <c r="Z126" s="45">
        <v>1025.248</v>
      </c>
      <c r="AA126" s="45">
        <v>232.16666666666666</v>
      </c>
      <c r="AB126" s="45">
        <v>309.55555555555554</v>
      </c>
      <c r="AC126" s="45">
        <v>199.35377777777782</v>
      </c>
      <c r="AD126" s="45">
        <v>741.07600000000002</v>
      </c>
      <c r="AE126" s="45">
        <v>192.84</v>
      </c>
      <c r="AF126" s="45">
        <v>794</v>
      </c>
      <c r="AG126" s="45">
        <v>0</v>
      </c>
      <c r="AH126" s="45">
        <v>97.16</v>
      </c>
      <c r="AI126" s="45">
        <v>19.100000000000001</v>
      </c>
      <c r="AJ126" s="45">
        <v>0</v>
      </c>
      <c r="AK126" s="45">
        <v>6.1400000000000006</v>
      </c>
      <c r="AL126" s="45">
        <v>0</v>
      </c>
      <c r="AM126" s="45">
        <v>1109.24</v>
      </c>
      <c r="AN126" s="45">
        <v>2875.5640000000003</v>
      </c>
      <c r="AO126" s="45">
        <v>13.981055169753088</v>
      </c>
      <c r="AP126" s="45">
        <v>1.118484413580247</v>
      </c>
      <c r="AQ126" s="45">
        <v>0.55924220679012349</v>
      </c>
      <c r="AR126" s="45">
        <v>9.7510000000000012</v>
      </c>
      <c r="AS126" s="45">
        <v>3.5883680000000013</v>
      </c>
      <c r="AT126" s="45">
        <v>119.79799999999999</v>
      </c>
      <c r="AU126" s="45">
        <v>4.6433333333333335</v>
      </c>
      <c r="AV126" s="45">
        <v>153.4394831234568</v>
      </c>
      <c r="AW126" s="45">
        <v>38.694444444444443</v>
      </c>
      <c r="AX126" s="45">
        <v>22.907111111111114</v>
      </c>
      <c r="AY126" s="45">
        <v>0.58041666666666658</v>
      </c>
      <c r="AZ126" s="45">
        <v>9.2866666666666671</v>
      </c>
      <c r="BA126" s="45">
        <v>3.6114814814814813</v>
      </c>
      <c r="BB126" s="45">
        <v>27.629484296296301</v>
      </c>
      <c r="BC126" s="45">
        <v>102.70960466666666</v>
      </c>
      <c r="BD126" s="45">
        <v>308.45000000000005</v>
      </c>
      <c r="BE126" s="45">
        <v>308.45000000000005</v>
      </c>
      <c r="BF126" s="45">
        <v>411.15960466666672</v>
      </c>
      <c r="BG126" s="45">
        <v>135.16020833333334</v>
      </c>
      <c r="BH126" s="45"/>
      <c r="BI126" s="45">
        <v>0</v>
      </c>
      <c r="BJ126" s="45"/>
      <c r="BK126" s="45"/>
      <c r="BL126" s="45">
        <v>135.16020833333334</v>
      </c>
      <c r="BM126" s="45">
        <v>6361.3232961234571</v>
      </c>
      <c r="BN126" s="45">
        <f t="shared" si="12"/>
        <v>493.93159209967649</v>
      </c>
      <c r="BO126" s="45">
        <f t="shared" si="13"/>
        <v>349.04499175043804</v>
      </c>
      <c r="BP126" s="46">
        <f t="shared" si="15"/>
        <v>8.6609686609686669</v>
      </c>
      <c r="BQ126" s="46">
        <f t="shared" si="14"/>
        <v>1.8803418803418819</v>
      </c>
      <c r="BR126" s="47">
        <v>3</v>
      </c>
      <c r="BS126" s="46">
        <f t="shared" si="16"/>
        <v>3.4188034188034218</v>
      </c>
      <c r="BT126" s="46">
        <f t="shared" si="17"/>
        <v>12.25</v>
      </c>
      <c r="BU126" s="46">
        <f t="shared" si="18"/>
        <v>13.960113960113972</v>
      </c>
      <c r="BV126" s="45">
        <f t="shared" si="19"/>
        <v>117.68049176255172</v>
      </c>
      <c r="BW126" s="45">
        <f t="shared" si="20"/>
        <v>960.65707561266629</v>
      </c>
      <c r="BX126" s="45">
        <f t="shared" si="21"/>
        <v>7321.9803717361237</v>
      </c>
      <c r="BY126" s="45">
        <f t="shared" si="22"/>
        <v>87863.764460833481</v>
      </c>
      <c r="BZ126" s="45">
        <f t="shared" si="23"/>
        <v>175727.52892166696</v>
      </c>
      <c r="CA126" s="48">
        <v>43101</v>
      </c>
      <c r="CB126" s="49">
        <v>0</v>
      </c>
      <c r="CC126" s="49">
        <v>0</v>
      </c>
    </row>
    <row r="127" spans="1:81">
      <c r="A127" s="41" t="s">
        <v>288</v>
      </c>
      <c r="B127" s="41" t="s">
        <v>15</v>
      </c>
      <c r="C127" s="41" t="s">
        <v>161</v>
      </c>
      <c r="D127" s="42" t="s">
        <v>293</v>
      </c>
      <c r="E127" s="43" t="s">
        <v>62</v>
      </c>
      <c r="F127" s="43" t="s">
        <v>63</v>
      </c>
      <c r="G127" s="43">
        <v>2</v>
      </c>
      <c r="H127" s="44">
        <v>1393</v>
      </c>
      <c r="I127" s="45">
        <v>2786</v>
      </c>
      <c r="J127" s="45"/>
      <c r="K127" s="45"/>
      <c r="L127" s="45">
        <v>422.98776666666674</v>
      </c>
      <c r="M127" s="45"/>
      <c r="N127" s="45"/>
      <c r="O127" s="45"/>
      <c r="P127" s="45"/>
      <c r="Q127" s="45">
        <v>3208.9877666666666</v>
      </c>
      <c r="R127" s="45">
        <v>641.79755333333333</v>
      </c>
      <c r="S127" s="45">
        <v>48.134816499999999</v>
      </c>
      <c r="T127" s="45">
        <v>32.089877666666666</v>
      </c>
      <c r="U127" s="45">
        <v>6.4179755333333333</v>
      </c>
      <c r="V127" s="45">
        <v>80.224694166666666</v>
      </c>
      <c r="W127" s="45">
        <v>256.71902133333333</v>
      </c>
      <c r="X127" s="45">
        <v>96.269632999999999</v>
      </c>
      <c r="Y127" s="45">
        <v>19.2539266</v>
      </c>
      <c r="Z127" s="45">
        <v>1180.9074981333333</v>
      </c>
      <c r="AA127" s="45">
        <v>267.41564722222222</v>
      </c>
      <c r="AB127" s="45">
        <v>356.55419629629625</v>
      </c>
      <c r="AC127" s="45">
        <v>229.62090241481485</v>
      </c>
      <c r="AD127" s="45">
        <v>853.59074593333332</v>
      </c>
      <c r="AE127" s="45">
        <v>192.84</v>
      </c>
      <c r="AF127" s="45">
        <v>794</v>
      </c>
      <c r="AG127" s="45">
        <v>0</v>
      </c>
      <c r="AH127" s="45">
        <v>97.16</v>
      </c>
      <c r="AI127" s="45">
        <v>19.100000000000001</v>
      </c>
      <c r="AJ127" s="45">
        <v>0</v>
      </c>
      <c r="AK127" s="45">
        <v>6.1400000000000006</v>
      </c>
      <c r="AL127" s="45">
        <v>0</v>
      </c>
      <c r="AM127" s="45">
        <v>1109.24</v>
      </c>
      <c r="AN127" s="45">
        <v>3143.7382440666665</v>
      </c>
      <c r="AO127" s="45">
        <v>16.103745515014147</v>
      </c>
      <c r="AP127" s="45">
        <v>1.2882996412011318</v>
      </c>
      <c r="AQ127" s="45">
        <v>0.64414982060056591</v>
      </c>
      <c r="AR127" s="45">
        <v>11.231457183333335</v>
      </c>
      <c r="AS127" s="45">
        <v>4.1331762434666679</v>
      </c>
      <c r="AT127" s="45">
        <v>137.98647396666667</v>
      </c>
      <c r="AU127" s="45">
        <v>5.3483129444444444</v>
      </c>
      <c r="AV127" s="45">
        <v>176.73561531472694</v>
      </c>
      <c r="AW127" s="45">
        <v>44.569274537037032</v>
      </c>
      <c r="AX127" s="45">
        <v>26.385010525925928</v>
      </c>
      <c r="AY127" s="45">
        <v>0.66853911805555555</v>
      </c>
      <c r="AZ127" s="45">
        <v>10.696625888888889</v>
      </c>
      <c r="BA127" s="45">
        <v>4.159798956790123</v>
      </c>
      <c r="BB127" s="45">
        <v>31.824363641824696</v>
      </c>
      <c r="BC127" s="45">
        <v>118.30361266852222</v>
      </c>
      <c r="BD127" s="45">
        <v>355.28078845238093</v>
      </c>
      <c r="BE127" s="45">
        <v>355.28078845238093</v>
      </c>
      <c r="BF127" s="45">
        <v>473.58440112090318</v>
      </c>
      <c r="BG127" s="45">
        <v>135.16020833333332</v>
      </c>
      <c r="BH127" s="45"/>
      <c r="BI127" s="45">
        <v>0</v>
      </c>
      <c r="BJ127" s="45"/>
      <c r="BK127" s="45"/>
      <c r="BL127" s="45">
        <v>135.16020833333332</v>
      </c>
      <c r="BM127" s="45">
        <v>7138.2062355022963</v>
      </c>
      <c r="BN127" s="45">
        <f t="shared" si="12"/>
        <v>493.93159209967649</v>
      </c>
      <c r="BO127" s="45">
        <f t="shared" si="13"/>
        <v>349.04499175043804</v>
      </c>
      <c r="BP127" s="46">
        <f t="shared" si="15"/>
        <v>8.6609686609686669</v>
      </c>
      <c r="BQ127" s="46">
        <f t="shared" si="14"/>
        <v>1.8803418803418819</v>
      </c>
      <c r="BR127" s="47">
        <v>3</v>
      </c>
      <c r="BS127" s="46">
        <f t="shared" si="16"/>
        <v>3.4188034188034218</v>
      </c>
      <c r="BT127" s="46">
        <f t="shared" si="17"/>
        <v>12.25</v>
      </c>
      <c r="BU127" s="46">
        <f t="shared" si="18"/>
        <v>13.960113960113972</v>
      </c>
      <c r="BV127" s="45">
        <f t="shared" si="19"/>
        <v>117.68049176255172</v>
      </c>
      <c r="BW127" s="45">
        <f t="shared" si="20"/>
        <v>960.65707561266629</v>
      </c>
      <c r="BX127" s="45">
        <f t="shared" si="21"/>
        <v>8098.8633111149629</v>
      </c>
      <c r="BY127" s="45">
        <f t="shared" si="22"/>
        <v>97186.359733379562</v>
      </c>
      <c r="BZ127" s="45">
        <f t="shared" si="23"/>
        <v>194372.71946675912</v>
      </c>
      <c r="CA127" s="48">
        <v>43101</v>
      </c>
      <c r="CB127" s="49">
        <v>0</v>
      </c>
      <c r="CC127" s="49">
        <v>0</v>
      </c>
    </row>
    <row r="128" spans="1:81">
      <c r="A128" s="41" t="s">
        <v>288</v>
      </c>
      <c r="B128" s="41" t="s">
        <v>17</v>
      </c>
      <c r="C128" s="41" t="s">
        <v>161</v>
      </c>
      <c r="D128" s="42" t="s">
        <v>294</v>
      </c>
      <c r="E128" s="43" t="s">
        <v>62</v>
      </c>
      <c r="F128" s="43" t="s">
        <v>63</v>
      </c>
      <c r="G128" s="43">
        <v>1</v>
      </c>
      <c r="H128" s="44">
        <v>1511.38</v>
      </c>
      <c r="I128" s="45">
        <v>1511.38</v>
      </c>
      <c r="J128" s="45"/>
      <c r="K128" s="45"/>
      <c r="L128" s="45"/>
      <c r="M128" s="45"/>
      <c r="N128" s="45"/>
      <c r="O128" s="45"/>
      <c r="P128" s="45"/>
      <c r="Q128" s="45">
        <v>1511.38</v>
      </c>
      <c r="R128" s="45">
        <v>302.27600000000001</v>
      </c>
      <c r="S128" s="45">
        <v>22.6707</v>
      </c>
      <c r="T128" s="45">
        <v>15.113800000000001</v>
      </c>
      <c r="U128" s="45">
        <v>3.0227600000000003</v>
      </c>
      <c r="V128" s="45">
        <v>37.784500000000001</v>
      </c>
      <c r="W128" s="45">
        <v>120.91040000000001</v>
      </c>
      <c r="X128" s="45">
        <v>45.3414</v>
      </c>
      <c r="Y128" s="45">
        <v>9.0682800000000015</v>
      </c>
      <c r="Z128" s="45">
        <v>556.18784000000005</v>
      </c>
      <c r="AA128" s="45">
        <v>125.94833333333334</v>
      </c>
      <c r="AB128" s="45">
        <v>167.93111111111111</v>
      </c>
      <c r="AC128" s="45">
        <v>108.14763555555558</v>
      </c>
      <c r="AD128" s="45">
        <v>402.02708000000007</v>
      </c>
      <c r="AE128" s="45">
        <v>89.3172</v>
      </c>
      <c r="AF128" s="45">
        <v>397</v>
      </c>
      <c r="AG128" s="45">
        <v>0</v>
      </c>
      <c r="AH128" s="45">
        <v>48.58</v>
      </c>
      <c r="AI128" s="45">
        <v>9.5500000000000007</v>
      </c>
      <c r="AJ128" s="45">
        <v>0</v>
      </c>
      <c r="AK128" s="45">
        <v>3.0700000000000003</v>
      </c>
      <c r="AL128" s="45">
        <v>0</v>
      </c>
      <c r="AM128" s="45">
        <v>547.5172</v>
      </c>
      <c r="AN128" s="45">
        <v>1505.7321200000001</v>
      </c>
      <c r="AO128" s="45">
        <v>7.584596971450619</v>
      </c>
      <c r="AP128" s="45">
        <v>0.60676775771604952</v>
      </c>
      <c r="AQ128" s="45">
        <v>0.30338387885802476</v>
      </c>
      <c r="AR128" s="45">
        <v>5.2898300000000011</v>
      </c>
      <c r="AS128" s="45">
        <v>1.946657440000001</v>
      </c>
      <c r="AT128" s="45">
        <v>64.989339999999999</v>
      </c>
      <c r="AU128" s="45">
        <v>2.518966666666667</v>
      </c>
      <c r="AV128" s="45">
        <v>83.239542714691368</v>
      </c>
      <c r="AW128" s="45">
        <v>20.991388888888888</v>
      </c>
      <c r="AX128" s="45">
        <v>12.426902222222225</v>
      </c>
      <c r="AY128" s="45">
        <v>0.31487083333333332</v>
      </c>
      <c r="AZ128" s="45">
        <v>5.037933333333334</v>
      </c>
      <c r="BA128" s="45">
        <v>1.9591962962962963</v>
      </c>
      <c r="BB128" s="45">
        <v>14.988747299259263</v>
      </c>
      <c r="BC128" s="45">
        <v>55.719038873333346</v>
      </c>
      <c r="BD128" s="45"/>
      <c r="BE128" s="45">
        <v>0</v>
      </c>
      <c r="BF128" s="45">
        <v>55.719038873333346</v>
      </c>
      <c r="BG128" s="45">
        <v>67.580104166666658</v>
      </c>
      <c r="BH128" s="45"/>
      <c r="BI128" s="45">
        <v>0</v>
      </c>
      <c r="BJ128" s="45"/>
      <c r="BK128" s="45"/>
      <c r="BL128" s="45">
        <v>67.580104166666658</v>
      </c>
      <c r="BM128" s="45">
        <v>3223.6508057546916</v>
      </c>
      <c r="BN128" s="45">
        <f t="shared" si="12"/>
        <v>246.96579604983825</v>
      </c>
      <c r="BO128" s="45">
        <f t="shared" si="13"/>
        <v>174.52249587521902</v>
      </c>
      <c r="BP128" s="46">
        <f t="shared" si="15"/>
        <v>8.6609686609686669</v>
      </c>
      <c r="BQ128" s="46">
        <f t="shared" si="14"/>
        <v>1.8803418803418819</v>
      </c>
      <c r="BR128" s="47">
        <v>3</v>
      </c>
      <c r="BS128" s="46">
        <f t="shared" si="16"/>
        <v>3.4188034188034218</v>
      </c>
      <c r="BT128" s="46">
        <f t="shared" si="17"/>
        <v>12.25</v>
      </c>
      <c r="BU128" s="46">
        <f t="shared" si="18"/>
        <v>13.960113960113972</v>
      </c>
      <c r="BV128" s="45">
        <f t="shared" si="19"/>
        <v>58.840245881275862</v>
      </c>
      <c r="BW128" s="45">
        <f t="shared" si="20"/>
        <v>480.32853780633314</v>
      </c>
      <c r="BX128" s="45">
        <f t="shared" si="21"/>
        <v>3703.979343561025</v>
      </c>
      <c r="BY128" s="45">
        <f t="shared" si="22"/>
        <v>44447.752122732301</v>
      </c>
      <c r="BZ128" s="45">
        <f t="shared" si="23"/>
        <v>88895.504245464603</v>
      </c>
      <c r="CA128" s="48">
        <v>43101</v>
      </c>
      <c r="CB128" s="49">
        <v>0</v>
      </c>
      <c r="CC128" s="49">
        <v>0</v>
      </c>
    </row>
    <row r="129" spans="1:81">
      <c r="A129" s="41" t="s">
        <v>295</v>
      </c>
      <c r="B129" s="41" t="s">
        <v>16</v>
      </c>
      <c r="C129" s="41" t="s">
        <v>74</v>
      </c>
      <c r="D129" s="42" t="s">
        <v>296</v>
      </c>
      <c r="E129" s="43" t="s">
        <v>62</v>
      </c>
      <c r="F129" s="43" t="s">
        <v>63</v>
      </c>
      <c r="G129" s="43">
        <v>1</v>
      </c>
      <c r="H129" s="44">
        <v>2216.6799999999998</v>
      </c>
      <c r="I129" s="45">
        <v>2216.6799999999998</v>
      </c>
      <c r="J129" s="45"/>
      <c r="K129" s="45"/>
      <c r="L129" s="45"/>
      <c r="M129" s="45"/>
      <c r="N129" s="45"/>
      <c r="O129" s="45"/>
      <c r="P129" s="45"/>
      <c r="Q129" s="45">
        <v>2216.6799999999998</v>
      </c>
      <c r="R129" s="45">
        <v>443.33600000000001</v>
      </c>
      <c r="S129" s="45">
        <v>33.2502</v>
      </c>
      <c r="T129" s="45">
        <v>22.166799999999999</v>
      </c>
      <c r="U129" s="45">
        <v>4.4333599999999995</v>
      </c>
      <c r="V129" s="45">
        <v>55.417000000000002</v>
      </c>
      <c r="W129" s="45">
        <v>177.33439999999999</v>
      </c>
      <c r="X129" s="45">
        <v>66.500399999999999</v>
      </c>
      <c r="Y129" s="45">
        <v>13.300079999999999</v>
      </c>
      <c r="Z129" s="45">
        <v>815.73824000000002</v>
      </c>
      <c r="AA129" s="45">
        <v>184.7233333333333</v>
      </c>
      <c r="AB129" s="45">
        <v>246.29777777777775</v>
      </c>
      <c r="AC129" s="45">
        <v>158.61576888888891</v>
      </c>
      <c r="AD129" s="45">
        <v>589.63688000000002</v>
      </c>
      <c r="AE129" s="45">
        <v>46.999200000000002</v>
      </c>
      <c r="AF129" s="45">
        <v>0</v>
      </c>
      <c r="AG129" s="45">
        <v>264.83999999999997</v>
      </c>
      <c r="AH129" s="45">
        <v>27.01</v>
      </c>
      <c r="AI129" s="45">
        <v>0</v>
      </c>
      <c r="AJ129" s="45">
        <v>0</v>
      </c>
      <c r="AK129" s="45">
        <v>3.0700000000000003</v>
      </c>
      <c r="AL129" s="45">
        <v>0</v>
      </c>
      <c r="AM129" s="45">
        <v>341.91919999999999</v>
      </c>
      <c r="AN129" s="45">
        <v>1747.29432</v>
      </c>
      <c r="AO129" s="45">
        <v>11.124022029320988</v>
      </c>
      <c r="AP129" s="45">
        <v>0.88992176234567899</v>
      </c>
      <c r="AQ129" s="45">
        <v>0.4449608811728395</v>
      </c>
      <c r="AR129" s="45">
        <v>7.7583800000000007</v>
      </c>
      <c r="AS129" s="45">
        <v>2.8550838400000011</v>
      </c>
      <c r="AT129" s="45">
        <v>95.317239999999984</v>
      </c>
      <c r="AU129" s="45">
        <v>3.6944666666666666</v>
      </c>
      <c r="AV129" s="45">
        <v>122.08407517950616</v>
      </c>
      <c r="AW129" s="45">
        <v>30.787222222222219</v>
      </c>
      <c r="AX129" s="45">
        <v>18.226035555555555</v>
      </c>
      <c r="AY129" s="45">
        <v>0.46180833333333327</v>
      </c>
      <c r="AZ129" s="45">
        <v>7.3889333333333331</v>
      </c>
      <c r="BA129" s="45">
        <v>2.8734740740740738</v>
      </c>
      <c r="BB129" s="45">
        <v>21.983390254814818</v>
      </c>
      <c r="BC129" s="45">
        <v>81.720863773333335</v>
      </c>
      <c r="BD129" s="45"/>
      <c r="BE129" s="45">
        <v>0</v>
      </c>
      <c r="BF129" s="45">
        <v>81.720863773333335</v>
      </c>
      <c r="BG129" s="45">
        <v>67.580104166666672</v>
      </c>
      <c r="BH129" s="45"/>
      <c r="BI129" s="45">
        <v>0</v>
      </c>
      <c r="BJ129" s="45"/>
      <c r="BK129" s="45"/>
      <c r="BL129" s="45">
        <v>67.580104166666672</v>
      </c>
      <c r="BM129" s="45">
        <v>4235.3593631195054</v>
      </c>
      <c r="BN129" s="45">
        <f t="shared" si="12"/>
        <v>246.96579604983825</v>
      </c>
      <c r="BO129" s="45">
        <f t="shared" si="13"/>
        <v>174.52249587521902</v>
      </c>
      <c r="BP129" s="46">
        <f t="shared" si="15"/>
        <v>8.5633802816901436</v>
      </c>
      <c r="BQ129" s="46">
        <f t="shared" si="14"/>
        <v>1.8591549295774654</v>
      </c>
      <c r="BR129" s="47">
        <v>2</v>
      </c>
      <c r="BS129" s="46">
        <f t="shared" si="16"/>
        <v>2.2535211267605644</v>
      </c>
      <c r="BT129" s="46">
        <f t="shared" si="17"/>
        <v>11.25</v>
      </c>
      <c r="BU129" s="46">
        <f t="shared" si="18"/>
        <v>12.676056338028173</v>
      </c>
      <c r="BV129" s="45">
        <f t="shared" si="19"/>
        <v>53.428093342612918</v>
      </c>
      <c r="BW129" s="45">
        <f t="shared" si="20"/>
        <v>474.91638526767019</v>
      </c>
      <c r="BX129" s="45">
        <f t="shared" si="21"/>
        <v>4710.2757483871756</v>
      </c>
      <c r="BY129" s="45">
        <f t="shared" si="22"/>
        <v>56523.308980646107</v>
      </c>
      <c r="BZ129" s="45">
        <f t="shared" si="23"/>
        <v>113046.61796129221</v>
      </c>
      <c r="CA129" s="48">
        <v>43101</v>
      </c>
      <c r="CB129" s="49">
        <v>0</v>
      </c>
      <c r="CC129" s="49">
        <v>0</v>
      </c>
    </row>
    <row r="130" spans="1:81">
      <c r="A130" s="41" t="s">
        <v>297</v>
      </c>
      <c r="B130" s="41" t="s">
        <v>73</v>
      </c>
      <c r="C130" s="41" t="s">
        <v>84</v>
      </c>
      <c r="D130" s="42" t="s">
        <v>298</v>
      </c>
      <c r="E130" s="43" t="s">
        <v>62</v>
      </c>
      <c r="F130" s="43" t="s">
        <v>63</v>
      </c>
      <c r="G130" s="43">
        <v>1</v>
      </c>
      <c r="H130" s="44">
        <v>1041.5999999999999</v>
      </c>
      <c r="I130" s="45">
        <v>1041.5999999999999</v>
      </c>
      <c r="J130" s="45"/>
      <c r="K130" s="45"/>
      <c r="L130" s="45"/>
      <c r="M130" s="45"/>
      <c r="N130" s="45"/>
      <c r="O130" s="45"/>
      <c r="P130" s="45"/>
      <c r="Q130" s="45">
        <v>1041.5999999999999</v>
      </c>
      <c r="R130" s="45">
        <v>208.32</v>
      </c>
      <c r="S130" s="45">
        <v>15.623999999999999</v>
      </c>
      <c r="T130" s="45">
        <v>10.415999999999999</v>
      </c>
      <c r="U130" s="45">
        <v>2.0831999999999997</v>
      </c>
      <c r="V130" s="45">
        <v>26.04</v>
      </c>
      <c r="W130" s="45">
        <v>83.327999999999989</v>
      </c>
      <c r="X130" s="45">
        <v>31.247999999999998</v>
      </c>
      <c r="Y130" s="45">
        <v>6.2495999999999992</v>
      </c>
      <c r="Z130" s="45">
        <v>383.30879999999996</v>
      </c>
      <c r="AA130" s="45">
        <v>86.799999999999983</v>
      </c>
      <c r="AB130" s="45">
        <v>115.73333333333332</v>
      </c>
      <c r="AC130" s="45">
        <v>74.532266666666672</v>
      </c>
      <c r="AD130" s="45">
        <v>277.06559999999996</v>
      </c>
      <c r="AE130" s="45">
        <v>117.504</v>
      </c>
      <c r="AF130" s="45">
        <v>397</v>
      </c>
      <c r="AG130" s="45">
        <v>0</v>
      </c>
      <c r="AH130" s="45">
        <v>32.619999999999997</v>
      </c>
      <c r="AI130" s="45">
        <v>0</v>
      </c>
      <c r="AJ130" s="45">
        <v>0</v>
      </c>
      <c r="AK130" s="45">
        <v>3.0700000000000003</v>
      </c>
      <c r="AL130" s="45">
        <v>0</v>
      </c>
      <c r="AM130" s="45">
        <v>550.19400000000007</v>
      </c>
      <c r="AN130" s="45">
        <v>1210.5684000000001</v>
      </c>
      <c r="AO130" s="45">
        <v>5.2270879629629627</v>
      </c>
      <c r="AP130" s="45">
        <v>0.418167037037037</v>
      </c>
      <c r="AQ130" s="45">
        <v>0.2090835185185185</v>
      </c>
      <c r="AR130" s="45">
        <v>3.6456000000000004</v>
      </c>
      <c r="AS130" s="45">
        <v>1.3415808000000005</v>
      </c>
      <c r="AT130" s="45">
        <v>44.788799999999995</v>
      </c>
      <c r="AU130" s="45">
        <v>1.736</v>
      </c>
      <c r="AV130" s="45">
        <v>57.366319318518514</v>
      </c>
      <c r="AW130" s="45">
        <v>14.466666666666665</v>
      </c>
      <c r="AX130" s="45">
        <v>8.5642666666666667</v>
      </c>
      <c r="AY130" s="45">
        <v>0.21699999999999997</v>
      </c>
      <c r="AZ130" s="45">
        <v>3.472</v>
      </c>
      <c r="BA130" s="45">
        <v>1.350222222222222</v>
      </c>
      <c r="BB130" s="45">
        <v>10.329817244444445</v>
      </c>
      <c r="BC130" s="45">
        <v>38.3999728</v>
      </c>
      <c r="BD130" s="45"/>
      <c r="BE130" s="45">
        <v>0</v>
      </c>
      <c r="BF130" s="45">
        <v>38.3999728</v>
      </c>
      <c r="BG130" s="45">
        <v>48.642916666666657</v>
      </c>
      <c r="BH130" s="45"/>
      <c r="BI130" s="45">
        <v>0</v>
      </c>
      <c r="BJ130" s="45"/>
      <c r="BK130" s="45"/>
      <c r="BL130" s="45">
        <v>48.642916666666657</v>
      </c>
      <c r="BM130" s="45">
        <v>2396.577608785185</v>
      </c>
      <c r="BN130" s="45">
        <f t="shared" si="12"/>
        <v>246.96579604983825</v>
      </c>
      <c r="BO130" s="45">
        <f t="shared" si="13"/>
        <v>174.52249587521902</v>
      </c>
      <c r="BP130" s="46">
        <f t="shared" si="15"/>
        <v>8.6609686609686669</v>
      </c>
      <c r="BQ130" s="46">
        <f t="shared" si="14"/>
        <v>1.8803418803418819</v>
      </c>
      <c r="BR130" s="47">
        <v>3</v>
      </c>
      <c r="BS130" s="46">
        <f t="shared" si="16"/>
        <v>3.4188034188034218</v>
      </c>
      <c r="BT130" s="46">
        <f t="shared" si="17"/>
        <v>12.25</v>
      </c>
      <c r="BU130" s="46">
        <f t="shared" si="18"/>
        <v>13.960113960113972</v>
      </c>
      <c r="BV130" s="45">
        <f t="shared" si="19"/>
        <v>58.840245881275862</v>
      </c>
      <c r="BW130" s="45">
        <f t="shared" si="20"/>
        <v>480.32853780633314</v>
      </c>
      <c r="BX130" s="45">
        <f t="shared" si="21"/>
        <v>2876.9061465915183</v>
      </c>
      <c r="BY130" s="45">
        <f t="shared" si="22"/>
        <v>34522.87375909822</v>
      </c>
      <c r="BZ130" s="45">
        <f t="shared" si="23"/>
        <v>69045.74751819644</v>
      </c>
      <c r="CA130" s="48">
        <v>43101</v>
      </c>
      <c r="CB130" s="49">
        <v>0</v>
      </c>
      <c r="CC130" s="49">
        <v>0</v>
      </c>
    </row>
    <row r="131" spans="1:81">
      <c r="A131" s="41" t="s">
        <v>297</v>
      </c>
      <c r="B131" s="41" t="s">
        <v>16</v>
      </c>
      <c r="C131" s="41" t="s">
        <v>84</v>
      </c>
      <c r="D131" s="42" t="s">
        <v>299</v>
      </c>
      <c r="E131" s="43" t="s">
        <v>62</v>
      </c>
      <c r="F131" s="43" t="s">
        <v>63</v>
      </c>
      <c r="G131" s="43">
        <v>1</v>
      </c>
      <c r="H131" s="44">
        <v>2216.69</v>
      </c>
      <c r="I131" s="45">
        <v>2216.69</v>
      </c>
      <c r="J131" s="45"/>
      <c r="K131" s="45"/>
      <c r="L131" s="45"/>
      <c r="M131" s="45"/>
      <c r="N131" s="45"/>
      <c r="O131" s="45"/>
      <c r="P131" s="45"/>
      <c r="Q131" s="45">
        <v>2216.69</v>
      </c>
      <c r="R131" s="45">
        <v>443.33800000000002</v>
      </c>
      <c r="S131" s="45">
        <v>33.250349999999997</v>
      </c>
      <c r="T131" s="45">
        <v>22.166900000000002</v>
      </c>
      <c r="U131" s="45">
        <v>4.4333800000000005</v>
      </c>
      <c r="V131" s="45">
        <v>55.417250000000003</v>
      </c>
      <c r="W131" s="45">
        <v>177.33520000000001</v>
      </c>
      <c r="X131" s="45">
        <v>66.500699999999995</v>
      </c>
      <c r="Y131" s="45">
        <v>13.300140000000001</v>
      </c>
      <c r="Z131" s="45">
        <v>815.74191999999994</v>
      </c>
      <c r="AA131" s="45">
        <v>184.72416666666666</v>
      </c>
      <c r="AB131" s="45">
        <v>246.29888888888888</v>
      </c>
      <c r="AC131" s="45">
        <v>158.61648444444447</v>
      </c>
      <c r="AD131" s="45">
        <v>589.63954000000001</v>
      </c>
      <c r="AE131" s="45">
        <v>46.99860000000001</v>
      </c>
      <c r="AF131" s="45">
        <v>397</v>
      </c>
      <c r="AG131" s="45">
        <v>0</v>
      </c>
      <c r="AH131" s="45">
        <v>32.619999999999997</v>
      </c>
      <c r="AI131" s="45">
        <v>0</v>
      </c>
      <c r="AJ131" s="45">
        <v>0</v>
      </c>
      <c r="AK131" s="45">
        <v>3.0700000000000003</v>
      </c>
      <c r="AL131" s="45">
        <v>0</v>
      </c>
      <c r="AM131" s="45">
        <v>479.68860000000001</v>
      </c>
      <c r="AN131" s="45">
        <v>1885.07006</v>
      </c>
      <c r="AO131" s="45">
        <v>11.124072212577161</v>
      </c>
      <c r="AP131" s="45">
        <v>0.88992577700617292</v>
      </c>
      <c r="AQ131" s="45">
        <v>0.44496288850308646</v>
      </c>
      <c r="AR131" s="45">
        <v>7.7584150000000012</v>
      </c>
      <c r="AS131" s="45">
        <v>2.855096720000001</v>
      </c>
      <c r="AT131" s="45">
        <v>95.317669999999993</v>
      </c>
      <c r="AU131" s="45">
        <v>3.6944833333333338</v>
      </c>
      <c r="AV131" s="45">
        <v>122.08462593141975</v>
      </c>
      <c r="AW131" s="45">
        <v>30.78736111111111</v>
      </c>
      <c r="AX131" s="45">
        <v>18.22611777777778</v>
      </c>
      <c r="AY131" s="45">
        <v>0.46181041666666667</v>
      </c>
      <c r="AZ131" s="45">
        <v>7.3889666666666676</v>
      </c>
      <c r="BA131" s="45">
        <v>2.8734870370370369</v>
      </c>
      <c r="BB131" s="45">
        <v>21.983489427407413</v>
      </c>
      <c r="BC131" s="45">
        <v>81.721232436666668</v>
      </c>
      <c r="BD131" s="45"/>
      <c r="BE131" s="45">
        <v>0</v>
      </c>
      <c r="BF131" s="45">
        <v>81.721232436666668</v>
      </c>
      <c r="BG131" s="45">
        <v>67.580104166666672</v>
      </c>
      <c r="BH131" s="45"/>
      <c r="BI131" s="45">
        <v>0</v>
      </c>
      <c r="BJ131" s="45"/>
      <c r="BK131" s="45"/>
      <c r="BL131" s="45">
        <v>67.580104166666672</v>
      </c>
      <c r="BM131" s="45">
        <v>4373.1460225347528</v>
      </c>
      <c r="BN131" s="45">
        <f t="shared" si="12"/>
        <v>246.96579604983825</v>
      </c>
      <c r="BO131" s="45">
        <f t="shared" si="13"/>
        <v>174.52249587521902</v>
      </c>
      <c r="BP131" s="46">
        <f t="shared" si="15"/>
        <v>8.6609686609686669</v>
      </c>
      <c r="BQ131" s="46">
        <f t="shared" si="14"/>
        <v>1.8803418803418819</v>
      </c>
      <c r="BR131" s="47">
        <v>3</v>
      </c>
      <c r="BS131" s="46">
        <f t="shared" si="16"/>
        <v>3.4188034188034218</v>
      </c>
      <c r="BT131" s="46">
        <f t="shared" si="17"/>
        <v>12.25</v>
      </c>
      <c r="BU131" s="46">
        <f t="shared" si="18"/>
        <v>13.960113960113972</v>
      </c>
      <c r="BV131" s="45">
        <f t="shared" si="19"/>
        <v>58.840245881275862</v>
      </c>
      <c r="BW131" s="45">
        <f t="shared" si="20"/>
        <v>480.32853780633314</v>
      </c>
      <c r="BX131" s="45">
        <f t="shared" si="21"/>
        <v>4853.4745603410856</v>
      </c>
      <c r="BY131" s="45">
        <f t="shared" si="22"/>
        <v>58241.694724093031</v>
      </c>
      <c r="BZ131" s="45">
        <f t="shared" si="23"/>
        <v>116483.38944818606</v>
      </c>
      <c r="CA131" s="48">
        <v>43101</v>
      </c>
      <c r="CB131" s="49">
        <v>0</v>
      </c>
      <c r="CC131" s="49">
        <v>0</v>
      </c>
    </row>
    <row r="132" spans="1:81">
      <c r="A132" s="41" t="s">
        <v>300</v>
      </c>
      <c r="B132" s="41" t="s">
        <v>16</v>
      </c>
      <c r="C132" s="41" t="s">
        <v>84</v>
      </c>
      <c r="D132" s="42" t="s">
        <v>301</v>
      </c>
      <c r="E132" s="43" t="s">
        <v>62</v>
      </c>
      <c r="F132" s="43" t="s">
        <v>63</v>
      </c>
      <c r="G132" s="43">
        <v>1</v>
      </c>
      <c r="H132" s="44">
        <v>2216.69</v>
      </c>
      <c r="I132" s="45">
        <v>2216.69</v>
      </c>
      <c r="J132" s="45"/>
      <c r="K132" s="45"/>
      <c r="L132" s="45"/>
      <c r="M132" s="45"/>
      <c r="N132" s="45"/>
      <c r="O132" s="45"/>
      <c r="P132" s="45"/>
      <c r="Q132" s="45">
        <v>2216.69</v>
      </c>
      <c r="R132" s="45">
        <v>443.33800000000002</v>
      </c>
      <c r="S132" s="45">
        <v>33.250349999999997</v>
      </c>
      <c r="T132" s="45">
        <v>22.166900000000002</v>
      </c>
      <c r="U132" s="45">
        <v>4.4333800000000005</v>
      </c>
      <c r="V132" s="45">
        <v>55.417250000000003</v>
      </c>
      <c r="W132" s="45">
        <v>177.33520000000001</v>
      </c>
      <c r="X132" s="45">
        <v>66.500699999999995</v>
      </c>
      <c r="Y132" s="45">
        <v>13.300140000000001</v>
      </c>
      <c r="Z132" s="45">
        <v>815.74191999999994</v>
      </c>
      <c r="AA132" s="45">
        <v>184.72416666666666</v>
      </c>
      <c r="AB132" s="45">
        <v>246.29888888888888</v>
      </c>
      <c r="AC132" s="45">
        <v>158.61648444444447</v>
      </c>
      <c r="AD132" s="45">
        <v>589.63954000000001</v>
      </c>
      <c r="AE132" s="45">
        <v>46.99860000000001</v>
      </c>
      <c r="AF132" s="45">
        <v>397</v>
      </c>
      <c r="AG132" s="45">
        <v>0</v>
      </c>
      <c r="AH132" s="45">
        <v>32.619999999999997</v>
      </c>
      <c r="AI132" s="45">
        <v>0</v>
      </c>
      <c r="AJ132" s="45">
        <v>0</v>
      </c>
      <c r="AK132" s="45">
        <v>3.0700000000000003</v>
      </c>
      <c r="AL132" s="45">
        <v>0</v>
      </c>
      <c r="AM132" s="45">
        <v>479.68860000000001</v>
      </c>
      <c r="AN132" s="45">
        <v>1885.07006</v>
      </c>
      <c r="AO132" s="45">
        <v>11.124072212577161</v>
      </c>
      <c r="AP132" s="45">
        <v>0.88992577700617292</v>
      </c>
      <c r="AQ132" s="45">
        <v>0.44496288850308646</v>
      </c>
      <c r="AR132" s="45">
        <v>7.7584150000000012</v>
      </c>
      <c r="AS132" s="45">
        <v>2.855096720000001</v>
      </c>
      <c r="AT132" s="45">
        <v>95.317669999999993</v>
      </c>
      <c r="AU132" s="45">
        <v>3.6944833333333338</v>
      </c>
      <c r="AV132" s="45">
        <v>122.08462593141975</v>
      </c>
      <c r="AW132" s="45">
        <v>30.78736111111111</v>
      </c>
      <c r="AX132" s="45">
        <v>18.22611777777778</v>
      </c>
      <c r="AY132" s="45">
        <v>0.46181041666666667</v>
      </c>
      <c r="AZ132" s="45">
        <v>7.3889666666666676</v>
      </c>
      <c r="BA132" s="45">
        <v>2.8734870370370369</v>
      </c>
      <c r="BB132" s="45">
        <v>21.983489427407413</v>
      </c>
      <c r="BC132" s="45">
        <v>81.721232436666668</v>
      </c>
      <c r="BD132" s="45"/>
      <c r="BE132" s="45">
        <v>0</v>
      </c>
      <c r="BF132" s="45">
        <v>81.721232436666668</v>
      </c>
      <c r="BG132" s="45">
        <v>67.580104166666672</v>
      </c>
      <c r="BH132" s="45"/>
      <c r="BI132" s="45">
        <v>0</v>
      </c>
      <c r="BJ132" s="45"/>
      <c r="BK132" s="45"/>
      <c r="BL132" s="45">
        <v>67.580104166666672</v>
      </c>
      <c r="BM132" s="45">
        <v>4373.1460225347528</v>
      </c>
      <c r="BN132" s="45">
        <f t="shared" si="12"/>
        <v>246.96579604983825</v>
      </c>
      <c r="BO132" s="45">
        <f t="shared" si="13"/>
        <v>174.52249587521902</v>
      </c>
      <c r="BP132" s="46">
        <f t="shared" si="15"/>
        <v>8.6609686609686669</v>
      </c>
      <c r="BQ132" s="46">
        <f t="shared" si="14"/>
        <v>1.8803418803418819</v>
      </c>
      <c r="BR132" s="47">
        <v>3</v>
      </c>
      <c r="BS132" s="46">
        <f t="shared" si="16"/>
        <v>3.4188034188034218</v>
      </c>
      <c r="BT132" s="46">
        <f t="shared" si="17"/>
        <v>12.25</v>
      </c>
      <c r="BU132" s="46">
        <f t="shared" si="18"/>
        <v>13.960113960113972</v>
      </c>
      <c r="BV132" s="45">
        <f t="shared" si="19"/>
        <v>58.840245881275862</v>
      </c>
      <c r="BW132" s="45">
        <f t="shared" si="20"/>
        <v>480.32853780633314</v>
      </c>
      <c r="BX132" s="45">
        <f t="shared" si="21"/>
        <v>4853.4745603410856</v>
      </c>
      <c r="BY132" s="45">
        <f t="shared" si="22"/>
        <v>58241.694724093031</v>
      </c>
      <c r="BZ132" s="45">
        <f t="shared" si="23"/>
        <v>116483.38944818606</v>
      </c>
      <c r="CA132" s="48">
        <v>43101</v>
      </c>
      <c r="CB132" s="49">
        <v>0</v>
      </c>
      <c r="CC132" s="49">
        <v>0</v>
      </c>
    </row>
    <row r="133" spans="1:81">
      <c r="A133" s="41" t="s">
        <v>302</v>
      </c>
      <c r="B133" s="41" t="s">
        <v>66</v>
      </c>
      <c r="C133" s="41" t="s">
        <v>183</v>
      </c>
      <c r="D133" s="42" t="s">
        <v>303</v>
      </c>
      <c r="E133" s="43" t="s">
        <v>62</v>
      </c>
      <c r="F133" s="43" t="s">
        <v>63</v>
      </c>
      <c r="G133" s="43">
        <v>1</v>
      </c>
      <c r="H133" s="44">
        <v>1281.1600000000001</v>
      </c>
      <c r="I133" s="45">
        <v>1281.1600000000001</v>
      </c>
      <c r="J133" s="45"/>
      <c r="K133" s="45"/>
      <c r="L133" s="45"/>
      <c r="M133" s="45"/>
      <c r="N133" s="45"/>
      <c r="O133" s="45"/>
      <c r="P133" s="45"/>
      <c r="Q133" s="45">
        <v>1281.1600000000001</v>
      </c>
      <c r="R133" s="45">
        <v>256.23200000000003</v>
      </c>
      <c r="S133" s="45">
        <v>19.217400000000001</v>
      </c>
      <c r="T133" s="45">
        <v>12.8116</v>
      </c>
      <c r="U133" s="45">
        <v>2.5623200000000002</v>
      </c>
      <c r="V133" s="45">
        <v>32.029000000000003</v>
      </c>
      <c r="W133" s="45">
        <v>102.4928</v>
      </c>
      <c r="X133" s="45">
        <v>38.434800000000003</v>
      </c>
      <c r="Y133" s="45">
        <v>7.6869600000000009</v>
      </c>
      <c r="Z133" s="45">
        <v>471.46688</v>
      </c>
      <c r="AA133" s="45">
        <v>106.76333333333334</v>
      </c>
      <c r="AB133" s="45">
        <v>142.35111111111112</v>
      </c>
      <c r="AC133" s="45">
        <v>91.674115555555574</v>
      </c>
      <c r="AD133" s="45">
        <v>340.78856000000007</v>
      </c>
      <c r="AE133" s="45">
        <v>103.13039999999999</v>
      </c>
      <c r="AF133" s="45">
        <v>397</v>
      </c>
      <c r="AG133" s="45">
        <v>0</v>
      </c>
      <c r="AH133" s="45">
        <v>32.619999999999997</v>
      </c>
      <c r="AI133" s="45">
        <v>0</v>
      </c>
      <c r="AJ133" s="45">
        <v>0</v>
      </c>
      <c r="AK133" s="45">
        <v>3.0700000000000003</v>
      </c>
      <c r="AL133" s="45">
        <v>0</v>
      </c>
      <c r="AM133" s="45">
        <v>535.82040000000006</v>
      </c>
      <c r="AN133" s="45">
        <v>1348.0758400000002</v>
      </c>
      <c r="AO133" s="45">
        <v>6.4292780478395075</v>
      </c>
      <c r="AP133" s="45">
        <v>0.51434224382716054</v>
      </c>
      <c r="AQ133" s="45">
        <v>0.25717112191358027</v>
      </c>
      <c r="AR133" s="45">
        <v>4.4840600000000013</v>
      </c>
      <c r="AS133" s="45">
        <v>1.6501340800000008</v>
      </c>
      <c r="AT133" s="45">
        <v>55.089880000000001</v>
      </c>
      <c r="AU133" s="45">
        <v>2.1352666666666669</v>
      </c>
      <c r="AV133" s="45">
        <v>70.560132160246923</v>
      </c>
      <c r="AW133" s="45">
        <v>17.79388888888889</v>
      </c>
      <c r="AX133" s="45">
        <v>10.533982222222223</v>
      </c>
      <c r="AY133" s="45">
        <v>0.26690833333333336</v>
      </c>
      <c r="AZ133" s="45">
        <v>4.2705333333333337</v>
      </c>
      <c r="BA133" s="45">
        <v>1.660762962962963</v>
      </c>
      <c r="BB133" s="45">
        <v>12.705595872592596</v>
      </c>
      <c r="BC133" s="45">
        <v>47.23167161333334</v>
      </c>
      <c r="BD133" s="45">
        <v>174.70363636363635</v>
      </c>
      <c r="BE133" s="45">
        <v>174.70363636363635</v>
      </c>
      <c r="BF133" s="45">
        <v>221.93530797696968</v>
      </c>
      <c r="BG133" s="45">
        <v>67.580104166666672</v>
      </c>
      <c r="BH133" s="45"/>
      <c r="BI133" s="45">
        <v>0</v>
      </c>
      <c r="BJ133" s="45"/>
      <c r="BK133" s="45"/>
      <c r="BL133" s="45">
        <v>67.580104166666672</v>
      </c>
      <c r="BM133" s="45">
        <v>2989.3113843038841</v>
      </c>
      <c r="BN133" s="45">
        <f t="shared" si="12"/>
        <v>246.96579604983825</v>
      </c>
      <c r="BO133" s="45">
        <f t="shared" si="13"/>
        <v>174.52249587521902</v>
      </c>
      <c r="BP133" s="46">
        <f t="shared" si="15"/>
        <v>8.8629737609329435</v>
      </c>
      <c r="BQ133" s="46">
        <f t="shared" si="14"/>
        <v>1.9241982507288626</v>
      </c>
      <c r="BR133" s="47">
        <v>5</v>
      </c>
      <c r="BS133" s="46">
        <f t="shared" si="16"/>
        <v>5.8309037900874632</v>
      </c>
      <c r="BT133" s="46">
        <f t="shared" si="17"/>
        <v>14.25</v>
      </c>
      <c r="BU133" s="46">
        <f t="shared" si="18"/>
        <v>16.618075801749271</v>
      </c>
      <c r="BV133" s="45">
        <f t="shared" si="19"/>
        <v>70.043243847604273</v>
      </c>
      <c r="BW133" s="45">
        <f t="shared" si="20"/>
        <v>491.53153577266158</v>
      </c>
      <c r="BX133" s="45">
        <f t="shared" si="21"/>
        <v>3480.8429200765459</v>
      </c>
      <c r="BY133" s="45">
        <f t="shared" si="22"/>
        <v>41770.11504091855</v>
      </c>
      <c r="BZ133" s="45">
        <f t="shared" si="23"/>
        <v>83540.2300818371</v>
      </c>
      <c r="CA133" s="48">
        <v>43101</v>
      </c>
      <c r="CB133" s="49">
        <v>0</v>
      </c>
      <c r="CC133" s="49">
        <v>0</v>
      </c>
    </row>
    <row r="134" spans="1:81">
      <c r="A134" s="41" t="s">
        <v>304</v>
      </c>
      <c r="B134" s="41" t="s">
        <v>78</v>
      </c>
      <c r="C134" s="41" t="s">
        <v>305</v>
      </c>
      <c r="D134" s="42" t="s">
        <v>306</v>
      </c>
      <c r="E134" s="43" t="s">
        <v>62</v>
      </c>
      <c r="F134" s="43" t="s">
        <v>63</v>
      </c>
      <c r="G134" s="43">
        <v>1</v>
      </c>
      <c r="H134" s="44">
        <v>3062.89</v>
      </c>
      <c r="I134" s="45">
        <v>3062.89</v>
      </c>
      <c r="J134" s="45"/>
      <c r="K134" s="45"/>
      <c r="L134" s="45"/>
      <c r="M134" s="45"/>
      <c r="N134" s="45"/>
      <c r="O134" s="45"/>
      <c r="P134" s="45"/>
      <c r="Q134" s="45">
        <v>3062.89</v>
      </c>
      <c r="R134" s="45">
        <v>612.57799999999997</v>
      </c>
      <c r="S134" s="45">
        <v>45.943349999999995</v>
      </c>
      <c r="T134" s="45">
        <v>30.628899999999998</v>
      </c>
      <c r="U134" s="45">
        <v>6.1257799999999998</v>
      </c>
      <c r="V134" s="45">
        <v>76.572249999999997</v>
      </c>
      <c r="W134" s="45">
        <v>245.03119999999998</v>
      </c>
      <c r="X134" s="45">
        <v>91.88669999999999</v>
      </c>
      <c r="Y134" s="45">
        <v>18.37734</v>
      </c>
      <c r="Z134" s="45">
        <v>1127.1435199999999</v>
      </c>
      <c r="AA134" s="45">
        <v>255.24083333333331</v>
      </c>
      <c r="AB134" s="45">
        <v>340.32111111111107</v>
      </c>
      <c r="AC134" s="45">
        <v>219.16679555555558</v>
      </c>
      <c r="AD134" s="45">
        <v>814.72874000000002</v>
      </c>
      <c r="AE134" s="45">
        <v>0</v>
      </c>
      <c r="AF134" s="45">
        <v>397</v>
      </c>
      <c r="AG134" s="45">
        <v>0</v>
      </c>
      <c r="AH134" s="45">
        <v>0</v>
      </c>
      <c r="AI134" s="45">
        <v>0</v>
      </c>
      <c r="AJ134" s="45">
        <v>0</v>
      </c>
      <c r="AK134" s="45">
        <v>3.0700000000000003</v>
      </c>
      <c r="AL134" s="45">
        <v>293.88</v>
      </c>
      <c r="AM134" s="45">
        <v>693.95</v>
      </c>
      <c r="AN134" s="45">
        <v>2635.8222599999999</v>
      </c>
      <c r="AO134" s="45">
        <v>15.37057934992284</v>
      </c>
      <c r="AP134" s="45">
        <v>1.2296463479938271</v>
      </c>
      <c r="AQ134" s="45">
        <v>0.61482317399691355</v>
      </c>
      <c r="AR134" s="45">
        <v>10.720115000000002</v>
      </c>
      <c r="AS134" s="45">
        <v>3.9450023200000013</v>
      </c>
      <c r="AT134" s="45">
        <v>131.70426999999998</v>
      </c>
      <c r="AU134" s="45">
        <v>5.1048166666666672</v>
      </c>
      <c r="AV134" s="45">
        <v>168.68925285858023</v>
      </c>
      <c r="AW134" s="45">
        <v>42.540138888888883</v>
      </c>
      <c r="AX134" s="45">
        <v>25.183762222222224</v>
      </c>
      <c r="AY134" s="45">
        <v>0.63810208333333329</v>
      </c>
      <c r="AZ134" s="45">
        <v>10.209633333333334</v>
      </c>
      <c r="BA134" s="45">
        <v>3.9704129629629628</v>
      </c>
      <c r="BB134" s="45">
        <v>30.375474212592597</v>
      </c>
      <c r="BC134" s="45">
        <v>112.91752370333333</v>
      </c>
      <c r="BD134" s="45"/>
      <c r="BE134" s="45">
        <v>0</v>
      </c>
      <c r="BF134" s="45">
        <v>112.91752370333333</v>
      </c>
      <c r="BG134" s="45">
        <v>88.207604166666698</v>
      </c>
      <c r="BH134" s="45"/>
      <c r="BI134" s="45">
        <v>0</v>
      </c>
      <c r="BJ134" s="45"/>
      <c r="BK134" s="45"/>
      <c r="BL134" s="45">
        <v>88.207604166666698</v>
      </c>
      <c r="BM134" s="45">
        <v>6068.5266407285808</v>
      </c>
      <c r="BN134" s="45">
        <f t="shared" ref="BN134:BN189" si="24">$BN$5*G134</f>
        <v>246.96579604983825</v>
      </c>
      <c r="BO134" s="45">
        <f t="shared" ref="BO134:BO189" si="25">$BO$5*G134</f>
        <v>174.52249587521902</v>
      </c>
      <c r="BP134" s="46">
        <f t="shared" si="15"/>
        <v>8.6609686609686669</v>
      </c>
      <c r="BQ134" s="46">
        <f t="shared" ref="BQ134:BQ189" si="26">((100/((100-$BT134)%)-100)*$BQ$5)/$BT134</f>
        <v>1.8803418803418819</v>
      </c>
      <c r="BR134" s="47">
        <v>3</v>
      </c>
      <c r="BS134" s="46">
        <f t="shared" si="16"/>
        <v>3.4188034188034218</v>
      </c>
      <c r="BT134" s="46">
        <f t="shared" si="17"/>
        <v>12.25</v>
      </c>
      <c r="BU134" s="46">
        <f t="shared" si="18"/>
        <v>13.960113960113972</v>
      </c>
      <c r="BV134" s="45">
        <f t="shared" si="19"/>
        <v>58.840245881275862</v>
      </c>
      <c r="BW134" s="45">
        <f t="shared" si="20"/>
        <v>480.32853780633314</v>
      </c>
      <c r="BX134" s="45">
        <f t="shared" si="21"/>
        <v>6548.8551785349136</v>
      </c>
      <c r="BY134" s="45">
        <f t="shared" si="22"/>
        <v>78586.262142418971</v>
      </c>
      <c r="BZ134" s="45">
        <f t="shared" si="23"/>
        <v>157172.52428483794</v>
      </c>
      <c r="CA134" s="48">
        <v>43101</v>
      </c>
      <c r="CB134" s="49">
        <v>0</v>
      </c>
      <c r="CC134" s="49">
        <v>0</v>
      </c>
    </row>
    <row r="135" spans="1:81">
      <c r="A135" s="41" t="s">
        <v>304</v>
      </c>
      <c r="B135" s="41" t="s">
        <v>66</v>
      </c>
      <c r="C135" s="41" t="s">
        <v>165</v>
      </c>
      <c r="D135" s="42" t="s">
        <v>307</v>
      </c>
      <c r="E135" s="43" t="s">
        <v>62</v>
      </c>
      <c r="F135" s="43" t="s">
        <v>63</v>
      </c>
      <c r="G135" s="43">
        <v>1</v>
      </c>
      <c r="H135" s="44">
        <v>1281.1600000000001</v>
      </c>
      <c r="I135" s="45">
        <v>1281.1600000000001</v>
      </c>
      <c r="J135" s="45"/>
      <c r="K135" s="45"/>
      <c r="L135" s="45"/>
      <c r="M135" s="45"/>
      <c r="N135" s="45"/>
      <c r="O135" s="45"/>
      <c r="P135" s="45"/>
      <c r="Q135" s="45">
        <v>1281.1600000000001</v>
      </c>
      <c r="R135" s="45">
        <v>256.23200000000003</v>
      </c>
      <c r="S135" s="45">
        <v>19.217400000000001</v>
      </c>
      <c r="T135" s="45">
        <v>12.8116</v>
      </c>
      <c r="U135" s="45">
        <v>2.5623200000000002</v>
      </c>
      <c r="V135" s="45">
        <v>32.029000000000003</v>
      </c>
      <c r="W135" s="45">
        <v>102.4928</v>
      </c>
      <c r="X135" s="45">
        <v>38.434800000000003</v>
      </c>
      <c r="Y135" s="45">
        <v>7.6869600000000009</v>
      </c>
      <c r="Z135" s="45">
        <v>471.46688</v>
      </c>
      <c r="AA135" s="45">
        <v>106.76333333333334</v>
      </c>
      <c r="AB135" s="45">
        <v>142.35111111111112</v>
      </c>
      <c r="AC135" s="45">
        <v>91.674115555555574</v>
      </c>
      <c r="AD135" s="45">
        <v>340.78856000000007</v>
      </c>
      <c r="AE135" s="45">
        <v>103.13039999999999</v>
      </c>
      <c r="AF135" s="45">
        <v>397</v>
      </c>
      <c r="AG135" s="45">
        <v>0</v>
      </c>
      <c r="AH135" s="45">
        <v>0</v>
      </c>
      <c r="AI135" s="45">
        <v>0</v>
      </c>
      <c r="AJ135" s="45">
        <v>0</v>
      </c>
      <c r="AK135" s="45">
        <v>3.0700000000000003</v>
      </c>
      <c r="AL135" s="45">
        <v>0</v>
      </c>
      <c r="AM135" s="45">
        <v>503.2004</v>
      </c>
      <c r="AN135" s="45">
        <v>1315.4558400000001</v>
      </c>
      <c r="AO135" s="45">
        <v>6.4292780478395075</v>
      </c>
      <c r="AP135" s="45">
        <v>0.51434224382716054</v>
      </c>
      <c r="AQ135" s="45">
        <v>0.25717112191358027</v>
      </c>
      <c r="AR135" s="45">
        <v>4.4840600000000013</v>
      </c>
      <c r="AS135" s="45">
        <v>1.6501340800000008</v>
      </c>
      <c r="AT135" s="45">
        <v>55.089880000000001</v>
      </c>
      <c r="AU135" s="45">
        <v>2.1352666666666669</v>
      </c>
      <c r="AV135" s="45">
        <v>70.560132160246923</v>
      </c>
      <c r="AW135" s="45">
        <v>17.79388888888889</v>
      </c>
      <c r="AX135" s="45">
        <v>10.533982222222223</v>
      </c>
      <c r="AY135" s="45">
        <v>0.26690833333333336</v>
      </c>
      <c r="AZ135" s="45">
        <v>4.2705333333333337</v>
      </c>
      <c r="BA135" s="45">
        <v>1.660762962962963</v>
      </c>
      <c r="BB135" s="45">
        <v>12.705595872592596</v>
      </c>
      <c r="BC135" s="45">
        <v>47.23167161333334</v>
      </c>
      <c r="BD135" s="45">
        <v>174.70363636363635</v>
      </c>
      <c r="BE135" s="45">
        <v>174.70363636363635</v>
      </c>
      <c r="BF135" s="45">
        <v>221.93530797696968</v>
      </c>
      <c r="BG135" s="45">
        <v>67.580104166666672</v>
      </c>
      <c r="BH135" s="45"/>
      <c r="BI135" s="45">
        <v>0</v>
      </c>
      <c r="BJ135" s="45"/>
      <c r="BK135" s="45"/>
      <c r="BL135" s="45">
        <v>67.580104166666672</v>
      </c>
      <c r="BM135" s="45">
        <v>2956.6913843038842</v>
      </c>
      <c r="BN135" s="45">
        <f t="shared" si="24"/>
        <v>246.96579604983825</v>
      </c>
      <c r="BO135" s="45">
        <f t="shared" si="25"/>
        <v>174.52249587521902</v>
      </c>
      <c r="BP135" s="46">
        <f t="shared" ref="BP135:BP189" si="27">((100/((100-$BT135)%)-100)*$BP$5)/$BT135</f>
        <v>8.6609686609686669</v>
      </c>
      <c r="BQ135" s="46">
        <f t="shared" si="26"/>
        <v>1.8803418803418819</v>
      </c>
      <c r="BR135" s="47">
        <v>3</v>
      </c>
      <c r="BS135" s="46">
        <f t="shared" ref="BS135:BS189" si="28">((100/((100-$BT135)%)-100)*BR135)/$BT135</f>
        <v>3.4188034188034218</v>
      </c>
      <c r="BT135" s="46">
        <f t="shared" ref="BT135:BT189" si="29">$BP$5+$BQ$5+BR135</f>
        <v>12.25</v>
      </c>
      <c r="BU135" s="46">
        <f t="shared" ref="BU135:BU189" si="30">BP135+BQ135+BS135</f>
        <v>13.960113960113972</v>
      </c>
      <c r="BV135" s="45">
        <f t="shared" ref="BV135:BV189" si="31">((BO135+BN135)*BU135)%</f>
        <v>58.840245881275862</v>
      </c>
      <c r="BW135" s="45">
        <f t="shared" ref="BW135:BW189" si="32">BN135+BO135+BV135</f>
        <v>480.32853780633314</v>
      </c>
      <c r="BX135" s="45">
        <f t="shared" ref="BX135:BX189" si="33">BM135+BW135</f>
        <v>3437.0199221102175</v>
      </c>
      <c r="BY135" s="45">
        <f t="shared" ref="BY135:BY189" si="34">BX135*12</f>
        <v>41244.23906532261</v>
      </c>
      <c r="BZ135" s="45">
        <f t="shared" ref="BZ135:BZ189" si="35">BX135*24</f>
        <v>82488.478130645221</v>
      </c>
      <c r="CA135" s="48">
        <v>43101</v>
      </c>
      <c r="CB135" s="49">
        <v>0</v>
      </c>
      <c r="CC135" s="49">
        <v>0</v>
      </c>
    </row>
    <row r="136" spans="1:81">
      <c r="A136" s="41" t="s">
        <v>304</v>
      </c>
      <c r="B136" s="41" t="s">
        <v>16</v>
      </c>
      <c r="C136" s="41" t="s">
        <v>165</v>
      </c>
      <c r="D136" s="42" t="s">
        <v>308</v>
      </c>
      <c r="E136" s="43" t="s">
        <v>62</v>
      </c>
      <c r="F136" s="43" t="s">
        <v>63</v>
      </c>
      <c r="G136" s="43">
        <v>1</v>
      </c>
      <c r="H136" s="44">
        <v>2216.69</v>
      </c>
      <c r="I136" s="45">
        <v>2216.69</v>
      </c>
      <c r="J136" s="45"/>
      <c r="K136" s="45"/>
      <c r="L136" s="45"/>
      <c r="M136" s="45"/>
      <c r="N136" s="45"/>
      <c r="O136" s="45"/>
      <c r="P136" s="45"/>
      <c r="Q136" s="45">
        <v>2216.69</v>
      </c>
      <c r="R136" s="45">
        <v>443.33800000000002</v>
      </c>
      <c r="S136" s="45">
        <v>33.250349999999997</v>
      </c>
      <c r="T136" s="45">
        <v>22.166900000000002</v>
      </c>
      <c r="U136" s="45">
        <v>4.4333800000000005</v>
      </c>
      <c r="V136" s="45">
        <v>55.417250000000003</v>
      </c>
      <c r="W136" s="45">
        <v>177.33520000000001</v>
      </c>
      <c r="X136" s="45">
        <v>66.500699999999995</v>
      </c>
      <c r="Y136" s="45">
        <v>13.300140000000001</v>
      </c>
      <c r="Z136" s="45">
        <v>815.74191999999994</v>
      </c>
      <c r="AA136" s="45">
        <v>184.72416666666666</v>
      </c>
      <c r="AB136" s="45">
        <v>246.29888888888888</v>
      </c>
      <c r="AC136" s="45">
        <v>158.61648444444447</v>
      </c>
      <c r="AD136" s="45">
        <v>589.63954000000001</v>
      </c>
      <c r="AE136" s="45">
        <v>46.99860000000001</v>
      </c>
      <c r="AF136" s="45">
        <v>397</v>
      </c>
      <c r="AG136" s="45">
        <v>0</v>
      </c>
      <c r="AH136" s="45">
        <v>0</v>
      </c>
      <c r="AI136" s="45">
        <v>0</v>
      </c>
      <c r="AJ136" s="45">
        <v>0</v>
      </c>
      <c r="AK136" s="45">
        <v>3.0700000000000003</v>
      </c>
      <c r="AL136" s="45">
        <v>0</v>
      </c>
      <c r="AM136" s="45">
        <v>447.0686</v>
      </c>
      <c r="AN136" s="45">
        <v>1852.4500599999999</v>
      </c>
      <c r="AO136" s="45">
        <v>11.124072212577161</v>
      </c>
      <c r="AP136" s="45">
        <v>0.88992577700617292</v>
      </c>
      <c r="AQ136" s="45">
        <v>0.44496288850308646</v>
      </c>
      <c r="AR136" s="45">
        <v>7.7584150000000012</v>
      </c>
      <c r="AS136" s="45">
        <v>2.855096720000001</v>
      </c>
      <c r="AT136" s="45">
        <v>95.317669999999993</v>
      </c>
      <c r="AU136" s="45">
        <v>3.6944833333333338</v>
      </c>
      <c r="AV136" s="45">
        <v>122.08462593141975</v>
      </c>
      <c r="AW136" s="45">
        <v>30.78736111111111</v>
      </c>
      <c r="AX136" s="45">
        <v>18.22611777777778</v>
      </c>
      <c r="AY136" s="45">
        <v>0.46181041666666667</v>
      </c>
      <c r="AZ136" s="45">
        <v>7.3889666666666676</v>
      </c>
      <c r="BA136" s="45">
        <v>2.8734870370370369</v>
      </c>
      <c r="BB136" s="45">
        <v>21.983489427407413</v>
      </c>
      <c r="BC136" s="45">
        <v>81.721232436666668</v>
      </c>
      <c r="BD136" s="45"/>
      <c r="BE136" s="45">
        <v>0</v>
      </c>
      <c r="BF136" s="45">
        <v>81.721232436666668</v>
      </c>
      <c r="BG136" s="45">
        <v>67.580104166666672</v>
      </c>
      <c r="BH136" s="45"/>
      <c r="BI136" s="45">
        <v>0</v>
      </c>
      <c r="BJ136" s="45"/>
      <c r="BK136" s="45"/>
      <c r="BL136" s="45">
        <v>67.580104166666672</v>
      </c>
      <c r="BM136" s="45">
        <v>4340.526022534752</v>
      </c>
      <c r="BN136" s="45">
        <f t="shared" si="24"/>
        <v>246.96579604983825</v>
      </c>
      <c r="BO136" s="45">
        <f t="shared" si="25"/>
        <v>174.52249587521902</v>
      </c>
      <c r="BP136" s="46">
        <f t="shared" si="27"/>
        <v>8.6609686609686669</v>
      </c>
      <c r="BQ136" s="46">
        <f t="shared" si="26"/>
        <v>1.8803418803418819</v>
      </c>
      <c r="BR136" s="47">
        <v>3</v>
      </c>
      <c r="BS136" s="46">
        <f t="shared" si="28"/>
        <v>3.4188034188034218</v>
      </c>
      <c r="BT136" s="46">
        <f t="shared" si="29"/>
        <v>12.25</v>
      </c>
      <c r="BU136" s="46">
        <f t="shared" si="30"/>
        <v>13.960113960113972</v>
      </c>
      <c r="BV136" s="45">
        <f t="shared" si="31"/>
        <v>58.840245881275862</v>
      </c>
      <c r="BW136" s="45">
        <f t="shared" si="32"/>
        <v>480.32853780633314</v>
      </c>
      <c r="BX136" s="45">
        <f t="shared" si="33"/>
        <v>4820.8545603410848</v>
      </c>
      <c r="BY136" s="45">
        <f t="shared" si="34"/>
        <v>57850.254724093014</v>
      </c>
      <c r="BZ136" s="45">
        <f t="shared" si="35"/>
        <v>115700.50944818603</v>
      </c>
      <c r="CA136" s="48">
        <v>43101</v>
      </c>
      <c r="CB136" s="49">
        <v>0</v>
      </c>
      <c r="CC136" s="49">
        <v>0</v>
      </c>
    </row>
    <row r="137" spans="1:81">
      <c r="A137" s="41" t="s">
        <v>309</v>
      </c>
      <c r="B137" s="41" t="s">
        <v>78</v>
      </c>
      <c r="C137" s="41" t="s">
        <v>310</v>
      </c>
      <c r="D137" s="42" t="s">
        <v>311</v>
      </c>
      <c r="E137" s="43" t="s">
        <v>62</v>
      </c>
      <c r="F137" s="43" t="s">
        <v>63</v>
      </c>
      <c r="G137" s="43">
        <v>2</v>
      </c>
      <c r="H137" s="44">
        <v>3035.23</v>
      </c>
      <c r="I137" s="45">
        <v>6070.46</v>
      </c>
      <c r="J137" s="45"/>
      <c r="K137" s="45"/>
      <c r="L137" s="45"/>
      <c r="M137" s="45"/>
      <c r="N137" s="45"/>
      <c r="O137" s="45"/>
      <c r="P137" s="45"/>
      <c r="Q137" s="45">
        <v>6070.46</v>
      </c>
      <c r="R137" s="45">
        <v>1214.0920000000001</v>
      </c>
      <c r="S137" s="45">
        <v>91.056899999999999</v>
      </c>
      <c r="T137" s="45">
        <v>60.704599999999999</v>
      </c>
      <c r="U137" s="45">
        <v>12.140919999999999</v>
      </c>
      <c r="V137" s="45">
        <v>151.76150000000001</v>
      </c>
      <c r="W137" s="45">
        <v>485.63679999999999</v>
      </c>
      <c r="X137" s="45">
        <v>182.1138</v>
      </c>
      <c r="Y137" s="45">
        <v>36.422760000000004</v>
      </c>
      <c r="Z137" s="45">
        <v>2233.9292800000003</v>
      </c>
      <c r="AA137" s="45">
        <v>505.87166666666667</v>
      </c>
      <c r="AB137" s="45">
        <v>674.49555555555548</v>
      </c>
      <c r="AC137" s="45">
        <v>434.37513777777787</v>
      </c>
      <c r="AD137" s="45">
        <v>1614.74236</v>
      </c>
      <c r="AE137" s="45">
        <v>0</v>
      </c>
      <c r="AF137" s="45">
        <v>794</v>
      </c>
      <c r="AG137" s="45">
        <v>0</v>
      </c>
      <c r="AH137" s="45">
        <v>30</v>
      </c>
      <c r="AI137" s="45">
        <v>0</v>
      </c>
      <c r="AJ137" s="45">
        <v>0</v>
      </c>
      <c r="AK137" s="45">
        <v>6.1400000000000006</v>
      </c>
      <c r="AL137" s="45">
        <v>587.76</v>
      </c>
      <c r="AM137" s="45">
        <v>1417.9</v>
      </c>
      <c r="AN137" s="45">
        <v>5266.5716400000001</v>
      </c>
      <c r="AO137" s="45">
        <v>30.463544926697534</v>
      </c>
      <c r="AP137" s="45">
        <v>2.4370835941358027</v>
      </c>
      <c r="AQ137" s="45">
        <v>1.2185417970679013</v>
      </c>
      <c r="AR137" s="45">
        <v>21.246610000000004</v>
      </c>
      <c r="AS137" s="45">
        <v>7.8187524800000032</v>
      </c>
      <c r="AT137" s="45">
        <v>261.02977999999996</v>
      </c>
      <c r="AU137" s="45">
        <v>10.117433333333334</v>
      </c>
      <c r="AV137" s="45">
        <v>334.33174613123452</v>
      </c>
      <c r="AW137" s="45">
        <v>84.311944444444435</v>
      </c>
      <c r="AX137" s="45">
        <v>49.912671111111116</v>
      </c>
      <c r="AY137" s="45">
        <v>1.2646791666666666</v>
      </c>
      <c r="AZ137" s="45">
        <v>20.234866666666669</v>
      </c>
      <c r="BA137" s="45">
        <v>7.8691148148148145</v>
      </c>
      <c r="BB137" s="45">
        <v>60.202325642962975</v>
      </c>
      <c r="BC137" s="45">
        <v>223.79560184666667</v>
      </c>
      <c r="BD137" s="45"/>
      <c r="BE137" s="45">
        <v>0</v>
      </c>
      <c r="BF137" s="45">
        <v>223.79560184666667</v>
      </c>
      <c r="BG137" s="45">
        <v>176.4152083333334</v>
      </c>
      <c r="BH137" s="45"/>
      <c r="BI137" s="45">
        <v>0</v>
      </c>
      <c r="BJ137" s="45"/>
      <c r="BK137" s="45"/>
      <c r="BL137" s="45">
        <v>176.4152083333334</v>
      </c>
      <c r="BM137" s="45">
        <v>12071.574196311236</v>
      </c>
      <c r="BN137" s="45">
        <f t="shared" si="24"/>
        <v>493.93159209967649</v>
      </c>
      <c r="BO137" s="45">
        <f t="shared" si="25"/>
        <v>349.04499175043804</v>
      </c>
      <c r="BP137" s="46">
        <f t="shared" si="27"/>
        <v>8.5633802816901436</v>
      </c>
      <c r="BQ137" s="46">
        <f t="shared" si="26"/>
        <v>1.8591549295774654</v>
      </c>
      <c r="BR137" s="47">
        <v>2</v>
      </c>
      <c r="BS137" s="46">
        <f t="shared" si="28"/>
        <v>2.2535211267605644</v>
      </c>
      <c r="BT137" s="46">
        <f t="shared" si="29"/>
        <v>11.25</v>
      </c>
      <c r="BU137" s="46">
        <f t="shared" si="30"/>
        <v>12.676056338028173</v>
      </c>
      <c r="BV137" s="45">
        <f t="shared" si="31"/>
        <v>106.85618668522584</v>
      </c>
      <c r="BW137" s="45">
        <f t="shared" si="32"/>
        <v>949.83277053534039</v>
      </c>
      <c r="BX137" s="45">
        <f t="shared" si="33"/>
        <v>13021.406966846576</v>
      </c>
      <c r="BY137" s="45">
        <f t="shared" si="34"/>
        <v>156256.88360215892</v>
      </c>
      <c r="BZ137" s="45">
        <f t="shared" si="35"/>
        <v>312513.76720431785</v>
      </c>
      <c r="CA137" s="48">
        <v>43101</v>
      </c>
      <c r="CB137" s="49">
        <v>0</v>
      </c>
      <c r="CC137" s="49">
        <v>0</v>
      </c>
    </row>
    <row r="138" spans="1:81">
      <c r="A138" s="41" t="s">
        <v>312</v>
      </c>
      <c r="B138" s="41" t="s">
        <v>16</v>
      </c>
      <c r="C138" s="41" t="s">
        <v>170</v>
      </c>
      <c r="D138" s="42" t="s">
        <v>313</v>
      </c>
      <c r="E138" s="43" t="s">
        <v>62</v>
      </c>
      <c r="F138" s="43" t="s">
        <v>63</v>
      </c>
      <c r="G138" s="43">
        <v>1</v>
      </c>
      <c r="H138" s="44">
        <v>2216.69</v>
      </c>
      <c r="I138" s="45">
        <v>2216.69</v>
      </c>
      <c r="J138" s="45"/>
      <c r="K138" s="45"/>
      <c r="L138" s="45"/>
      <c r="M138" s="45"/>
      <c r="N138" s="45"/>
      <c r="O138" s="45"/>
      <c r="P138" s="45"/>
      <c r="Q138" s="45">
        <v>2216.69</v>
      </c>
      <c r="R138" s="45">
        <v>443.33800000000002</v>
      </c>
      <c r="S138" s="45">
        <v>33.250349999999997</v>
      </c>
      <c r="T138" s="45">
        <v>22.166900000000002</v>
      </c>
      <c r="U138" s="45">
        <v>4.4333800000000005</v>
      </c>
      <c r="V138" s="45">
        <v>55.417250000000003</v>
      </c>
      <c r="W138" s="45">
        <v>177.33520000000001</v>
      </c>
      <c r="X138" s="45">
        <v>66.500699999999995</v>
      </c>
      <c r="Y138" s="45">
        <v>13.300140000000001</v>
      </c>
      <c r="Z138" s="45">
        <v>815.74191999999994</v>
      </c>
      <c r="AA138" s="45">
        <v>184.72416666666666</v>
      </c>
      <c r="AB138" s="45">
        <v>246.29888888888888</v>
      </c>
      <c r="AC138" s="45">
        <v>158.61648444444447</v>
      </c>
      <c r="AD138" s="45">
        <v>589.63954000000001</v>
      </c>
      <c r="AE138" s="45">
        <v>46.99860000000001</v>
      </c>
      <c r="AF138" s="45">
        <v>397</v>
      </c>
      <c r="AG138" s="45">
        <v>0</v>
      </c>
      <c r="AH138" s="45">
        <v>0</v>
      </c>
      <c r="AI138" s="45">
        <v>9.84</v>
      </c>
      <c r="AJ138" s="45">
        <v>0</v>
      </c>
      <c r="AK138" s="45">
        <v>3.0700000000000003</v>
      </c>
      <c r="AL138" s="45">
        <v>0</v>
      </c>
      <c r="AM138" s="45">
        <v>456.90859999999998</v>
      </c>
      <c r="AN138" s="45">
        <v>1862.2900599999998</v>
      </c>
      <c r="AO138" s="45">
        <v>11.124072212577161</v>
      </c>
      <c r="AP138" s="45">
        <v>0.88992577700617292</v>
      </c>
      <c r="AQ138" s="45">
        <v>0.44496288850308646</v>
      </c>
      <c r="AR138" s="45">
        <v>7.7584150000000012</v>
      </c>
      <c r="AS138" s="45">
        <v>2.855096720000001</v>
      </c>
      <c r="AT138" s="45">
        <v>95.317669999999993</v>
      </c>
      <c r="AU138" s="45">
        <v>3.6944833333333338</v>
      </c>
      <c r="AV138" s="45">
        <v>122.08462593141975</v>
      </c>
      <c r="AW138" s="45">
        <v>30.78736111111111</v>
      </c>
      <c r="AX138" s="45">
        <v>18.22611777777778</v>
      </c>
      <c r="AY138" s="45">
        <v>0.46181041666666667</v>
      </c>
      <c r="AZ138" s="45">
        <v>7.3889666666666676</v>
      </c>
      <c r="BA138" s="45">
        <v>2.8734870370370369</v>
      </c>
      <c r="BB138" s="45">
        <v>21.983489427407413</v>
      </c>
      <c r="BC138" s="45">
        <v>81.721232436666668</v>
      </c>
      <c r="BD138" s="45"/>
      <c r="BE138" s="45">
        <v>0</v>
      </c>
      <c r="BF138" s="45">
        <v>81.721232436666668</v>
      </c>
      <c r="BG138" s="45">
        <v>67.580104166666672</v>
      </c>
      <c r="BH138" s="45"/>
      <c r="BI138" s="45">
        <v>0</v>
      </c>
      <c r="BJ138" s="45"/>
      <c r="BK138" s="45"/>
      <c r="BL138" s="45">
        <v>67.580104166666672</v>
      </c>
      <c r="BM138" s="45">
        <v>4350.3660225347521</v>
      </c>
      <c r="BN138" s="45">
        <f t="shared" si="24"/>
        <v>246.96579604983825</v>
      </c>
      <c r="BO138" s="45">
        <f t="shared" si="25"/>
        <v>174.52249587521902</v>
      </c>
      <c r="BP138" s="46">
        <f t="shared" si="27"/>
        <v>8.5633802816901436</v>
      </c>
      <c r="BQ138" s="46">
        <f t="shared" si="26"/>
        <v>1.8591549295774654</v>
      </c>
      <c r="BR138" s="47">
        <v>2</v>
      </c>
      <c r="BS138" s="46">
        <f t="shared" si="28"/>
        <v>2.2535211267605644</v>
      </c>
      <c r="BT138" s="46">
        <f t="shared" si="29"/>
        <v>11.25</v>
      </c>
      <c r="BU138" s="46">
        <f t="shared" si="30"/>
        <v>12.676056338028173</v>
      </c>
      <c r="BV138" s="45">
        <f t="shared" si="31"/>
        <v>53.428093342612918</v>
      </c>
      <c r="BW138" s="45">
        <f t="shared" si="32"/>
        <v>474.91638526767019</v>
      </c>
      <c r="BX138" s="45">
        <f t="shared" si="33"/>
        <v>4825.2824078024223</v>
      </c>
      <c r="BY138" s="45">
        <f t="shared" si="34"/>
        <v>57903.388893629068</v>
      </c>
      <c r="BZ138" s="45">
        <f t="shared" si="35"/>
        <v>115806.77778725814</v>
      </c>
      <c r="CA138" s="48">
        <v>43101</v>
      </c>
      <c r="CB138" s="49">
        <v>0</v>
      </c>
      <c r="CC138" s="49">
        <v>0</v>
      </c>
    </row>
    <row r="139" spans="1:81">
      <c r="A139" s="41" t="s">
        <v>314</v>
      </c>
      <c r="B139" s="41" t="s">
        <v>17</v>
      </c>
      <c r="C139" s="41" t="s">
        <v>315</v>
      </c>
      <c r="D139" s="42" t="s">
        <v>316</v>
      </c>
      <c r="E139" s="43" t="s">
        <v>62</v>
      </c>
      <c r="F139" s="43" t="s">
        <v>63</v>
      </c>
      <c r="G139" s="43">
        <v>1</v>
      </c>
      <c r="H139" s="44">
        <v>1511.38</v>
      </c>
      <c r="I139" s="45">
        <v>1511.38</v>
      </c>
      <c r="J139" s="45"/>
      <c r="K139" s="45"/>
      <c r="L139" s="45"/>
      <c r="M139" s="45"/>
      <c r="N139" s="45"/>
      <c r="O139" s="45"/>
      <c r="P139" s="45"/>
      <c r="Q139" s="45">
        <v>1511.38</v>
      </c>
      <c r="R139" s="45">
        <v>302.27600000000001</v>
      </c>
      <c r="S139" s="45">
        <v>22.6707</v>
      </c>
      <c r="T139" s="45">
        <v>15.113800000000001</v>
      </c>
      <c r="U139" s="45">
        <v>3.0227600000000003</v>
      </c>
      <c r="V139" s="45">
        <v>37.784500000000001</v>
      </c>
      <c r="W139" s="45">
        <v>120.91040000000001</v>
      </c>
      <c r="X139" s="45">
        <v>45.3414</v>
      </c>
      <c r="Y139" s="45">
        <v>9.0682800000000015</v>
      </c>
      <c r="Z139" s="45">
        <v>556.18784000000005</v>
      </c>
      <c r="AA139" s="45">
        <v>125.94833333333334</v>
      </c>
      <c r="AB139" s="45">
        <v>167.93111111111111</v>
      </c>
      <c r="AC139" s="45">
        <v>108.14763555555558</v>
      </c>
      <c r="AD139" s="45">
        <v>402.02708000000007</v>
      </c>
      <c r="AE139" s="45">
        <v>89.3172</v>
      </c>
      <c r="AF139" s="45">
        <v>397</v>
      </c>
      <c r="AG139" s="45">
        <v>0</v>
      </c>
      <c r="AH139" s="45">
        <v>0</v>
      </c>
      <c r="AI139" s="45">
        <v>0</v>
      </c>
      <c r="AJ139" s="45">
        <v>0</v>
      </c>
      <c r="AK139" s="45">
        <v>3.0700000000000003</v>
      </c>
      <c r="AL139" s="45">
        <v>0</v>
      </c>
      <c r="AM139" s="45">
        <v>489.38720000000001</v>
      </c>
      <c r="AN139" s="45">
        <v>1447.60212</v>
      </c>
      <c r="AO139" s="45">
        <v>7.584596971450619</v>
      </c>
      <c r="AP139" s="45">
        <v>0.60676775771604952</v>
      </c>
      <c r="AQ139" s="45">
        <v>0.30338387885802476</v>
      </c>
      <c r="AR139" s="45">
        <v>5.2898300000000011</v>
      </c>
      <c r="AS139" s="45">
        <v>1.946657440000001</v>
      </c>
      <c r="AT139" s="45">
        <v>64.989339999999999</v>
      </c>
      <c r="AU139" s="45">
        <v>2.518966666666667</v>
      </c>
      <c r="AV139" s="45">
        <v>83.239542714691368</v>
      </c>
      <c r="AW139" s="45">
        <v>20.991388888888888</v>
      </c>
      <c r="AX139" s="45">
        <v>12.426902222222225</v>
      </c>
      <c r="AY139" s="45">
        <v>0.31487083333333332</v>
      </c>
      <c r="AZ139" s="45">
        <v>5.037933333333334</v>
      </c>
      <c r="BA139" s="45">
        <v>1.9591962962962963</v>
      </c>
      <c r="BB139" s="45">
        <v>14.988747299259263</v>
      </c>
      <c r="BC139" s="45">
        <v>55.719038873333346</v>
      </c>
      <c r="BD139" s="45"/>
      <c r="BE139" s="45">
        <v>0</v>
      </c>
      <c r="BF139" s="45">
        <v>55.719038873333346</v>
      </c>
      <c r="BG139" s="45">
        <v>67.580104166666658</v>
      </c>
      <c r="BH139" s="45"/>
      <c r="BI139" s="45">
        <v>0</v>
      </c>
      <c r="BJ139" s="45"/>
      <c r="BK139" s="45"/>
      <c r="BL139" s="45">
        <v>67.580104166666658</v>
      </c>
      <c r="BM139" s="45">
        <v>3165.5208057546915</v>
      </c>
      <c r="BN139" s="45">
        <f t="shared" si="24"/>
        <v>246.96579604983825</v>
      </c>
      <c r="BO139" s="45">
        <f t="shared" si="25"/>
        <v>174.52249587521902</v>
      </c>
      <c r="BP139" s="46">
        <f t="shared" si="27"/>
        <v>8.5633802816901436</v>
      </c>
      <c r="BQ139" s="46">
        <f t="shared" si="26"/>
        <v>1.8591549295774654</v>
      </c>
      <c r="BR139" s="47">
        <v>2</v>
      </c>
      <c r="BS139" s="46">
        <f t="shared" si="28"/>
        <v>2.2535211267605644</v>
      </c>
      <c r="BT139" s="46">
        <f t="shared" si="29"/>
        <v>11.25</v>
      </c>
      <c r="BU139" s="46">
        <f t="shared" si="30"/>
        <v>12.676056338028173</v>
      </c>
      <c r="BV139" s="45">
        <f t="shared" si="31"/>
        <v>53.428093342612918</v>
      </c>
      <c r="BW139" s="45">
        <f t="shared" si="32"/>
        <v>474.91638526767019</v>
      </c>
      <c r="BX139" s="45">
        <f t="shared" si="33"/>
        <v>3640.4371910223617</v>
      </c>
      <c r="BY139" s="45">
        <f t="shared" si="34"/>
        <v>43685.246292268341</v>
      </c>
      <c r="BZ139" s="45">
        <f t="shared" si="35"/>
        <v>87370.492584536682</v>
      </c>
      <c r="CA139" s="48">
        <v>43101</v>
      </c>
      <c r="CB139" s="49">
        <v>0</v>
      </c>
      <c r="CC139" s="49">
        <v>0</v>
      </c>
    </row>
    <row r="140" spans="1:81">
      <c r="A140" s="41" t="s">
        <v>317</v>
      </c>
      <c r="B140" s="41" t="s">
        <v>78</v>
      </c>
      <c r="C140" s="41" t="s">
        <v>318</v>
      </c>
      <c r="D140" s="42" t="s">
        <v>319</v>
      </c>
      <c r="E140" s="43" t="s">
        <v>62</v>
      </c>
      <c r="F140" s="43" t="s">
        <v>63</v>
      </c>
      <c r="G140" s="43">
        <v>1</v>
      </c>
      <c r="H140" s="44">
        <v>3062.89</v>
      </c>
      <c r="I140" s="45">
        <v>3062.89</v>
      </c>
      <c r="J140" s="45"/>
      <c r="K140" s="45"/>
      <c r="L140" s="45"/>
      <c r="M140" s="45"/>
      <c r="N140" s="45"/>
      <c r="O140" s="45"/>
      <c r="P140" s="45"/>
      <c r="Q140" s="45">
        <v>3062.89</v>
      </c>
      <c r="R140" s="45">
        <v>612.57799999999997</v>
      </c>
      <c r="S140" s="45">
        <v>45.943349999999995</v>
      </c>
      <c r="T140" s="45">
        <v>30.628899999999998</v>
      </c>
      <c r="U140" s="45">
        <v>6.1257799999999998</v>
      </c>
      <c r="V140" s="45">
        <v>76.572249999999997</v>
      </c>
      <c r="W140" s="45">
        <v>245.03119999999998</v>
      </c>
      <c r="X140" s="45">
        <v>91.88669999999999</v>
      </c>
      <c r="Y140" s="45">
        <v>18.37734</v>
      </c>
      <c r="Z140" s="45">
        <v>1127.1435199999999</v>
      </c>
      <c r="AA140" s="45">
        <v>255.24083333333331</v>
      </c>
      <c r="AB140" s="45">
        <v>340.32111111111107</v>
      </c>
      <c r="AC140" s="45">
        <v>219.16679555555558</v>
      </c>
      <c r="AD140" s="45">
        <v>814.72874000000002</v>
      </c>
      <c r="AE140" s="45">
        <v>0</v>
      </c>
      <c r="AF140" s="45">
        <v>397</v>
      </c>
      <c r="AG140" s="45">
        <v>0</v>
      </c>
      <c r="AH140" s="45">
        <v>0</v>
      </c>
      <c r="AI140" s="45">
        <v>0</v>
      </c>
      <c r="AJ140" s="45">
        <v>0</v>
      </c>
      <c r="AK140" s="45">
        <v>3.0700000000000003</v>
      </c>
      <c r="AL140" s="45">
        <v>293.88</v>
      </c>
      <c r="AM140" s="45">
        <v>693.95</v>
      </c>
      <c r="AN140" s="45">
        <v>2635.8222599999999</v>
      </c>
      <c r="AO140" s="45">
        <v>15.37057934992284</v>
      </c>
      <c r="AP140" s="45">
        <v>1.2296463479938271</v>
      </c>
      <c r="AQ140" s="45">
        <v>0.61482317399691355</v>
      </c>
      <c r="AR140" s="45">
        <v>10.720115000000002</v>
      </c>
      <c r="AS140" s="45">
        <v>3.9450023200000013</v>
      </c>
      <c r="AT140" s="45">
        <v>131.70426999999998</v>
      </c>
      <c r="AU140" s="45">
        <v>5.1048166666666672</v>
      </c>
      <c r="AV140" s="45">
        <v>168.68925285858023</v>
      </c>
      <c r="AW140" s="45">
        <v>42.540138888888883</v>
      </c>
      <c r="AX140" s="45">
        <v>25.183762222222224</v>
      </c>
      <c r="AY140" s="45">
        <v>0.63810208333333329</v>
      </c>
      <c r="AZ140" s="45">
        <v>10.209633333333334</v>
      </c>
      <c r="BA140" s="45">
        <v>3.9704129629629628</v>
      </c>
      <c r="BB140" s="45">
        <v>30.375474212592597</v>
      </c>
      <c r="BC140" s="45">
        <v>112.91752370333333</v>
      </c>
      <c r="BD140" s="45"/>
      <c r="BE140" s="45">
        <v>0</v>
      </c>
      <c r="BF140" s="45">
        <v>112.91752370333333</v>
      </c>
      <c r="BG140" s="45">
        <v>88.207604166666698</v>
      </c>
      <c r="BH140" s="45"/>
      <c r="BI140" s="45">
        <v>0</v>
      </c>
      <c r="BJ140" s="45"/>
      <c r="BK140" s="45"/>
      <c r="BL140" s="45">
        <v>88.207604166666698</v>
      </c>
      <c r="BM140" s="45">
        <v>6068.5266407285808</v>
      </c>
      <c r="BN140" s="45">
        <f t="shared" si="24"/>
        <v>246.96579604983825</v>
      </c>
      <c r="BO140" s="45">
        <f t="shared" si="25"/>
        <v>174.52249587521902</v>
      </c>
      <c r="BP140" s="46">
        <f t="shared" si="27"/>
        <v>8.8629737609329435</v>
      </c>
      <c r="BQ140" s="46">
        <f t="shared" si="26"/>
        <v>1.9241982507288626</v>
      </c>
      <c r="BR140" s="47">
        <v>5</v>
      </c>
      <c r="BS140" s="46">
        <f t="shared" si="28"/>
        <v>5.8309037900874632</v>
      </c>
      <c r="BT140" s="46">
        <f t="shared" si="29"/>
        <v>14.25</v>
      </c>
      <c r="BU140" s="46">
        <f t="shared" si="30"/>
        <v>16.618075801749271</v>
      </c>
      <c r="BV140" s="45">
        <f t="shared" si="31"/>
        <v>70.043243847604273</v>
      </c>
      <c r="BW140" s="45">
        <f t="shared" si="32"/>
        <v>491.53153577266158</v>
      </c>
      <c r="BX140" s="45">
        <f t="shared" si="33"/>
        <v>6560.0581765012421</v>
      </c>
      <c r="BY140" s="45">
        <f t="shared" si="34"/>
        <v>78720.698118014901</v>
      </c>
      <c r="BZ140" s="45">
        <f t="shared" si="35"/>
        <v>157441.3962360298</v>
      </c>
      <c r="CA140" s="48">
        <v>43101</v>
      </c>
      <c r="CB140" s="49">
        <v>0</v>
      </c>
      <c r="CC140" s="49">
        <v>0</v>
      </c>
    </row>
    <row r="141" spans="1:81">
      <c r="A141" s="41" t="s">
        <v>317</v>
      </c>
      <c r="B141" s="41" t="s">
        <v>78</v>
      </c>
      <c r="C141" s="41" t="s">
        <v>318</v>
      </c>
      <c r="D141" s="42" t="s">
        <v>320</v>
      </c>
      <c r="E141" s="43" t="s">
        <v>62</v>
      </c>
      <c r="F141" s="43" t="s">
        <v>64</v>
      </c>
      <c r="G141" s="43">
        <v>1</v>
      </c>
      <c r="H141" s="44">
        <v>3062.89</v>
      </c>
      <c r="I141" s="45">
        <v>3062.89</v>
      </c>
      <c r="J141" s="45"/>
      <c r="K141" s="45"/>
      <c r="L141" s="45"/>
      <c r="M141" s="45"/>
      <c r="N141" s="45"/>
      <c r="O141" s="45"/>
      <c r="P141" s="45"/>
      <c r="Q141" s="45">
        <v>3062.89</v>
      </c>
      <c r="R141" s="45">
        <v>612.57799999999997</v>
      </c>
      <c r="S141" s="45">
        <v>45.943349999999995</v>
      </c>
      <c r="T141" s="45">
        <v>30.628899999999998</v>
      </c>
      <c r="U141" s="45">
        <v>6.1257799999999998</v>
      </c>
      <c r="V141" s="45">
        <v>76.572249999999997</v>
      </c>
      <c r="W141" s="45">
        <v>245.03119999999998</v>
      </c>
      <c r="X141" s="45">
        <v>91.88669999999999</v>
      </c>
      <c r="Y141" s="45">
        <v>18.37734</v>
      </c>
      <c r="Z141" s="45">
        <v>1127.1435199999999</v>
      </c>
      <c r="AA141" s="45">
        <v>255.24083333333331</v>
      </c>
      <c r="AB141" s="45">
        <v>340.32111111111107</v>
      </c>
      <c r="AC141" s="45">
        <v>219.16679555555558</v>
      </c>
      <c r="AD141" s="45">
        <v>814.72874000000002</v>
      </c>
      <c r="AE141" s="45">
        <v>0</v>
      </c>
      <c r="AF141" s="45">
        <v>397</v>
      </c>
      <c r="AG141" s="45">
        <v>0</v>
      </c>
      <c r="AH141" s="45">
        <v>0</v>
      </c>
      <c r="AI141" s="45">
        <v>0</v>
      </c>
      <c r="AJ141" s="45">
        <v>0</v>
      </c>
      <c r="AK141" s="45">
        <v>3.0700000000000003</v>
      </c>
      <c r="AL141" s="45">
        <v>293.88</v>
      </c>
      <c r="AM141" s="45">
        <v>693.95</v>
      </c>
      <c r="AN141" s="45">
        <v>2635.8222599999999</v>
      </c>
      <c r="AO141" s="45">
        <v>15.37057934992284</v>
      </c>
      <c r="AP141" s="45">
        <v>1.2296463479938271</v>
      </c>
      <c r="AQ141" s="45">
        <v>0.61482317399691355</v>
      </c>
      <c r="AR141" s="45">
        <v>10.720115000000002</v>
      </c>
      <c r="AS141" s="45">
        <v>3.9450023200000013</v>
      </c>
      <c r="AT141" s="45">
        <v>131.70426999999998</v>
      </c>
      <c r="AU141" s="45">
        <v>5.1048166666666672</v>
      </c>
      <c r="AV141" s="45">
        <v>168.68925285858023</v>
      </c>
      <c r="AW141" s="45">
        <v>42.540138888888883</v>
      </c>
      <c r="AX141" s="45">
        <v>25.183762222222224</v>
      </c>
      <c r="AY141" s="45">
        <v>0.63810208333333329</v>
      </c>
      <c r="AZ141" s="45">
        <v>10.209633333333334</v>
      </c>
      <c r="BA141" s="45">
        <v>3.9704129629629628</v>
      </c>
      <c r="BB141" s="45">
        <v>30.375474212592597</v>
      </c>
      <c r="BC141" s="45">
        <v>112.91752370333333</v>
      </c>
      <c r="BD141" s="45"/>
      <c r="BE141" s="45">
        <v>0</v>
      </c>
      <c r="BF141" s="45">
        <v>112.91752370333333</v>
      </c>
      <c r="BG141" s="45">
        <v>88.207604166666698</v>
      </c>
      <c r="BH141" s="45"/>
      <c r="BI141" s="45">
        <v>0</v>
      </c>
      <c r="BJ141" s="45"/>
      <c r="BK141" s="45"/>
      <c r="BL141" s="45">
        <v>88.207604166666698</v>
      </c>
      <c r="BM141" s="45">
        <v>6068.5266407285808</v>
      </c>
      <c r="BN141" s="45">
        <f t="shared" si="24"/>
        <v>246.96579604983825</v>
      </c>
      <c r="BO141" s="45">
        <f t="shared" si="25"/>
        <v>174.52249587521902</v>
      </c>
      <c r="BP141" s="46">
        <f t="shared" si="27"/>
        <v>8.8629737609329435</v>
      </c>
      <c r="BQ141" s="46">
        <f t="shared" si="26"/>
        <v>1.9241982507288626</v>
      </c>
      <c r="BR141" s="47">
        <v>5</v>
      </c>
      <c r="BS141" s="46">
        <f t="shared" si="28"/>
        <v>5.8309037900874632</v>
      </c>
      <c r="BT141" s="46">
        <f t="shared" si="29"/>
        <v>14.25</v>
      </c>
      <c r="BU141" s="46">
        <f t="shared" si="30"/>
        <v>16.618075801749271</v>
      </c>
      <c r="BV141" s="45">
        <f t="shared" si="31"/>
        <v>70.043243847604273</v>
      </c>
      <c r="BW141" s="45">
        <f t="shared" si="32"/>
        <v>491.53153577266158</v>
      </c>
      <c r="BX141" s="45">
        <f t="shared" si="33"/>
        <v>6560.0581765012421</v>
      </c>
      <c r="BY141" s="45">
        <f t="shared" si="34"/>
        <v>78720.698118014901</v>
      </c>
      <c r="BZ141" s="45">
        <f t="shared" si="35"/>
        <v>157441.3962360298</v>
      </c>
      <c r="CA141" s="48">
        <v>43101</v>
      </c>
      <c r="CB141" s="49">
        <v>0</v>
      </c>
      <c r="CC141" s="49">
        <v>0</v>
      </c>
    </row>
    <row r="142" spans="1:81">
      <c r="A142" s="41" t="s">
        <v>321</v>
      </c>
      <c r="B142" s="41" t="s">
        <v>15</v>
      </c>
      <c r="C142" s="41" t="s">
        <v>189</v>
      </c>
      <c r="D142" s="42" t="s">
        <v>322</v>
      </c>
      <c r="E142" s="43" t="s">
        <v>62</v>
      </c>
      <c r="F142" s="43" t="s">
        <v>63</v>
      </c>
      <c r="G142" s="43">
        <v>2</v>
      </c>
      <c r="H142" s="44">
        <v>1281.1600000000001</v>
      </c>
      <c r="I142" s="45">
        <v>2562.3200000000002</v>
      </c>
      <c r="J142" s="45"/>
      <c r="K142" s="45"/>
      <c r="L142" s="45">
        <v>389.02728438095244</v>
      </c>
      <c r="M142" s="45"/>
      <c r="N142" s="45"/>
      <c r="O142" s="45"/>
      <c r="P142" s="45"/>
      <c r="Q142" s="45">
        <v>2951.3472843809527</v>
      </c>
      <c r="R142" s="45">
        <v>590.26945687619059</v>
      </c>
      <c r="S142" s="45">
        <v>44.270209265714286</v>
      </c>
      <c r="T142" s="45">
        <v>29.513472843809527</v>
      </c>
      <c r="U142" s="45">
        <v>5.9026945687619055</v>
      </c>
      <c r="V142" s="45">
        <v>73.783682109523824</v>
      </c>
      <c r="W142" s="45">
        <v>236.10778275047622</v>
      </c>
      <c r="X142" s="45">
        <v>88.540418531428571</v>
      </c>
      <c r="Y142" s="45">
        <v>17.708083706285716</v>
      </c>
      <c r="Z142" s="45">
        <v>1086.0958006521905</v>
      </c>
      <c r="AA142" s="45">
        <v>245.94560703174605</v>
      </c>
      <c r="AB142" s="45">
        <v>327.92747604232807</v>
      </c>
      <c r="AC142" s="45">
        <v>211.18529457125931</v>
      </c>
      <c r="AD142" s="45">
        <v>785.05837764533339</v>
      </c>
      <c r="AE142" s="45">
        <v>206.26079999999999</v>
      </c>
      <c r="AF142" s="45">
        <v>794</v>
      </c>
      <c r="AG142" s="45">
        <v>0</v>
      </c>
      <c r="AH142" s="45">
        <v>0</v>
      </c>
      <c r="AI142" s="45">
        <v>0</v>
      </c>
      <c r="AJ142" s="45">
        <v>0</v>
      </c>
      <c r="AK142" s="45">
        <v>6.1400000000000006</v>
      </c>
      <c r="AL142" s="45">
        <v>0</v>
      </c>
      <c r="AM142" s="45">
        <v>1006.4008</v>
      </c>
      <c r="AN142" s="45">
        <v>2877.554978297524</v>
      </c>
      <c r="AO142" s="45">
        <v>14.810821682710356</v>
      </c>
      <c r="AP142" s="45">
        <v>1.1848657346168285</v>
      </c>
      <c r="AQ142" s="45">
        <v>0.59243286730841427</v>
      </c>
      <c r="AR142" s="45">
        <v>10.329715495333335</v>
      </c>
      <c r="AS142" s="45">
        <v>3.8013353022826686</v>
      </c>
      <c r="AT142" s="45">
        <v>126.90793322838095</v>
      </c>
      <c r="AU142" s="45">
        <v>4.9189121406349212</v>
      </c>
      <c r="AV142" s="45">
        <v>162.54601645126746</v>
      </c>
      <c r="AW142" s="45">
        <v>40.990934505291008</v>
      </c>
      <c r="AX142" s="45">
        <v>24.266633227132278</v>
      </c>
      <c r="AY142" s="45">
        <v>0.61486401757936515</v>
      </c>
      <c r="AZ142" s="45">
        <v>9.8378242812698424</v>
      </c>
      <c r="BA142" s="45">
        <v>3.8258205538271608</v>
      </c>
      <c r="BB142" s="45">
        <v>29.269276183316681</v>
      </c>
      <c r="BC142" s="45">
        <v>108.80535276841633</v>
      </c>
      <c r="BD142" s="45">
        <v>326.75630648503403</v>
      </c>
      <c r="BE142" s="45">
        <v>326.75630648503403</v>
      </c>
      <c r="BF142" s="45">
        <v>435.56165925345033</v>
      </c>
      <c r="BG142" s="45">
        <v>135.16020833333332</v>
      </c>
      <c r="BH142" s="45"/>
      <c r="BI142" s="45">
        <v>0</v>
      </c>
      <c r="BJ142" s="45"/>
      <c r="BK142" s="45"/>
      <c r="BL142" s="45">
        <v>135.16020833333332</v>
      </c>
      <c r="BM142" s="45">
        <v>6562.1701467165294</v>
      </c>
      <c r="BN142" s="45">
        <f t="shared" si="24"/>
        <v>493.93159209967649</v>
      </c>
      <c r="BO142" s="45">
        <f t="shared" si="25"/>
        <v>349.04499175043804</v>
      </c>
      <c r="BP142" s="46">
        <f t="shared" si="27"/>
        <v>8.6609686609686669</v>
      </c>
      <c r="BQ142" s="46">
        <f t="shared" si="26"/>
        <v>1.8803418803418819</v>
      </c>
      <c r="BR142" s="47">
        <v>3</v>
      </c>
      <c r="BS142" s="46">
        <f t="shared" si="28"/>
        <v>3.4188034188034218</v>
      </c>
      <c r="BT142" s="46">
        <f t="shared" si="29"/>
        <v>12.25</v>
      </c>
      <c r="BU142" s="46">
        <f t="shared" si="30"/>
        <v>13.960113960113972</v>
      </c>
      <c r="BV142" s="45">
        <f t="shared" si="31"/>
        <v>117.68049176255172</v>
      </c>
      <c r="BW142" s="45">
        <f t="shared" si="32"/>
        <v>960.65707561266629</v>
      </c>
      <c r="BX142" s="45">
        <f t="shared" si="33"/>
        <v>7522.827222329196</v>
      </c>
      <c r="BY142" s="45">
        <f t="shared" si="34"/>
        <v>90273.926667950349</v>
      </c>
      <c r="BZ142" s="45">
        <f t="shared" si="35"/>
        <v>180547.8533359007</v>
      </c>
      <c r="CA142" s="48">
        <v>43101</v>
      </c>
      <c r="CB142" s="49">
        <v>0</v>
      </c>
      <c r="CC142" s="49">
        <v>0</v>
      </c>
    </row>
    <row r="143" spans="1:81">
      <c r="A143" s="41" t="s">
        <v>321</v>
      </c>
      <c r="B143" s="41" t="s">
        <v>66</v>
      </c>
      <c r="C143" s="41" t="s">
        <v>189</v>
      </c>
      <c r="D143" s="42" t="s">
        <v>323</v>
      </c>
      <c r="E143" s="43" t="s">
        <v>62</v>
      </c>
      <c r="F143" s="43" t="s">
        <v>63</v>
      </c>
      <c r="G143" s="43">
        <v>1</v>
      </c>
      <c r="H143" s="44">
        <v>1281.1600000000001</v>
      </c>
      <c r="I143" s="45">
        <v>1281.1600000000001</v>
      </c>
      <c r="J143" s="45"/>
      <c r="K143" s="45"/>
      <c r="L143" s="45"/>
      <c r="M143" s="45"/>
      <c r="N143" s="45"/>
      <c r="O143" s="45"/>
      <c r="P143" s="45"/>
      <c r="Q143" s="45">
        <v>1281.1600000000001</v>
      </c>
      <c r="R143" s="45">
        <v>256.23200000000003</v>
      </c>
      <c r="S143" s="45">
        <v>19.217400000000001</v>
      </c>
      <c r="T143" s="45">
        <v>12.8116</v>
      </c>
      <c r="U143" s="45">
        <v>2.5623200000000002</v>
      </c>
      <c r="V143" s="45">
        <v>32.029000000000003</v>
      </c>
      <c r="W143" s="45">
        <v>102.4928</v>
      </c>
      <c r="X143" s="45">
        <v>38.434800000000003</v>
      </c>
      <c r="Y143" s="45">
        <v>7.6869600000000009</v>
      </c>
      <c r="Z143" s="45">
        <v>471.46688</v>
      </c>
      <c r="AA143" s="45">
        <v>106.76333333333334</v>
      </c>
      <c r="AB143" s="45">
        <v>142.35111111111112</v>
      </c>
      <c r="AC143" s="45">
        <v>91.674115555555574</v>
      </c>
      <c r="AD143" s="45">
        <v>340.78856000000007</v>
      </c>
      <c r="AE143" s="45">
        <v>103.13039999999999</v>
      </c>
      <c r="AF143" s="45">
        <v>397</v>
      </c>
      <c r="AG143" s="45">
        <v>0</v>
      </c>
      <c r="AH143" s="45">
        <v>0</v>
      </c>
      <c r="AI143" s="45">
        <v>0</v>
      </c>
      <c r="AJ143" s="45">
        <v>0</v>
      </c>
      <c r="AK143" s="45">
        <v>3.0700000000000003</v>
      </c>
      <c r="AL143" s="45">
        <v>0</v>
      </c>
      <c r="AM143" s="45">
        <v>503.2004</v>
      </c>
      <c r="AN143" s="45">
        <v>1315.4558400000001</v>
      </c>
      <c r="AO143" s="45">
        <v>6.4292780478395075</v>
      </c>
      <c r="AP143" s="45">
        <v>0.51434224382716054</v>
      </c>
      <c r="AQ143" s="45">
        <v>0.25717112191358027</v>
      </c>
      <c r="AR143" s="45">
        <v>4.4840600000000013</v>
      </c>
      <c r="AS143" s="45">
        <v>1.6501340800000008</v>
      </c>
      <c r="AT143" s="45">
        <v>55.089880000000001</v>
      </c>
      <c r="AU143" s="45">
        <v>2.1352666666666669</v>
      </c>
      <c r="AV143" s="45">
        <v>70.560132160246923</v>
      </c>
      <c r="AW143" s="45">
        <v>17.79388888888889</v>
      </c>
      <c r="AX143" s="45">
        <v>10.533982222222223</v>
      </c>
      <c r="AY143" s="45">
        <v>0.26690833333333336</v>
      </c>
      <c r="AZ143" s="45">
        <v>4.2705333333333337</v>
      </c>
      <c r="BA143" s="45">
        <v>1.660762962962963</v>
      </c>
      <c r="BB143" s="45">
        <v>12.705595872592596</v>
      </c>
      <c r="BC143" s="45">
        <v>47.23167161333334</v>
      </c>
      <c r="BD143" s="45">
        <v>174.70363636363635</v>
      </c>
      <c r="BE143" s="45">
        <v>174.70363636363635</v>
      </c>
      <c r="BF143" s="45">
        <v>221.93530797696968</v>
      </c>
      <c r="BG143" s="45">
        <v>67.580104166666672</v>
      </c>
      <c r="BH143" s="45"/>
      <c r="BI143" s="45">
        <v>0</v>
      </c>
      <c r="BJ143" s="45"/>
      <c r="BK143" s="45"/>
      <c r="BL143" s="45">
        <v>67.580104166666672</v>
      </c>
      <c r="BM143" s="45">
        <v>2956.6913843038842</v>
      </c>
      <c r="BN143" s="45">
        <f t="shared" si="24"/>
        <v>246.96579604983825</v>
      </c>
      <c r="BO143" s="45">
        <f t="shared" si="25"/>
        <v>174.52249587521902</v>
      </c>
      <c r="BP143" s="46">
        <f t="shared" si="27"/>
        <v>8.6609686609686669</v>
      </c>
      <c r="BQ143" s="46">
        <f t="shared" si="26"/>
        <v>1.8803418803418819</v>
      </c>
      <c r="BR143" s="47">
        <v>3</v>
      </c>
      <c r="BS143" s="46">
        <f t="shared" si="28"/>
        <v>3.4188034188034218</v>
      </c>
      <c r="BT143" s="46">
        <f t="shared" si="29"/>
        <v>12.25</v>
      </c>
      <c r="BU143" s="46">
        <f t="shared" si="30"/>
        <v>13.960113960113972</v>
      </c>
      <c r="BV143" s="45">
        <f t="shared" si="31"/>
        <v>58.840245881275862</v>
      </c>
      <c r="BW143" s="45">
        <f t="shared" si="32"/>
        <v>480.32853780633314</v>
      </c>
      <c r="BX143" s="45">
        <f t="shared" si="33"/>
        <v>3437.0199221102175</v>
      </c>
      <c r="BY143" s="45">
        <f t="shared" si="34"/>
        <v>41244.23906532261</v>
      </c>
      <c r="BZ143" s="45">
        <f t="shared" si="35"/>
        <v>82488.478130645221</v>
      </c>
      <c r="CA143" s="48">
        <v>43101</v>
      </c>
      <c r="CB143" s="49">
        <v>0</v>
      </c>
      <c r="CC143" s="49">
        <v>0</v>
      </c>
    </row>
    <row r="144" spans="1:81">
      <c r="A144" s="41" t="s">
        <v>324</v>
      </c>
      <c r="B144" s="41" t="s">
        <v>78</v>
      </c>
      <c r="C144" s="41" t="s">
        <v>325</v>
      </c>
      <c r="D144" s="42" t="s">
        <v>326</v>
      </c>
      <c r="E144" s="43" t="s">
        <v>62</v>
      </c>
      <c r="F144" s="43" t="s">
        <v>63</v>
      </c>
      <c r="G144" s="43">
        <v>1</v>
      </c>
      <c r="H144" s="44">
        <v>2973.68</v>
      </c>
      <c r="I144" s="45">
        <v>2973.68</v>
      </c>
      <c r="J144" s="45"/>
      <c r="K144" s="45"/>
      <c r="L144" s="45"/>
      <c r="M144" s="45"/>
      <c r="N144" s="45"/>
      <c r="O144" s="45"/>
      <c r="P144" s="45"/>
      <c r="Q144" s="45">
        <v>2973.68</v>
      </c>
      <c r="R144" s="45">
        <v>594.73599999999999</v>
      </c>
      <c r="S144" s="45">
        <v>44.605199999999996</v>
      </c>
      <c r="T144" s="45">
        <v>29.736799999999999</v>
      </c>
      <c r="U144" s="45">
        <v>5.9473599999999998</v>
      </c>
      <c r="V144" s="45">
        <v>74.341999999999999</v>
      </c>
      <c r="W144" s="45">
        <v>237.89439999999999</v>
      </c>
      <c r="X144" s="45">
        <v>89.210399999999993</v>
      </c>
      <c r="Y144" s="45">
        <v>17.842079999999999</v>
      </c>
      <c r="Z144" s="45">
        <v>1094.3142399999999</v>
      </c>
      <c r="AA144" s="45">
        <v>247.80666666666664</v>
      </c>
      <c r="AB144" s="45">
        <v>330.40888888888884</v>
      </c>
      <c r="AC144" s="45">
        <v>212.78332444444447</v>
      </c>
      <c r="AD144" s="45">
        <v>790.99887999999999</v>
      </c>
      <c r="AE144" s="45">
        <v>1.5792000000000144</v>
      </c>
      <c r="AF144" s="45">
        <v>324.39999999999998</v>
      </c>
      <c r="AG144" s="45">
        <v>0</v>
      </c>
      <c r="AH144" s="45">
        <v>0</v>
      </c>
      <c r="AI144" s="45">
        <v>0</v>
      </c>
      <c r="AJ144" s="45">
        <v>0</v>
      </c>
      <c r="AK144" s="45">
        <v>3.0700000000000003</v>
      </c>
      <c r="AL144" s="45">
        <v>293.88</v>
      </c>
      <c r="AM144" s="45">
        <v>622.92920000000004</v>
      </c>
      <c r="AN144" s="45">
        <v>2508.2423200000003</v>
      </c>
      <c r="AO144" s="45">
        <v>14.922894521604938</v>
      </c>
      <c r="AP144" s="45">
        <v>1.193831561728395</v>
      </c>
      <c r="AQ144" s="45">
        <v>0.5969157808641975</v>
      </c>
      <c r="AR144" s="45">
        <v>10.40788</v>
      </c>
      <c r="AS144" s="45">
        <v>3.8300998400000013</v>
      </c>
      <c r="AT144" s="45">
        <v>127.86823999999999</v>
      </c>
      <c r="AU144" s="45">
        <v>4.9561333333333337</v>
      </c>
      <c r="AV144" s="45">
        <v>163.77599503753086</v>
      </c>
      <c r="AW144" s="45">
        <v>41.301111111111105</v>
      </c>
      <c r="AX144" s="45">
        <v>24.450257777777779</v>
      </c>
      <c r="AY144" s="45">
        <v>0.6195166666666666</v>
      </c>
      <c r="AZ144" s="45">
        <v>9.9122666666666674</v>
      </c>
      <c r="BA144" s="45">
        <v>3.8547703703703702</v>
      </c>
      <c r="BB144" s="45">
        <v>29.490755514074078</v>
      </c>
      <c r="BC144" s="45">
        <v>109.62867810666668</v>
      </c>
      <c r="BD144" s="45"/>
      <c r="BE144" s="45">
        <v>0</v>
      </c>
      <c r="BF144" s="45">
        <v>109.62867810666668</v>
      </c>
      <c r="BG144" s="45">
        <v>88.207604166666698</v>
      </c>
      <c r="BH144" s="45"/>
      <c r="BI144" s="45">
        <v>0</v>
      </c>
      <c r="BJ144" s="45"/>
      <c r="BK144" s="45"/>
      <c r="BL144" s="45">
        <v>88.207604166666698</v>
      </c>
      <c r="BM144" s="45">
        <v>5843.5345973108642</v>
      </c>
      <c r="BN144" s="45">
        <f t="shared" si="24"/>
        <v>246.96579604983825</v>
      </c>
      <c r="BO144" s="45">
        <f t="shared" si="25"/>
        <v>174.52249587521902</v>
      </c>
      <c r="BP144" s="46">
        <f t="shared" si="27"/>
        <v>8.5633802816901436</v>
      </c>
      <c r="BQ144" s="46">
        <f t="shared" si="26"/>
        <v>1.8591549295774654</v>
      </c>
      <c r="BR144" s="47">
        <v>2</v>
      </c>
      <c r="BS144" s="46">
        <f t="shared" si="28"/>
        <v>2.2535211267605644</v>
      </c>
      <c r="BT144" s="46">
        <f t="shared" si="29"/>
        <v>11.25</v>
      </c>
      <c r="BU144" s="46">
        <f t="shared" si="30"/>
        <v>12.676056338028173</v>
      </c>
      <c r="BV144" s="45">
        <f t="shared" si="31"/>
        <v>53.428093342612918</v>
      </c>
      <c r="BW144" s="45">
        <f t="shared" si="32"/>
        <v>474.91638526767019</v>
      </c>
      <c r="BX144" s="45">
        <f t="shared" si="33"/>
        <v>6318.4509825785344</v>
      </c>
      <c r="BY144" s="45">
        <f t="shared" si="34"/>
        <v>75821.411790942409</v>
      </c>
      <c r="BZ144" s="45">
        <f t="shared" si="35"/>
        <v>151642.82358188482</v>
      </c>
      <c r="CA144" s="50">
        <v>42736</v>
      </c>
      <c r="CB144" s="49">
        <v>0</v>
      </c>
      <c r="CC144" s="49">
        <v>0</v>
      </c>
    </row>
    <row r="145" spans="1:81">
      <c r="A145" s="41" t="s">
        <v>324</v>
      </c>
      <c r="B145" s="41" t="s">
        <v>78</v>
      </c>
      <c r="C145" s="41" t="s">
        <v>325</v>
      </c>
      <c r="D145" s="42" t="s">
        <v>327</v>
      </c>
      <c r="E145" s="43" t="s">
        <v>62</v>
      </c>
      <c r="F145" s="43" t="s">
        <v>64</v>
      </c>
      <c r="G145" s="43">
        <v>1</v>
      </c>
      <c r="H145" s="44">
        <v>2973.68</v>
      </c>
      <c r="I145" s="45">
        <v>2973.68</v>
      </c>
      <c r="J145" s="45"/>
      <c r="K145" s="45"/>
      <c r="L145" s="45"/>
      <c r="M145" s="45"/>
      <c r="N145" s="45"/>
      <c r="O145" s="45"/>
      <c r="P145" s="45"/>
      <c r="Q145" s="45">
        <v>2973.68</v>
      </c>
      <c r="R145" s="45">
        <v>594.73599999999999</v>
      </c>
      <c r="S145" s="45">
        <v>44.605199999999996</v>
      </c>
      <c r="T145" s="45">
        <v>29.736799999999999</v>
      </c>
      <c r="U145" s="45">
        <v>5.9473599999999998</v>
      </c>
      <c r="V145" s="45">
        <v>74.341999999999999</v>
      </c>
      <c r="W145" s="45">
        <v>237.89439999999999</v>
      </c>
      <c r="X145" s="45">
        <v>89.210399999999993</v>
      </c>
      <c r="Y145" s="45">
        <v>17.842079999999999</v>
      </c>
      <c r="Z145" s="45">
        <v>1094.3142399999999</v>
      </c>
      <c r="AA145" s="45">
        <v>247.80666666666664</v>
      </c>
      <c r="AB145" s="45">
        <v>330.40888888888884</v>
      </c>
      <c r="AC145" s="45">
        <v>212.78332444444447</v>
      </c>
      <c r="AD145" s="45">
        <v>790.99887999999999</v>
      </c>
      <c r="AE145" s="45">
        <v>1.5792000000000144</v>
      </c>
      <c r="AF145" s="45">
        <v>324.39999999999998</v>
      </c>
      <c r="AG145" s="45">
        <v>0</v>
      </c>
      <c r="AH145" s="45">
        <v>0</v>
      </c>
      <c r="AI145" s="45">
        <v>0</v>
      </c>
      <c r="AJ145" s="45">
        <v>0</v>
      </c>
      <c r="AK145" s="45">
        <v>3.0700000000000003</v>
      </c>
      <c r="AL145" s="45">
        <v>293.88</v>
      </c>
      <c r="AM145" s="45">
        <v>622.92920000000004</v>
      </c>
      <c r="AN145" s="45">
        <v>2508.2423200000003</v>
      </c>
      <c r="AO145" s="45">
        <v>14.922894521604938</v>
      </c>
      <c r="AP145" s="45">
        <v>1.193831561728395</v>
      </c>
      <c r="AQ145" s="45">
        <v>0.5969157808641975</v>
      </c>
      <c r="AR145" s="45">
        <v>10.40788</v>
      </c>
      <c r="AS145" s="45">
        <v>3.8300998400000013</v>
      </c>
      <c r="AT145" s="45">
        <v>127.86823999999999</v>
      </c>
      <c r="AU145" s="45">
        <v>4.9561333333333337</v>
      </c>
      <c r="AV145" s="45">
        <v>163.77599503753086</v>
      </c>
      <c r="AW145" s="45">
        <v>41.301111111111105</v>
      </c>
      <c r="AX145" s="45">
        <v>24.450257777777779</v>
      </c>
      <c r="AY145" s="45">
        <v>0.6195166666666666</v>
      </c>
      <c r="AZ145" s="45">
        <v>9.9122666666666674</v>
      </c>
      <c r="BA145" s="45">
        <v>3.8547703703703702</v>
      </c>
      <c r="BB145" s="45">
        <v>29.490755514074078</v>
      </c>
      <c r="BC145" s="45">
        <v>109.62867810666668</v>
      </c>
      <c r="BD145" s="45"/>
      <c r="BE145" s="45">
        <v>0</v>
      </c>
      <c r="BF145" s="45">
        <v>109.62867810666668</v>
      </c>
      <c r="BG145" s="45">
        <v>88.207604166666698</v>
      </c>
      <c r="BH145" s="45"/>
      <c r="BI145" s="45">
        <v>0</v>
      </c>
      <c r="BJ145" s="45"/>
      <c r="BK145" s="45"/>
      <c r="BL145" s="45">
        <v>88.207604166666698</v>
      </c>
      <c r="BM145" s="45">
        <v>5843.5345973108642</v>
      </c>
      <c r="BN145" s="45">
        <f t="shared" si="24"/>
        <v>246.96579604983825</v>
      </c>
      <c r="BO145" s="45">
        <f t="shared" si="25"/>
        <v>174.52249587521902</v>
      </c>
      <c r="BP145" s="46">
        <f t="shared" si="27"/>
        <v>8.5633802816901436</v>
      </c>
      <c r="BQ145" s="46">
        <f t="shared" si="26"/>
        <v>1.8591549295774654</v>
      </c>
      <c r="BR145" s="47">
        <v>2</v>
      </c>
      <c r="BS145" s="46">
        <f t="shared" si="28"/>
        <v>2.2535211267605644</v>
      </c>
      <c r="BT145" s="46">
        <f t="shared" si="29"/>
        <v>11.25</v>
      </c>
      <c r="BU145" s="46">
        <f t="shared" si="30"/>
        <v>12.676056338028173</v>
      </c>
      <c r="BV145" s="45">
        <f t="shared" si="31"/>
        <v>53.428093342612918</v>
      </c>
      <c r="BW145" s="45">
        <f t="shared" si="32"/>
        <v>474.91638526767019</v>
      </c>
      <c r="BX145" s="45">
        <f t="shared" si="33"/>
        <v>6318.4509825785344</v>
      </c>
      <c r="BY145" s="45">
        <f t="shared" si="34"/>
        <v>75821.411790942409</v>
      </c>
      <c r="BZ145" s="45">
        <f t="shared" si="35"/>
        <v>151642.82358188482</v>
      </c>
      <c r="CA145" s="50">
        <v>42736</v>
      </c>
      <c r="CB145" s="49">
        <v>0</v>
      </c>
      <c r="CC145" s="49">
        <v>0</v>
      </c>
    </row>
    <row r="146" spans="1:81">
      <c r="A146" s="41" t="s">
        <v>324</v>
      </c>
      <c r="B146" s="41" t="s">
        <v>66</v>
      </c>
      <c r="C146" s="41" t="s">
        <v>238</v>
      </c>
      <c r="D146" s="42" t="s">
        <v>328</v>
      </c>
      <c r="E146" s="43" t="s">
        <v>62</v>
      </c>
      <c r="F146" s="43" t="s">
        <v>63</v>
      </c>
      <c r="G146" s="43">
        <v>1</v>
      </c>
      <c r="H146" s="44">
        <v>1281.1600000000001</v>
      </c>
      <c r="I146" s="45">
        <v>1281.1600000000001</v>
      </c>
      <c r="J146" s="45"/>
      <c r="K146" s="45"/>
      <c r="L146" s="45"/>
      <c r="M146" s="45"/>
      <c r="N146" s="45"/>
      <c r="O146" s="45"/>
      <c r="P146" s="45"/>
      <c r="Q146" s="45">
        <v>1281.1600000000001</v>
      </c>
      <c r="R146" s="45">
        <v>256.23200000000003</v>
      </c>
      <c r="S146" s="45">
        <v>19.217400000000001</v>
      </c>
      <c r="T146" s="45">
        <v>12.8116</v>
      </c>
      <c r="U146" s="45">
        <v>2.5623200000000002</v>
      </c>
      <c r="V146" s="45">
        <v>32.029000000000003</v>
      </c>
      <c r="W146" s="45">
        <v>102.4928</v>
      </c>
      <c r="X146" s="45">
        <v>38.434800000000003</v>
      </c>
      <c r="Y146" s="45">
        <v>7.6869600000000009</v>
      </c>
      <c r="Z146" s="45">
        <v>471.46688</v>
      </c>
      <c r="AA146" s="45">
        <v>106.76333333333334</v>
      </c>
      <c r="AB146" s="45">
        <v>142.35111111111112</v>
      </c>
      <c r="AC146" s="45">
        <v>91.674115555555574</v>
      </c>
      <c r="AD146" s="45">
        <v>340.78856000000007</v>
      </c>
      <c r="AE146" s="45">
        <v>103.13039999999999</v>
      </c>
      <c r="AF146" s="45">
        <v>397</v>
      </c>
      <c r="AG146" s="45">
        <v>0</v>
      </c>
      <c r="AH146" s="45">
        <v>33.44</v>
      </c>
      <c r="AI146" s="45">
        <v>0</v>
      </c>
      <c r="AJ146" s="45">
        <v>0</v>
      </c>
      <c r="AK146" s="45">
        <v>3.0700000000000003</v>
      </c>
      <c r="AL146" s="45">
        <v>0</v>
      </c>
      <c r="AM146" s="45">
        <v>536.64040000000011</v>
      </c>
      <c r="AN146" s="45">
        <v>1348.8958400000001</v>
      </c>
      <c r="AO146" s="45">
        <v>6.4292780478395075</v>
      </c>
      <c r="AP146" s="45">
        <v>0.51434224382716054</v>
      </c>
      <c r="AQ146" s="45">
        <v>0.25717112191358027</v>
      </c>
      <c r="AR146" s="45">
        <v>4.4840600000000013</v>
      </c>
      <c r="AS146" s="45">
        <v>1.6501340800000008</v>
      </c>
      <c r="AT146" s="45">
        <v>55.089880000000001</v>
      </c>
      <c r="AU146" s="45">
        <v>2.1352666666666669</v>
      </c>
      <c r="AV146" s="45">
        <v>70.560132160246923</v>
      </c>
      <c r="AW146" s="45">
        <v>17.79388888888889</v>
      </c>
      <c r="AX146" s="45">
        <v>10.533982222222223</v>
      </c>
      <c r="AY146" s="45">
        <v>0.26690833333333336</v>
      </c>
      <c r="AZ146" s="45">
        <v>4.2705333333333337</v>
      </c>
      <c r="BA146" s="45">
        <v>1.660762962962963</v>
      </c>
      <c r="BB146" s="45">
        <v>12.705595872592596</v>
      </c>
      <c r="BC146" s="45">
        <v>47.23167161333334</v>
      </c>
      <c r="BD146" s="45">
        <v>174.70363636363635</v>
      </c>
      <c r="BE146" s="45">
        <v>174.70363636363635</v>
      </c>
      <c r="BF146" s="45">
        <v>221.93530797696968</v>
      </c>
      <c r="BG146" s="45">
        <v>67.580104166666672</v>
      </c>
      <c r="BH146" s="45"/>
      <c r="BI146" s="45">
        <v>0</v>
      </c>
      <c r="BJ146" s="45"/>
      <c r="BK146" s="45"/>
      <c r="BL146" s="45">
        <v>67.580104166666672</v>
      </c>
      <c r="BM146" s="45">
        <v>2990.1313843038838</v>
      </c>
      <c r="BN146" s="45">
        <f t="shared" si="24"/>
        <v>246.96579604983825</v>
      </c>
      <c r="BO146" s="45">
        <f t="shared" si="25"/>
        <v>174.52249587521902</v>
      </c>
      <c r="BP146" s="46">
        <f t="shared" si="27"/>
        <v>8.5633802816901436</v>
      </c>
      <c r="BQ146" s="46">
        <f t="shared" si="26"/>
        <v>1.8591549295774654</v>
      </c>
      <c r="BR146" s="47">
        <v>2</v>
      </c>
      <c r="BS146" s="46">
        <f t="shared" si="28"/>
        <v>2.2535211267605644</v>
      </c>
      <c r="BT146" s="46">
        <f t="shared" si="29"/>
        <v>11.25</v>
      </c>
      <c r="BU146" s="46">
        <f t="shared" si="30"/>
        <v>12.676056338028173</v>
      </c>
      <c r="BV146" s="45">
        <f t="shared" si="31"/>
        <v>53.428093342612918</v>
      </c>
      <c r="BW146" s="45">
        <f t="shared" si="32"/>
        <v>474.91638526767019</v>
      </c>
      <c r="BX146" s="45">
        <f t="shared" si="33"/>
        <v>3465.047769571554</v>
      </c>
      <c r="BY146" s="45">
        <f t="shared" si="34"/>
        <v>41580.573234858646</v>
      </c>
      <c r="BZ146" s="45">
        <f t="shared" si="35"/>
        <v>83161.146469717292</v>
      </c>
      <c r="CA146" s="48">
        <v>43101</v>
      </c>
      <c r="CB146" s="49">
        <v>0</v>
      </c>
      <c r="CC146" s="49">
        <v>0</v>
      </c>
    </row>
    <row r="147" spans="1:81">
      <c r="A147" s="41" t="s">
        <v>329</v>
      </c>
      <c r="B147" s="41" t="s">
        <v>73</v>
      </c>
      <c r="C147" s="41" t="s">
        <v>161</v>
      </c>
      <c r="D147" s="42" t="s">
        <v>330</v>
      </c>
      <c r="E147" s="43" t="s">
        <v>62</v>
      </c>
      <c r="F147" s="43" t="s">
        <v>63</v>
      </c>
      <c r="G147" s="43">
        <v>4</v>
      </c>
      <c r="H147" s="44">
        <v>1076.08</v>
      </c>
      <c r="I147" s="45">
        <v>4304.32</v>
      </c>
      <c r="J147" s="45"/>
      <c r="K147" s="45"/>
      <c r="L147" s="45"/>
      <c r="M147" s="45"/>
      <c r="N147" s="45"/>
      <c r="O147" s="45"/>
      <c r="P147" s="45"/>
      <c r="Q147" s="45">
        <v>4304.32</v>
      </c>
      <c r="R147" s="45">
        <v>860.86400000000003</v>
      </c>
      <c r="S147" s="45">
        <v>64.564799999999991</v>
      </c>
      <c r="T147" s="45">
        <v>43.043199999999999</v>
      </c>
      <c r="U147" s="45">
        <v>8.6086399999999994</v>
      </c>
      <c r="V147" s="45">
        <v>107.608</v>
      </c>
      <c r="W147" s="45">
        <v>344.34559999999999</v>
      </c>
      <c r="X147" s="45">
        <v>129.12959999999998</v>
      </c>
      <c r="Y147" s="45">
        <v>25.82592</v>
      </c>
      <c r="Z147" s="45">
        <v>1583.9897599999999</v>
      </c>
      <c r="AA147" s="45">
        <v>358.69333333333327</v>
      </c>
      <c r="AB147" s="45">
        <v>478.25777777777773</v>
      </c>
      <c r="AC147" s="45">
        <v>307.99800888888893</v>
      </c>
      <c r="AD147" s="45">
        <v>1144.94912</v>
      </c>
      <c r="AE147" s="45">
        <v>461.74080000000004</v>
      </c>
      <c r="AF147" s="45">
        <v>1588</v>
      </c>
      <c r="AG147" s="45">
        <v>0</v>
      </c>
      <c r="AH147" s="45">
        <v>194.32</v>
      </c>
      <c r="AI147" s="45">
        <v>38.200000000000003</v>
      </c>
      <c r="AJ147" s="45">
        <v>0</v>
      </c>
      <c r="AK147" s="45">
        <v>12.280000000000001</v>
      </c>
      <c r="AL147" s="45">
        <v>0</v>
      </c>
      <c r="AM147" s="45">
        <v>2294.5408000000002</v>
      </c>
      <c r="AN147" s="45">
        <v>5023.4796800000004</v>
      </c>
      <c r="AO147" s="45">
        <v>21.600479320987656</v>
      </c>
      <c r="AP147" s="45">
        <v>1.7280383456790123</v>
      </c>
      <c r="AQ147" s="45">
        <v>0.86401917283950613</v>
      </c>
      <c r="AR147" s="45">
        <v>15.06512</v>
      </c>
      <c r="AS147" s="45">
        <v>5.5439641600000016</v>
      </c>
      <c r="AT147" s="45">
        <v>185.08575999999996</v>
      </c>
      <c r="AU147" s="45">
        <v>7.1738666666666671</v>
      </c>
      <c r="AV147" s="45">
        <v>237.06124766617282</v>
      </c>
      <c r="AW147" s="45">
        <v>59.782222222222217</v>
      </c>
      <c r="AX147" s="45">
        <v>35.391075555555553</v>
      </c>
      <c r="AY147" s="45">
        <v>0.89673333333333316</v>
      </c>
      <c r="AZ147" s="45">
        <v>14.347733333333334</v>
      </c>
      <c r="BA147" s="45">
        <v>5.5796740740740738</v>
      </c>
      <c r="BB147" s="45">
        <v>42.68705737481482</v>
      </c>
      <c r="BC147" s="45">
        <v>158.68449589333335</v>
      </c>
      <c r="BD147" s="45"/>
      <c r="BE147" s="45">
        <v>0</v>
      </c>
      <c r="BF147" s="45">
        <v>158.68449589333335</v>
      </c>
      <c r="BG147" s="45">
        <v>194.57166666666663</v>
      </c>
      <c r="BH147" s="45"/>
      <c r="BI147" s="45">
        <v>0</v>
      </c>
      <c r="BJ147" s="45"/>
      <c r="BK147" s="45"/>
      <c r="BL147" s="45">
        <v>194.57166666666663</v>
      </c>
      <c r="BM147" s="45">
        <v>9918.1170902261729</v>
      </c>
      <c r="BN147" s="45">
        <f t="shared" si="24"/>
        <v>987.86318419935299</v>
      </c>
      <c r="BO147" s="45">
        <f t="shared" si="25"/>
        <v>698.08998350087609</v>
      </c>
      <c r="BP147" s="46">
        <f t="shared" si="27"/>
        <v>8.7608069164265068</v>
      </c>
      <c r="BQ147" s="46">
        <f t="shared" si="26"/>
        <v>1.9020172910662811</v>
      </c>
      <c r="BR147" s="47">
        <v>4</v>
      </c>
      <c r="BS147" s="46">
        <f t="shared" si="28"/>
        <v>4.6109510086455305</v>
      </c>
      <c r="BT147" s="46">
        <f t="shared" si="29"/>
        <v>13.25</v>
      </c>
      <c r="BU147" s="46">
        <f t="shared" si="30"/>
        <v>15.273775216138318</v>
      </c>
      <c r="BV147" s="45">
        <f t="shared" si="31"/>
        <v>257.50869708389649</v>
      </c>
      <c r="BW147" s="45">
        <f t="shared" si="32"/>
        <v>1943.4618647841257</v>
      </c>
      <c r="BX147" s="45">
        <f t="shared" si="33"/>
        <v>11861.578955010298</v>
      </c>
      <c r="BY147" s="45">
        <f t="shared" si="34"/>
        <v>142338.94746012357</v>
      </c>
      <c r="BZ147" s="45">
        <f t="shared" si="35"/>
        <v>284677.89492024714</v>
      </c>
      <c r="CA147" s="48">
        <v>43101</v>
      </c>
      <c r="CB147" s="49">
        <v>0</v>
      </c>
      <c r="CC147" s="49">
        <v>0</v>
      </c>
    </row>
    <row r="148" spans="1:81">
      <c r="A148" s="41" t="s">
        <v>329</v>
      </c>
      <c r="B148" s="41" t="s">
        <v>78</v>
      </c>
      <c r="C148" s="41" t="s">
        <v>128</v>
      </c>
      <c r="D148" s="42" t="s">
        <v>331</v>
      </c>
      <c r="E148" s="43" t="s">
        <v>62</v>
      </c>
      <c r="F148" s="43" t="s">
        <v>63</v>
      </c>
      <c r="G148" s="43">
        <v>2</v>
      </c>
      <c r="H148" s="44">
        <v>2973.68</v>
      </c>
      <c r="I148" s="45">
        <v>5947.36</v>
      </c>
      <c r="J148" s="45"/>
      <c r="K148" s="45"/>
      <c r="L148" s="45"/>
      <c r="M148" s="45"/>
      <c r="N148" s="45"/>
      <c r="O148" s="45"/>
      <c r="P148" s="45"/>
      <c r="Q148" s="45">
        <v>5947.36</v>
      </c>
      <c r="R148" s="45">
        <v>1189.472</v>
      </c>
      <c r="S148" s="45">
        <v>89.210399999999993</v>
      </c>
      <c r="T148" s="45">
        <v>59.473599999999998</v>
      </c>
      <c r="U148" s="45">
        <v>11.89472</v>
      </c>
      <c r="V148" s="45">
        <v>148.684</v>
      </c>
      <c r="W148" s="45">
        <v>475.78879999999998</v>
      </c>
      <c r="X148" s="45">
        <v>178.42079999999999</v>
      </c>
      <c r="Y148" s="45">
        <v>35.684159999999999</v>
      </c>
      <c r="Z148" s="45">
        <v>2188.6284799999999</v>
      </c>
      <c r="AA148" s="45">
        <v>495.61333333333329</v>
      </c>
      <c r="AB148" s="45">
        <v>660.81777777777768</v>
      </c>
      <c r="AC148" s="45">
        <v>425.56664888888895</v>
      </c>
      <c r="AD148" s="45">
        <v>1581.99776</v>
      </c>
      <c r="AE148" s="45">
        <v>3.1584000000000287</v>
      </c>
      <c r="AF148" s="45">
        <v>648.79999999999995</v>
      </c>
      <c r="AG148" s="45">
        <v>0</v>
      </c>
      <c r="AH148" s="45">
        <v>0</v>
      </c>
      <c r="AI148" s="45">
        <v>0</v>
      </c>
      <c r="AJ148" s="45">
        <v>0</v>
      </c>
      <c r="AK148" s="45">
        <v>6.1400000000000006</v>
      </c>
      <c r="AL148" s="45">
        <v>587.76</v>
      </c>
      <c r="AM148" s="45">
        <v>1245.8584000000001</v>
      </c>
      <c r="AN148" s="45">
        <v>5016.4846400000006</v>
      </c>
      <c r="AO148" s="45">
        <v>29.845789043209876</v>
      </c>
      <c r="AP148" s="45">
        <v>2.38766312345679</v>
      </c>
      <c r="AQ148" s="45">
        <v>1.193831561728395</v>
      </c>
      <c r="AR148" s="45">
        <v>20.815760000000001</v>
      </c>
      <c r="AS148" s="45">
        <v>7.6601996800000025</v>
      </c>
      <c r="AT148" s="45">
        <v>255.73647999999997</v>
      </c>
      <c r="AU148" s="45">
        <v>9.9122666666666674</v>
      </c>
      <c r="AV148" s="45">
        <v>327.55199007506172</v>
      </c>
      <c r="AW148" s="45">
        <v>82.60222222222221</v>
      </c>
      <c r="AX148" s="45">
        <v>48.900515555555558</v>
      </c>
      <c r="AY148" s="45">
        <v>1.2390333333333332</v>
      </c>
      <c r="AZ148" s="45">
        <v>19.824533333333335</v>
      </c>
      <c r="BA148" s="45">
        <v>7.7095407407407404</v>
      </c>
      <c r="BB148" s="45">
        <v>58.981511028148155</v>
      </c>
      <c r="BC148" s="45">
        <v>219.25735621333337</v>
      </c>
      <c r="BD148" s="45"/>
      <c r="BE148" s="45">
        <v>0</v>
      </c>
      <c r="BF148" s="45">
        <v>219.25735621333337</v>
      </c>
      <c r="BG148" s="45">
        <v>176.4152083333334</v>
      </c>
      <c r="BH148" s="45"/>
      <c r="BI148" s="45">
        <v>0</v>
      </c>
      <c r="BJ148" s="45"/>
      <c r="BK148" s="45"/>
      <c r="BL148" s="45">
        <v>176.4152083333334</v>
      </c>
      <c r="BM148" s="45">
        <v>11687.069194621728</v>
      </c>
      <c r="BN148" s="45">
        <f t="shared" si="24"/>
        <v>493.93159209967649</v>
      </c>
      <c r="BO148" s="45">
        <f t="shared" si="25"/>
        <v>349.04499175043804</v>
      </c>
      <c r="BP148" s="46">
        <f t="shared" si="27"/>
        <v>8.7608069164265068</v>
      </c>
      <c r="BQ148" s="46">
        <f t="shared" si="26"/>
        <v>1.9020172910662811</v>
      </c>
      <c r="BR148" s="47">
        <v>4</v>
      </c>
      <c r="BS148" s="46">
        <f t="shared" si="28"/>
        <v>4.6109510086455305</v>
      </c>
      <c r="BT148" s="46">
        <f t="shared" si="29"/>
        <v>13.25</v>
      </c>
      <c r="BU148" s="46">
        <f t="shared" si="30"/>
        <v>15.273775216138318</v>
      </c>
      <c r="BV148" s="45">
        <f t="shared" si="31"/>
        <v>128.75434854194825</v>
      </c>
      <c r="BW148" s="45">
        <f t="shared" si="32"/>
        <v>971.73093239206287</v>
      </c>
      <c r="BX148" s="45">
        <f t="shared" si="33"/>
        <v>12658.800127013792</v>
      </c>
      <c r="BY148" s="45">
        <f t="shared" si="34"/>
        <v>151905.60152416551</v>
      </c>
      <c r="BZ148" s="45">
        <f t="shared" si="35"/>
        <v>303811.20304833102</v>
      </c>
      <c r="CA148" s="50">
        <v>42736</v>
      </c>
      <c r="CB148" s="49">
        <v>0</v>
      </c>
      <c r="CC148" s="49">
        <v>0</v>
      </c>
    </row>
    <row r="149" spans="1:81">
      <c r="A149" s="41" t="s">
        <v>329</v>
      </c>
      <c r="B149" s="41" t="s">
        <v>16</v>
      </c>
      <c r="C149" s="41" t="s">
        <v>161</v>
      </c>
      <c r="D149" s="42" t="s">
        <v>332</v>
      </c>
      <c r="E149" s="43" t="s">
        <v>62</v>
      </c>
      <c r="F149" s="43" t="s">
        <v>63</v>
      </c>
      <c r="G149" s="43">
        <v>1</v>
      </c>
      <c r="H149" s="44">
        <v>2216.69</v>
      </c>
      <c r="I149" s="45">
        <v>2216.69</v>
      </c>
      <c r="J149" s="45"/>
      <c r="K149" s="45"/>
      <c r="L149" s="45"/>
      <c r="M149" s="45"/>
      <c r="N149" s="45"/>
      <c r="O149" s="45"/>
      <c r="P149" s="45"/>
      <c r="Q149" s="45">
        <v>2216.69</v>
      </c>
      <c r="R149" s="45">
        <v>443.33800000000002</v>
      </c>
      <c r="S149" s="45">
        <v>33.250349999999997</v>
      </c>
      <c r="T149" s="45">
        <v>22.166900000000002</v>
      </c>
      <c r="U149" s="45">
        <v>4.4333800000000005</v>
      </c>
      <c r="V149" s="45">
        <v>55.417250000000003</v>
      </c>
      <c r="W149" s="45">
        <v>177.33520000000001</v>
      </c>
      <c r="X149" s="45">
        <v>66.500699999999995</v>
      </c>
      <c r="Y149" s="45">
        <v>13.300140000000001</v>
      </c>
      <c r="Z149" s="45">
        <v>815.74191999999994</v>
      </c>
      <c r="AA149" s="45">
        <v>184.72416666666666</v>
      </c>
      <c r="AB149" s="45">
        <v>246.29888888888888</v>
      </c>
      <c r="AC149" s="45">
        <v>158.61648444444447</v>
      </c>
      <c r="AD149" s="45">
        <v>589.63954000000001</v>
      </c>
      <c r="AE149" s="45">
        <v>46.99860000000001</v>
      </c>
      <c r="AF149" s="45">
        <v>397</v>
      </c>
      <c r="AG149" s="45">
        <v>0</v>
      </c>
      <c r="AH149" s="45">
        <v>48.58</v>
      </c>
      <c r="AI149" s="45">
        <v>9.5500000000000007</v>
      </c>
      <c r="AJ149" s="45">
        <v>0</v>
      </c>
      <c r="AK149" s="45">
        <v>3.0700000000000003</v>
      </c>
      <c r="AL149" s="45">
        <v>0</v>
      </c>
      <c r="AM149" s="45">
        <v>505.1986</v>
      </c>
      <c r="AN149" s="45">
        <v>1910.58006</v>
      </c>
      <c r="AO149" s="45">
        <v>11.124072212577161</v>
      </c>
      <c r="AP149" s="45">
        <v>0.88992577700617292</v>
      </c>
      <c r="AQ149" s="45">
        <v>0.44496288850308646</v>
      </c>
      <c r="AR149" s="45">
        <v>7.7584150000000012</v>
      </c>
      <c r="AS149" s="45">
        <v>2.855096720000001</v>
      </c>
      <c r="AT149" s="45">
        <v>95.317669999999993</v>
      </c>
      <c r="AU149" s="45">
        <v>3.6944833333333338</v>
      </c>
      <c r="AV149" s="45">
        <v>122.08462593141975</v>
      </c>
      <c r="AW149" s="45">
        <v>30.78736111111111</v>
      </c>
      <c r="AX149" s="45">
        <v>18.22611777777778</v>
      </c>
      <c r="AY149" s="45">
        <v>0.46181041666666667</v>
      </c>
      <c r="AZ149" s="45">
        <v>7.3889666666666676</v>
      </c>
      <c r="BA149" s="45">
        <v>2.8734870370370369</v>
      </c>
      <c r="BB149" s="45">
        <v>21.983489427407413</v>
      </c>
      <c r="BC149" s="45">
        <v>81.721232436666668</v>
      </c>
      <c r="BD149" s="45"/>
      <c r="BE149" s="45">
        <v>0</v>
      </c>
      <c r="BF149" s="45">
        <v>81.721232436666668</v>
      </c>
      <c r="BG149" s="45">
        <v>67.580104166666672</v>
      </c>
      <c r="BH149" s="45"/>
      <c r="BI149" s="45">
        <v>0</v>
      </c>
      <c r="BJ149" s="45"/>
      <c r="BK149" s="45"/>
      <c r="BL149" s="45">
        <v>67.580104166666672</v>
      </c>
      <c r="BM149" s="45">
        <v>4398.6560225347521</v>
      </c>
      <c r="BN149" s="45">
        <f t="shared" si="24"/>
        <v>246.96579604983825</v>
      </c>
      <c r="BO149" s="45">
        <f t="shared" si="25"/>
        <v>174.52249587521902</v>
      </c>
      <c r="BP149" s="46">
        <f t="shared" si="27"/>
        <v>8.7608069164265068</v>
      </c>
      <c r="BQ149" s="46">
        <f t="shared" si="26"/>
        <v>1.9020172910662811</v>
      </c>
      <c r="BR149" s="47">
        <v>4</v>
      </c>
      <c r="BS149" s="46">
        <f t="shared" si="28"/>
        <v>4.6109510086455305</v>
      </c>
      <c r="BT149" s="46">
        <f t="shared" si="29"/>
        <v>13.25</v>
      </c>
      <c r="BU149" s="46">
        <f t="shared" si="30"/>
        <v>15.273775216138318</v>
      </c>
      <c r="BV149" s="45">
        <f t="shared" si="31"/>
        <v>64.377174270974123</v>
      </c>
      <c r="BW149" s="45">
        <f t="shared" si="32"/>
        <v>485.86546619603143</v>
      </c>
      <c r="BX149" s="45">
        <f t="shared" si="33"/>
        <v>4884.5214887307839</v>
      </c>
      <c r="BY149" s="45">
        <f t="shared" si="34"/>
        <v>58614.257864769403</v>
      </c>
      <c r="BZ149" s="45">
        <f t="shared" si="35"/>
        <v>117228.51572953881</v>
      </c>
      <c r="CA149" s="48">
        <v>43101</v>
      </c>
      <c r="CB149" s="49">
        <v>0</v>
      </c>
      <c r="CC149" s="49">
        <v>0</v>
      </c>
    </row>
    <row r="150" spans="1:81">
      <c r="A150" s="41" t="s">
        <v>333</v>
      </c>
      <c r="B150" s="41" t="s">
        <v>66</v>
      </c>
      <c r="C150" s="41" t="s">
        <v>250</v>
      </c>
      <c r="D150" s="42" t="s">
        <v>334</v>
      </c>
      <c r="E150" s="43" t="s">
        <v>62</v>
      </c>
      <c r="F150" s="43" t="s">
        <v>63</v>
      </c>
      <c r="G150" s="43">
        <v>1</v>
      </c>
      <c r="H150" s="44">
        <v>1281.1600000000001</v>
      </c>
      <c r="I150" s="45">
        <v>1281.1600000000001</v>
      </c>
      <c r="J150" s="45"/>
      <c r="K150" s="45"/>
      <c r="L150" s="45"/>
      <c r="M150" s="45"/>
      <c r="N150" s="45"/>
      <c r="O150" s="45"/>
      <c r="P150" s="45"/>
      <c r="Q150" s="45">
        <v>1281.1600000000001</v>
      </c>
      <c r="R150" s="45">
        <v>256.23200000000003</v>
      </c>
      <c r="S150" s="45">
        <v>19.217400000000001</v>
      </c>
      <c r="T150" s="45">
        <v>12.8116</v>
      </c>
      <c r="U150" s="45">
        <v>2.5623200000000002</v>
      </c>
      <c r="V150" s="45">
        <v>32.029000000000003</v>
      </c>
      <c r="W150" s="45">
        <v>102.4928</v>
      </c>
      <c r="X150" s="45">
        <v>38.434800000000003</v>
      </c>
      <c r="Y150" s="45">
        <v>7.6869600000000009</v>
      </c>
      <c r="Z150" s="45">
        <v>471.46688</v>
      </c>
      <c r="AA150" s="45">
        <v>106.76333333333334</v>
      </c>
      <c r="AB150" s="45">
        <v>142.35111111111112</v>
      </c>
      <c r="AC150" s="45">
        <v>91.674115555555574</v>
      </c>
      <c r="AD150" s="45">
        <v>340.78856000000007</v>
      </c>
      <c r="AE150" s="45">
        <v>103.13039999999999</v>
      </c>
      <c r="AF150" s="45">
        <v>397</v>
      </c>
      <c r="AG150" s="45">
        <v>0</v>
      </c>
      <c r="AH150" s="45">
        <v>32.619999999999997</v>
      </c>
      <c r="AI150" s="45">
        <v>0</v>
      </c>
      <c r="AJ150" s="45">
        <v>0</v>
      </c>
      <c r="AK150" s="45">
        <v>3.0700000000000003</v>
      </c>
      <c r="AL150" s="45">
        <v>0</v>
      </c>
      <c r="AM150" s="45">
        <v>535.82040000000006</v>
      </c>
      <c r="AN150" s="45">
        <v>1348.0758400000002</v>
      </c>
      <c r="AO150" s="45">
        <v>6.4292780478395075</v>
      </c>
      <c r="AP150" s="45">
        <v>0.51434224382716054</v>
      </c>
      <c r="AQ150" s="45">
        <v>0.25717112191358027</v>
      </c>
      <c r="AR150" s="45">
        <v>4.4840600000000013</v>
      </c>
      <c r="AS150" s="45">
        <v>1.6501340800000008</v>
      </c>
      <c r="AT150" s="45">
        <v>55.089880000000001</v>
      </c>
      <c r="AU150" s="45">
        <v>2.1352666666666669</v>
      </c>
      <c r="AV150" s="45">
        <v>70.560132160246923</v>
      </c>
      <c r="AW150" s="45">
        <v>17.79388888888889</v>
      </c>
      <c r="AX150" s="45">
        <v>10.533982222222223</v>
      </c>
      <c r="AY150" s="45">
        <v>0.26690833333333336</v>
      </c>
      <c r="AZ150" s="45">
        <v>4.2705333333333337</v>
      </c>
      <c r="BA150" s="45">
        <v>1.660762962962963</v>
      </c>
      <c r="BB150" s="45">
        <v>12.705595872592596</v>
      </c>
      <c r="BC150" s="45">
        <v>47.23167161333334</v>
      </c>
      <c r="BD150" s="45">
        <v>174.70363636363635</v>
      </c>
      <c r="BE150" s="45">
        <v>174.70363636363635</v>
      </c>
      <c r="BF150" s="45">
        <v>221.93530797696968</v>
      </c>
      <c r="BG150" s="45">
        <v>67.580104166666672</v>
      </c>
      <c r="BH150" s="45"/>
      <c r="BI150" s="45">
        <v>0</v>
      </c>
      <c r="BJ150" s="45"/>
      <c r="BK150" s="45"/>
      <c r="BL150" s="45">
        <v>67.580104166666672</v>
      </c>
      <c r="BM150" s="45">
        <v>2989.3113843038841</v>
      </c>
      <c r="BN150" s="45">
        <f t="shared" si="24"/>
        <v>246.96579604983825</v>
      </c>
      <c r="BO150" s="45">
        <f t="shared" si="25"/>
        <v>174.52249587521902</v>
      </c>
      <c r="BP150" s="46">
        <f t="shared" si="27"/>
        <v>8.8629737609329435</v>
      </c>
      <c r="BQ150" s="46">
        <f t="shared" si="26"/>
        <v>1.9241982507288626</v>
      </c>
      <c r="BR150" s="47">
        <v>5</v>
      </c>
      <c r="BS150" s="46">
        <f t="shared" si="28"/>
        <v>5.8309037900874632</v>
      </c>
      <c r="BT150" s="46">
        <f t="shared" si="29"/>
        <v>14.25</v>
      </c>
      <c r="BU150" s="46">
        <f t="shared" si="30"/>
        <v>16.618075801749271</v>
      </c>
      <c r="BV150" s="45">
        <f t="shared" si="31"/>
        <v>70.043243847604273</v>
      </c>
      <c r="BW150" s="45">
        <f t="shared" si="32"/>
        <v>491.53153577266158</v>
      </c>
      <c r="BX150" s="45">
        <f t="shared" si="33"/>
        <v>3480.8429200765459</v>
      </c>
      <c r="BY150" s="45">
        <f t="shared" si="34"/>
        <v>41770.11504091855</v>
      </c>
      <c r="BZ150" s="45">
        <f t="shared" si="35"/>
        <v>83540.2300818371</v>
      </c>
      <c r="CA150" s="48">
        <v>43101</v>
      </c>
      <c r="CB150" s="49">
        <v>0</v>
      </c>
      <c r="CC150" s="49">
        <v>0</v>
      </c>
    </row>
    <row r="151" spans="1:81">
      <c r="A151" s="41" t="s">
        <v>335</v>
      </c>
      <c r="B151" s="41" t="s">
        <v>78</v>
      </c>
      <c r="C151" s="41" t="s">
        <v>290</v>
      </c>
      <c r="D151" s="42" t="s">
        <v>336</v>
      </c>
      <c r="E151" s="43" t="s">
        <v>62</v>
      </c>
      <c r="F151" s="43" t="s">
        <v>63</v>
      </c>
      <c r="G151" s="43">
        <v>1</v>
      </c>
      <c r="H151" s="44">
        <v>2973.68</v>
      </c>
      <c r="I151" s="45">
        <v>2973.68</v>
      </c>
      <c r="J151" s="45"/>
      <c r="K151" s="45"/>
      <c r="L151" s="45"/>
      <c r="M151" s="45"/>
      <c r="N151" s="45"/>
      <c r="O151" s="45"/>
      <c r="P151" s="45"/>
      <c r="Q151" s="45">
        <v>2973.68</v>
      </c>
      <c r="R151" s="45">
        <v>594.73599999999999</v>
      </c>
      <c r="S151" s="45">
        <v>44.605199999999996</v>
      </c>
      <c r="T151" s="45">
        <v>29.736799999999999</v>
      </c>
      <c r="U151" s="45">
        <v>5.9473599999999998</v>
      </c>
      <c r="V151" s="45">
        <v>74.341999999999999</v>
      </c>
      <c r="W151" s="45">
        <v>237.89439999999999</v>
      </c>
      <c r="X151" s="45">
        <v>89.210399999999993</v>
      </c>
      <c r="Y151" s="45">
        <v>17.842079999999999</v>
      </c>
      <c r="Z151" s="45">
        <v>1094.3142399999999</v>
      </c>
      <c r="AA151" s="45">
        <v>247.80666666666664</v>
      </c>
      <c r="AB151" s="45">
        <v>330.40888888888884</v>
      </c>
      <c r="AC151" s="45">
        <v>212.78332444444447</v>
      </c>
      <c r="AD151" s="45">
        <v>790.99887999999999</v>
      </c>
      <c r="AE151" s="45">
        <v>1.5792000000000144</v>
      </c>
      <c r="AF151" s="45">
        <v>324.39999999999998</v>
      </c>
      <c r="AG151" s="45">
        <v>0</v>
      </c>
      <c r="AH151" s="45">
        <v>0</v>
      </c>
      <c r="AI151" s="45">
        <v>0</v>
      </c>
      <c r="AJ151" s="45">
        <v>0</v>
      </c>
      <c r="AK151" s="45">
        <v>3.0700000000000003</v>
      </c>
      <c r="AL151" s="45">
        <v>293.88</v>
      </c>
      <c r="AM151" s="45">
        <v>622.92920000000004</v>
      </c>
      <c r="AN151" s="45">
        <v>2508.2423200000003</v>
      </c>
      <c r="AO151" s="45">
        <v>14.922894521604938</v>
      </c>
      <c r="AP151" s="45">
        <v>1.193831561728395</v>
      </c>
      <c r="AQ151" s="45">
        <v>0.5969157808641975</v>
      </c>
      <c r="AR151" s="45">
        <v>10.40788</v>
      </c>
      <c r="AS151" s="45">
        <v>3.8300998400000013</v>
      </c>
      <c r="AT151" s="45">
        <v>127.86823999999999</v>
      </c>
      <c r="AU151" s="45">
        <v>4.9561333333333337</v>
      </c>
      <c r="AV151" s="45">
        <v>163.77599503753086</v>
      </c>
      <c r="AW151" s="45">
        <v>41.301111111111105</v>
      </c>
      <c r="AX151" s="45">
        <v>24.450257777777779</v>
      </c>
      <c r="AY151" s="45">
        <v>0.6195166666666666</v>
      </c>
      <c r="AZ151" s="45">
        <v>9.9122666666666674</v>
      </c>
      <c r="BA151" s="45">
        <v>3.8547703703703702</v>
      </c>
      <c r="BB151" s="45">
        <v>29.490755514074078</v>
      </c>
      <c r="BC151" s="45">
        <v>109.62867810666668</v>
      </c>
      <c r="BD151" s="45"/>
      <c r="BE151" s="45">
        <v>0</v>
      </c>
      <c r="BF151" s="45">
        <v>109.62867810666668</v>
      </c>
      <c r="BG151" s="45">
        <v>88.207604166666698</v>
      </c>
      <c r="BH151" s="45"/>
      <c r="BI151" s="45">
        <v>0</v>
      </c>
      <c r="BJ151" s="45"/>
      <c r="BK151" s="45"/>
      <c r="BL151" s="45">
        <v>88.207604166666698</v>
      </c>
      <c r="BM151" s="45">
        <v>5843.5345973108642</v>
      </c>
      <c r="BN151" s="45">
        <f t="shared" si="24"/>
        <v>246.96579604983825</v>
      </c>
      <c r="BO151" s="45">
        <f t="shared" si="25"/>
        <v>174.52249587521902</v>
      </c>
      <c r="BP151" s="46">
        <f t="shared" si="27"/>
        <v>8.5633802816901436</v>
      </c>
      <c r="BQ151" s="46">
        <f t="shared" si="26"/>
        <v>1.8591549295774654</v>
      </c>
      <c r="BR151" s="47">
        <v>2</v>
      </c>
      <c r="BS151" s="46">
        <f t="shared" si="28"/>
        <v>2.2535211267605644</v>
      </c>
      <c r="BT151" s="46">
        <f t="shared" si="29"/>
        <v>11.25</v>
      </c>
      <c r="BU151" s="46">
        <f t="shared" si="30"/>
        <v>12.676056338028173</v>
      </c>
      <c r="BV151" s="45">
        <f t="shared" si="31"/>
        <v>53.428093342612918</v>
      </c>
      <c r="BW151" s="45">
        <f t="shared" si="32"/>
        <v>474.91638526767019</v>
      </c>
      <c r="BX151" s="45">
        <f t="shared" si="33"/>
        <v>6318.4509825785344</v>
      </c>
      <c r="BY151" s="45">
        <f t="shared" si="34"/>
        <v>75821.411790942409</v>
      </c>
      <c r="BZ151" s="45">
        <f t="shared" si="35"/>
        <v>151642.82358188482</v>
      </c>
      <c r="CA151" s="50">
        <v>42736</v>
      </c>
      <c r="CB151" s="49">
        <v>0</v>
      </c>
      <c r="CC151" s="49">
        <v>0</v>
      </c>
    </row>
    <row r="152" spans="1:81">
      <c r="A152" s="41" t="s">
        <v>337</v>
      </c>
      <c r="B152" s="41" t="s">
        <v>66</v>
      </c>
      <c r="C152" s="41" t="s">
        <v>84</v>
      </c>
      <c r="D152" s="42" t="s">
        <v>338</v>
      </c>
      <c r="E152" s="43" t="s">
        <v>62</v>
      </c>
      <c r="F152" s="43" t="s">
        <v>63</v>
      </c>
      <c r="G152" s="43">
        <v>1</v>
      </c>
      <c r="H152" s="44">
        <v>1281.1600000000001</v>
      </c>
      <c r="I152" s="45">
        <v>1281.1600000000001</v>
      </c>
      <c r="J152" s="45"/>
      <c r="K152" s="45"/>
      <c r="L152" s="45"/>
      <c r="M152" s="45"/>
      <c r="N152" s="45"/>
      <c r="O152" s="45"/>
      <c r="P152" s="45"/>
      <c r="Q152" s="45">
        <v>1281.1600000000001</v>
      </c>
      <c r="R152" s="45">
        <v>256.23200000000003</v>
      </c>
      <c r="S152" s="45">
        <v>19.217400000000001</v>
      </c>
      <c r="T152" s="45">
        <v>12.8116</v>
      </c>
      <c r="U152" s="45">
        <v>2.5623200000000002</v>
      </c>
      <c r="V152" s="45">
        <v>32.029000000000003</v>
      </c>
      <c r="W152" s="45">
        <v>102.4928</v>
      </c>
      <c r="X152" s="45">
        <v>38.434800000000003</v>
      </c>
      <c r="Y152" s="45">
        <v>7.6869600000000009</v>
      </c>
      <c r="Z152" s="45">
        <v>471.46688</v>
      </c>
      <c r="AA152" s="45">
        <v>106.76333333333334</v>
      </c>
      <c r="AB152" s="45">
        <v>142.35111111111112</v>
      </c>
      <c r="AC152" s="45">
        <v>91.674115555555574</v>
      </c>
      <c r="AD152" s="45">
        <v>340.78856000000007</v>
      </c>
      <c r="AE152" s="45">
        <v>103.13039999999999</v>
      </c>
      <c r="AF152" s="45">
        <v>397</v>
      </c>
      <c r="AG152" s="45">
        <v>0</v>
      </c>
      <c r="AH152" s="45">
        <v>32.619999999999997</v>
      </c>
      <c r="AI152" s="45">
        <v>0</v>
      </c>
      <c r="AJ152" s="45">
        <v>0</v>
      </c>
      <c r="AK152" s="45">
        <v>3.0700000000000003</v>
      </c>
      <c r="AL152" s="45">
        <v>0</v>
      </c>
      <c r="AM152" s="45">
        <v>535.82040000000006</v>
      </c>
      <c r="AN152" s="45">
        <v>1348.0758400000002</v>
      </c>
      <c r="AO152" s="45">
        <v>6.4292780478395075</v>
      </c>
      <c r="AP152" s="45">
        <v>0.51434224382716054</v>
      </c>
      <c r="AQ152" s="45">
        <v>0.25717112191358027</v>
      </c>
      <c r="AR152" s="45">
        <v>4.4840600000000013</v>
      </c>
      <c r="AS152" s="45">
        <v>1.6501340800000008</v>
      </c>
      <c r="AT152" s="45">
        <v>55.089880000000001</v>
      </c>
      <c r="AU152" s="45">
        <v>2.1352666666666669</v>
      </c>
      <c r="AV152" s="45">
        <v>70.560132160246923</v>
      </c>
      <c r="AW152" s="45">
        <v>17.79388888888889</v>
      </c>
      <c r="AX152" s="45">
        <v>10.533982222222223</v>
      </c>
      <c r="AY152" s="45">
        <v>0.26690833333333336</v>
      </c>
      <c r="AZ152" s="45">
        <v>4.2705333333333337</v>
      </c>
      <c r="BA152" s="45">
        <v>1.660762962962963</v>
      </c>
      <c r="BB152" s="45">
        <v>12.705595872592596</v>
      </c>
      <c r="BC152" s="45">
        <v>47.23167161333334</v>
      </c>
      <c r="BD152" s="45">
        <v>174.70363636363635</v>
      </c>
      <c r="BE152" s="45">
        <v>174.70363636363635</v>
      </c>
      <c r="BF152" s="45">
        <v>221.93530797696968</v>
      </c>
      <c r="BG152" s="45">
        <v>67.580104166666672</v>
      </c>
      <c r="BH152" s="45"/>
      <c r="BI152" s="45">
        <v>0</v>
      </c>
      <c r="BJ152" s="45"/>
      <c r="BK152" s="45"/>
      <c r="BL152" s="45">
        <v>67.580104166666672</v>
      </c>
      <c r="BM152" s="45">
        <v>2989.3113843038841</v>
      </c>
      <c r="BN152" s="45">
        <f t="shared" si="24"/>
        <v>246.96579604983825</v>
      </c>
      <c r="BO152" s="45">
        <f t="shared" si="25"/>
        <v>174.52249587521902</v>
      </c>
      <c r="BP152" s="46">
        <f t="shared" si="27"/>
        <v>8.6609686609686669</v>
      </c>
      <c r="BQ152" s="46">
        <f t="shared" si="26"/>
        <v>1.8803418803418819</v>
      </c>
      <c r="BR152" s="47">
        <v>3</v>
      </c>
      <c r="BS152" s="46">
        <f t="shared" si="28"/>
        <v>3.4188034188034218</v>
      </c>
      <c r="BT152" s="46">
        <f t="shared" si="29"/>
        <v>12.25</v>
      </c>
      <c r="BU152" s="46">
        <f t="shared" si="30"/>
        <v>13.960113960113972</v>
      </c>
      <c r="BV152" s="45">
        <f t="shared" si="31"/>
        <v>58.840245881275862</v>
      </c>
      <c r="BW152" s="45">
        <f t="shared" si="32"/>
        <v>480.32853780633314</v>
      </c>
      <c r="BX152" s="45">
        <f t="shared" si="33"/>
        <v>3469.6399221102174</v>
      </c>
      <c r="BY152" s="45">
        <f t="shared" si="34"/>
        <v>41635.679065322605</v>
      </c>
      <c r="BZ152" s="45">
        <f t="shared" si="35"/>
        <v>83271.358130645211</v>
      </c>
      <c r="CA152" s="48">
        <v>43101</v>
      </c>
      <c r="CB152" s="49">
        <v>0</v>
      </c>
      <c r="CC152" s="49">
        <v>0</v>
      </c>
    </row>
    <row r="153" spans="1:81">
      <c r="A153" s="41" t="s">
        <v>339</v>
      </c>
      <c r="B153" s="41" t="s">
        <v>73</v>
      </c>
      <c r="C153" s="41" t="s">
        <v>175</v>
      </c>
      <c r="D153" s="42" t="s">
        <v>340</v>
      </c>
      <c r="E153" s="43" t="s">
        <v>62</v>
      </c>
      <c r="F153" s="43" t="s">
        <v>63</v>
      </c>
      <c r="G153" s="43">
        <v>1</v>
      </c>
      <c r="H153" s="44">
        <v>1041.5999999999999</v>
      </c>
      <c r="I153" s="45">
        <v>1041.5999999999999</v>
      </c>
      <c r="J153" s="45"/>
      <c r="K153" s="45"/>
      <c r="L153" s="45"/>
      <c r="M153" s="45"/>
      <c r="N153" s="45"/>
      <c r="O153" s="45"/>
      <c r="P153" s="45"/>
      <c r="Q153" s="45">
        <v>1041.5999999999999</v>
      </c>
      <c r="R153" s="45">
        <v>208.32</v>
      </c>
      <c r="S153" s="45">
        <v>15.623999999999999</v>
      </c>
      <c r="T153" s="45">
        <v>10.415999999999999</v>
      </c>
      <c r="U153" s="45">
        <v>2.0831999999999997</v>
      </c>
      <c r="V153" s="45">
        <v>26.04</v>
      </c>
      <c r="W153" s="45">
        <v>83.327999999999989</v>
      </c>
      <c r="X153" s="45">
        <v>31.247999999999998</v>
      </c>
      <c r="Y153" s="45">
        <v>6.2495999999999992</v>
      </c>
      <c r="Z153" s="45">
        <v>383.30879999999996</v>
      </c>
      <c r="AA153" s="45">
        <v>86.799999999999983</v>
      </c>
      <c r="AB153" s="45">
        <v>115.73333333333332</v>
      </c>
      <c r="AC153" s="45">
        <v>74.532266666666672</v>
      </c>
      <c r="AD153" s="45">
        <v>277.06559999999996</v>
      </c>
      <c r="AE153" s="45">
        <v>117.504</v>
      </c>
      <c r="AF153" s="45">
        <v>397</v>
      </c>
      <c r="AG153" s="45">
        <v>0</v>
      </c>
      <c r="AH153" s="45">
        <v>0</v>
      </c>
      <c r="AI153" s="45">
        <v>0</v>
      </c>
      <c r="AJ153" s="45">
        <v>0</v>
      </c>
      <c r="AK153" s="45">
        <v>3.0700000000000003</v>
      </c>
      <c r="AL153" s="45">
        <v>0</v>
      </c>
      <c r="AM153" s="45">
        <v>517.57400000000007</v>
      </c>
      <c r="AN153" s="45">
        <v>1177.9484</v>
      </c>
      <c r="AO153" s="45">
        <v>5.2270879629629627</v>
      </c>
      <c r="AP153" s="45">
        <v>0.418167037037037</v>
      </c>
      <c r="AQ153" s="45">
        <v>0.2090835185185185</v>
      </c>
      <c r="AR153" s="45">
        <v>3.6456000000000004</v>
      </c>
      <c r="AS153" s="45">
        <v>1.3415808000000005</v>
      </c>
      <c r="AT153" s="45">
        <v>44.788799999999995</v>
      </c>
      <c r="AU153" s="45">
        <v>1.736</v>
      </c>
      <c r="AV153" s="45">
        <v>57.366319318518514</v>
      </c>
      <c r="AW153" s="45">
        <v>14.466666666666665</v>
      </c>
      <c r="AX153" s="45">
        <v>8.5642666666666667</v>
      </c>
      <c r="AY153" s="45">
        <v>0.21699999999999997</v>
      </c>
      <c r="AZ153" s="45">
        <v>3.472</v>
      </c>
      <c r="BA153" s="45">
        <v>1.350222222222222</v>
      </c>
      <c r="BB153" s="45">
        <v>10.329817244444445</v>
      </c>
      <c r="BC153" s="45">
        <v>38.3999728</v>
      </c>
      <c r="BD153" s="45"/>
      <c r="BE153" s="45">
        <v>0</v>
      </c>
      <c r="BF153" s="45">
        <v>38.3999728</v>
      </c>
      <c r="BG153" s="45">
        <v>48.642916666666657</v>
      </c>
      <c r="BH153" s="45"/>
      <c r="BI153" s="45">
        <v>0</v>
      </c>
      <c r="BJ153" s="45"/>
      <c r="BK153" s="45"/>
      <c r="BL153" s="45">
        <v>48.642916666666657</v>
      </c>
      <c r="BM153" s="45">
        <v>2363.9576087851847</v>
      </c>
      <c r="BN153" s="45">
        <f t="shared" si="24"/>
        <v>246.96579604983825</v>
      </c>
      <c r="BO153" s="45">
        <f t="shared" si="25"/>
        <v>174.52249587521902</v>
      </c>
      <c r="BP153" s="46">
        <f t="shared" si="27"/>
        <v>8.6609686609686669</v>
      </c>
      <c r="BQ153" s="46">
        <f t="shared" si="26"/>
        <v>1.8803418803418819</v>
      </c>
      <c r="BR153" s="47">
        <v>3</v>
      </c>
      <c r="BS153" s="46">
        <f t="shared" si="28"/>
        <v>3.4188034188034218</v>
      </c>
      <c r="BT153" s="46">
        <f t="shared" si="29"/>
        <v>12.25</v>
      </c>
      <c r="BU153" s="46">
        <f t="shared" si="30"/>
        <v>13.960113960113972</v>
      </c>
      <c r="BV153" s="45">
        <f t="shared" si="31"/>
        <v>58.840245881275862</v>
      </c>
      <c r="BW153" s="45">
        <f t="shared" si="32"/>
        <v>480.32853780633314</v>
      </c>
      <c r="BX153" s="45">
        <f t="shared" si="33"/>
        <v>2844.286146591518</v>
      </c>
      <c r="BY153" s="45">
        <f t="shared" si="34"/>
        <v>34131.433759098218</v>
      </c>
      <c r="BZ153" s="45">
        <f t="shared" si="35"/>
        <v>68262.867518196435</v>
      </c>
      <c r="CA153" s="48">
        <v>43101</v>
      </c>
      <c r="CB153" s="49">
        <v>0</v>
      </c>
      <c r="CC153" s="49">
        <v>0</v>
      </c>
    </row>
    <row r="154" spans="1:81">
      <c r="A154" s="41" t="s">
        <v>341</v>
      </c>
      <c r="B154" s="41" t="s">
        <v>66</v>
      </c>
      <c r="C154" s="41" t="s">
        <v>271</v>
      </c>
      <c r="D154" s="42" t="s">
        <v>342</v>
      </c>
      <c r="E154" s="43" t="s">
        <v>62</v>
      </c>
      <c r="F154" s="43" t="s">
        <v>63</v>
      </c>
      <c r="G154" s="43">
        <v>1</v>
      </c>
      <c r="H154" s="44">
        <v>1281.1600000000001</v>
      </c>
      <c r="I154" s="45">
        <v>1281.1600000000001</v>
      </c>
      <c r="J154" s="45"/>
      <c r="K154" s="45"/>
      <c r="L154" s="45"/>
      <c r="M154" s="45"/>
      <c r="N154" s="45"/>
      <c r="O154" s="45"/>
      <c r="P154" s="45"/>
      <c r="Q154" s="45">
        <v>1281.1600000000001</v>
      </c>
      <c r="R154" s="45">
        <v>256.23200000000003</v>
      </c>
      <c r="S154" s="45">
        <v>19.217400000000001</v>
      </c>
      <c r="T154" s="45">
        <v>12.8116</v>
      </c>
      <c r="U154" s="45">
        <v>2.5623200000000002</v>
      </c>
      <c r="V154" s="45">
        <v>32.029000000000003</v>
      </c>
      <c r="W154" s="45">
        <v>102.4928</v>
      </c>
      <c r="X154" s="45">
        <v>38.434800000000003</v>
      </c>
      <c r="Y154" s="45">
        <v>7.6869600000000009</v>
      </c>
      <c r="Z154" s="45">
        <v>471.46688</v>
      </c>
      <c r="AA154" s="45">
        <v>106.76333333333334</v>
      </c>
      <c r="AB154" s="45">
        <v>142.35111111111112</v>
      </c>
      <c r="AC154" s="45">
        <v>91.674115555555574</v>
      </c>
      <c r="AD154" s="45">
        <v>340.78856000000007</v>
      </c>
      <c r="AE154" s="45">
        <v>103.13039999999999</v>
      </c>
      <c r="AF154" s="45">
        <v>397</v>
      </c>
      <c r="AG154" s="45">
        <v>0</v>
      </c>
      <c r="AH154" s="45">
        <v>0</v>
      </c>
      <c r="AI154" s="45">
        <v>0</v>
      </c>
      <c r="AJ154" s="45">
        <v>0</v>
      </c>
      <c r="AK154" s="45">
        <v>3.0700000000000003</v>
      </c>
      <c r="AL154" s="45">
        <v>0</v>
      </c>
      <c r="AM154" s="45">
        <v>503.2004</v>
      </c>
      <c r="AN154" s="45">
        <v>1315.4558400000001</v>
      </c>
      <c r="AO154" s="45">
        <v>6.4292780478395075</v>
      </c>
      <c r="AP154" s="45">
        <v>0.51434224382716054</v>
      </c>
      <c r="AQ154" s="45">
        <v>0.25717112191358027</v>
      </c>
      <c r="AR154" s="45">
        <v>4.4840600000000013</v>
      </c>
      <c r="AS154" s="45">
        <v>1.6501340800000008</v>
      </c>
      <c r="AT154" s="45">
        <v>55.089880000000001</v>
      </c>
      <c r="AU154" s="45">
        <v>2.1352666666666669</v>
      </c>
      <c r="AV154" s="45">
        <v>70.560132160246923</v>
      </c>
      <c r="AW154" s="45">
        <v>17.79388888888889</v>
      </c>
      <c r="AX154" s="45">
        <v>10.533982222222223</v>
      </c>
      <c r="AY154" s="45">
        <v>0.26690833333333336</v>
      </c>
      <c r="AZ154" s="45">
        <v>4.2705333333333337</v>
      </c>
      <c r="BA154" s="45">
        <v>1.660762962962963</v>
      </c>
      <c r="BB154" s="45">
        <v>12.705595872592596</v>
      </c>
      <c r="BC154" s="45">
        <v>47.23167161333334</v>
      </c>
      <c r="BD154" s="45">
        <v>174.70363636363635</v>
      </c>
      <c r="BE154" s="45">
        <v>174.70363636363635</v>
      </c>
      <c r="BF154" s="45">
        <v>221.93530797696968</v>
      </c>
      <c r="BG154" s="45">
        <v>67.580104166666672</v>
      </c>
      <c r="BH154" s="45"/>
      <c r="BI154" s="45">
        <v>0</v>
      </c>
      <c r="BJ154" s="45"/>
      <c r="BK154" s="45"/>
      <c r="BL154" s="45">
        <v>67.580104166666672</v>
      </c>
      <c r="BM154" s="45">
        <v>2956.6913843038842</v>
      </c>
      <c r="BN154" s="45">
        <f t="shared" si="24"/>
        <v>246.96579604983825</v>
      </c>
      <c r="BO154" s="45">
        <f t="shared" si="25"/>
        <v>174.52249587521902</v>
      </c>
      <c r="BP154" s="46">
        <f t="shared" si="27"/>
        <v>8.7608069164265068</v>
      </c>
      <c r="BQ154" s="46">
        <f t="shared" si="26"/>
        <v>1.9020172910662811</v>
      </c>
      <c r="BR154" s="47">
        <v>4</v>
      </c>
      <c r="BS154" s="46">
        <f t="shared" si="28"/>
        <v>4.6109510086455305</v>
      </c>
      <c r="BT154" s="46">
        <f t="shared" si="29"/>
        <v>13.25</v>
      </c>
      <c r="BU154" s="46">
        <f t="shared" si="30"/>
        <v>15.273775216138318</v>
      </c>
      <c r="BV154" s="45">
        <f t="shared" si="31"/>
        <v>64.377174270974123</v>
      </c>
      <c r="BW154" s="45">
        <f t="shared" si="32"/>
        <v>485.86546619603143</v>
      </c>
      <c r="BX154" s="45">
        <f t="shared" si="33"/>
        <v>3442.5568504999155</v>
      </c>
      <c r="BY154" s="45">
        <f t="shared" si="34"/>
        <v>41310.682205998986</v>
      </c>
      <c r="BZ154" s="45">
        <f t="shared" si="35"/>
        <v>82621.364411997973</v>
      </c>
      <c r="CA154" s="48">
        <v>43101</v>
      </c>
      <c r="CB154" s="49">
        <v>0</v>
      </c>
      <c r="CC154" s="49">
        <v>0</v>
      </c>
    </row>
    <row r="155" spans="1:81">
      <c r="A155" s="41" t="s">
        <v>343</v>
      </c>
      <c r="B155" s="41" t="s">
        <v>66</v>
      </c>
      <c r="C155" s="41" t="s">
        <v>271</v>
      </c>
      <c r="D155" s="42" t="s">
        <v>344</v>
      </c>
      <c r="E155" s="43" t="s">
        <v>62</v>
      </c>
      <c r="F155" s="43" t="s">
        <v>63</v>
      </c>
      <c r="G155" s="43">
        <v>1</v>
      </c>
      <c r="H155" s="44">
        <v>1281.1600000000001</v>
      </c>
      <c r="I155" s="45">
        <v>1281.1600000000001</v>
      </c>
      <c r="J155" s="45"/>
      <c r="K155" s="45"/>
      <c r="L155" s="45"/>
      <c r="M155" s="45"/>
      <c r="N155" s="45"/>
      <c r="O155" s="45"/>
      <c r="P155" s="45"/>
      <c r="Q155" s="45">
        <v>1281.1600000000001</v>
      </c>
      <c r="R155" s="45">
        <v>256.23200000000003</v>
      </c>
      <c r="S155" s="45">
        <v>19.217400000000001</v>
      </c>
      <c r="T155" s="45">
        <v>12.8116</v>
      </c>
      <c r="U155" s="45">
        <v>2.5623200000000002</v>
      </c>
      <c r="V155" s="45">
        <v>32.029000000000003</v>
      </c>
      <c r="W155" s="45">
        <v>102.4928</v>
      </c>
      <c r="X155" s="45">
        <v>38.434800000000003</v>
      </c>
      <c r="Y155" s="45">
        <v>7.6869600000000009</v>
      </c>
      <c r="Z155" s="45">
        <v>471.46688</v>
      </c>
      <c r="AA155" s="45">
        <v>106.76333333333334</v>
      </c>
      <c r="AB155" s="45">
        <v>142.35111111111112</v>
      </c>
      <c r="AC155" s="45">
        <v>91.674115555555574</v>
      </c>
      <c r="AD155" s="45">
        <v>340.78856000000007</v>
      </c>
      <c r="AE155" s="45">
        <v>103.13039999999999</v>
      </c>
      <c r="AF155" s="45">
        <v>397</v>
      </c>
      <c r="AG155" s="45">
        <v>0</v>
      </c>
      <c r="AH155" s="45">
        <v>0</v>
      </c>
      <c r="AI155" s="45">
        <v>0</v>
      </c>
      <c r="AJ155" s="45">
        <v>0</v>
      </c>
      <c r="AK155" s="45">
        <v>3.0700000000000003</v>
      </c>
      <c r="AL155" s="45">
        <v>0</v>
      </c>
      <c r="AM155" s="45">
        <v>503.2004</v>
      </c>
      <c r="AN155" s="45">
        <v>1315.4558400000001</v>
      </c>
      <c r="AO155" s="45">
        <v>6.4292780478395075</v>
      </c>
      <c r="AP155" s="45">
        <v>0.51434224382716054</v>
      </c>
      <c r="AQ155" s="45">
        <v>0.25717112191358027</v>
      </c>
      <c r="AR155" s="45">
        <v>4.4840600000000013</v>
      </c>
      <c r="AS155" s="45">
        <v>1.6501340800000008</v>
      </c>
      <c r="AT155" s="45">
        <v>55.089880000000001</v>
      </c>
      <c r="AU155" s="45">
        <v>2.1352666666666669</v>
      </c>
      <c r="AV155" s="45">
        <v>70.560132160246923</v>
      </c>
      <c r="AW155" s="45">
        <v>17.79388888888889</v>
      </c>
      <c r="AX155" s="45">
        <v>10.533982222222223</v>
      </c>
      <c r="AY155" s="45">
        <v>0.26690833333333336</v>
      </c>
      <c r="AZ155" s="45">
        <v>4.2705333333333337</v>
      </c>
      <c r="BA155" s="45">
        <v>1.660762962962963</v>
      </c>
      <c r="BB155" s="45">
        <v>12.705595872592596</v>
      </c>
      <c r="BC155" s="45">
        <v>47.23167161333334</v>
      </c>
      <c r="BD155" s="45">
        <v>174.70363636363635</v>
      </c>
      <c r="BE155" s="45">
        <v>174.70363636363635</v>
      </c>
      <c r="BF155" s="45">
        <v>221.93530797696968</v>
      </c>
      <c r="BG155" s="45">
        <v>67.580104166666672</v>
      </c>
      <c r="BH155" s="45"/>
      <c r="BI155" s="45">
        <v>0</v>
      </c>
      <c r="BJ155" s="45"/>
      <c r="BK155" s="45"/>
      <c r="BL155" s="45">
        <v>67.580104166666672</v>
      </c>
      <c r="BM155" s="45">
        <v>2956.6913843038842</v>
      </c>
      <c r="BN155" s="45">
        <f t="shared" si="24"/>
        <v>246.96579604983825</v>
      </c>
      <c r="BO155" s="45">
        <f t="shared" si="25"/>
        <v>174.52249587521902</v>
      </c>
      <c r="BP155" s="46">
        <f t="shared" si="27"/>
        <v>8.7106017191977063</v>
      </c>
      <c r="BQ155" s="46">
        <f t="shared" si="26"/>
        <v>1.8911174785100282</v>
      </c>
      <c r="BR155" s="47">
        <v>3.5000000000000004</v>
      </c>
      <c r="BS155" s="46">
        <f t="shared" si="28"/>
        <v>4.0114613180515759</v>
      </c>
      <c r="BT155" s="46">
        <f t="shared" si="29"/>
        <v>12.75</v>
      </c>
      <c r="BU155" s="46">
        <f t="shared" si="30"/>
        <v>14.613180515759311</v>
      </c>
      <c r="BV155" s="45">
        <f t="shared" si="31"/>
        <v>61.592844951799201</v>
      </c>
      <c r="BW155" s="45">
        <f t="shared" si="32"/>
        <v>483.08113687685648</v>
      </c>
      <c r="BX155" s="45">
        <f t="shared" si="33"/>
        <v>3439.7725211807406</v>
      </c>
      <c r="BY155" s="45">
        <f t="shared" si="34"/>
        <v>41277.270254168885</v>
      </c>
      <c r="BZ155" s="45">
        <f t="shared" si="35"/>
        <v>82554.54050833777</v>
      </c>
      <c r="CA155" s="48">
        <v>43101</v>
      </c>
      <c r="CB155" s="49">
        <v>0</v>
      </c>
      <c r="CC155" s="49">
        <v>0</v>
      </c>
    </row>
    <row r="156" spans="1:81">
      <c r="A156" s="41" t="s">
        <v>345</v>
      </c>
      <c r="B156" s="41" t="s">
        <v>73</v>
      </c>
      <c r="C156" s="41" t="s">
        <v>175</v>
      </c>
      <c r="D156" s="42" t="s">
        <v>346</v>
      </c>
      <c r="E156" s="43" t="s">
        <v>62</v>
      </c>
      <c r="F156" s="43" t="s">
        <v>63</v>
      </c>
      <c r="G156" s="43">
        <v>1</v>
      </c>
      <c r="H156" s="44">
        <v>1041.5999999999999</v>
      </c>
      <c r="I156" s="45">
        <v>1041.5999999999999</v>
      </c>
      <c r="J156" s="45"/>
      <c r="K156" s="45"/>
      <c r="L156" s="45"/>
      <c r="M156" s="45"/>
      <c r="N156" s="45"/>
      <c r="O156" s="45"/>
      <c r="P156" s="45"/>
      <c r="Q156" s="45">
        <v>1041.5999999999999</v>
      </c>
      <c r="R156" s="45">
        <v>208.32</v>
      </c>
      <c r="S156" s="45">
        <v>15.623999999999999</v>
      </c>
      <c r="T156" s="45">
        <v>10.415999999999999</v>
      </c>
      <c r="U156" s="45">
        <v>2.0831999999999997</v>
      </c>
      <c r="V156" s="45">
        <v>26.04</v>
      </c>
      <c r="W156" s="45">
        <v>83.327999999999989</v>
      </c>
      <c r="X156" s="45">
        <v>31.247999999999998</v>
      </c>
      <c r="Y156" s="45">
        <v>6.2495999999999992</v>
      </c>
      <c r="Z156" s="45">
        <v>383.30879999999996</v>
      </c>
      <c r="AA156" s="45">
        <v>86.799999999999983</v>
      </c>
      <c r="AB156" s="45">
        <v>115.73333333333332</v>
      </c>
      <c r="AC156" s="45">
        <v>74.532266666666672</v>
      </c>
      <c r="AD156" s="45">
        <v>277.06559999999996</v>
      </c>
      <c r="AE156" s="45">
        <v>117.504</v>
      </c>
      <c r="AF156" s="45">
        <v>397</v>
      </c>
      <c r="AG156" s="45">
        <v>0</v>
      </c>
      <c r="AH156" s="45">
        <v>0</v>
      </c>
      <c r="AI156" s="45">
        <v>0</v>
      </c>
      <c r="AJ156" s="45">
        <v>0</v>
      </c>
      <c r="AK156" s="45">
        <v>3.0700000000000003</v>
      </c>
      <c r="AL156" s="45">
        <v>0</v>
      </c>
      <c r="AM156" s="45">
        <v>517.57400000000007</v>
      </c>
      <c r="AN156" s="45">
        <v>1177.9484</v>
      </c>
      <c r="AO156" s="45">
        <v>5.2270879629629627</v>
      </c>
      <c r="AP156" s="45">
        <v>0.418167037037037</v>
      </c>
      <c r="AQ156" s="45">
        <v>0.2090835185185185</v>
      </c>
      <c r="AR156" s="45">
        <v>3.6456000000000004</v>
      </c>
      <c r="AS156" s="45">
        <v>1.3415808000000005</v>
      </c>
      <c r="AT156" s="45">
        <v>44.788799999999995</v>
      </c>
      <c r="AU156" s="45">
        <v>1.736</v>
      </c>
      <c r="AV156" s="45">
        <v>57.366319318518514</v>
      </c>
      <c r="AW156" s="45">
        <v>14.466666666666665</v>
      </c>
      <c r="AX156" s="45">
        <v>8.5642666666666667</v>
      </c>
      <c r="AY156" s="45">
        <v>0.21699999999999997</v>
      </c>
      <c r="AZ156" s="45">
        <v>3.472</v>
      </c>
      <c r="BA156" s="45">
        <v>1.350222222222222</v>
      </c>
      <c r="BB156" s="45">
        <v>10.329817244444445</v>
      </c>
      <c r="BC156" s="45">
        <v>38.3999728</v>
      </c>
      <c r="BD156" s="45"/>
      <c r="BE156" s="45">
        <v>0</v>
      </c>
      <c r="BF156" s="45">
        <v>38.3999728</v>
      </c>
      <c r="BG156" s="45">
        <v>48.642916666666657</v>
      </c>
      <c r="BH156" s="45"/>
      <c r="BI156" s="45">
        <v>0</v>
      </c>
      <c r="BJ156" s="45"/>
      <c r="BK156" s="45"/>
      <c r="BL156" s="45">
        <v>48.642916666666657</v>
      </c>
      <c r="BM156" s="45">
        <v>2363.9576087851847</v>
      </c>
      <c r="BN156" s="45">
        <f t="shared" si="24"/>
        <v>246.96579604983825</v>
      </c>
      <c r="BO156" s="45">
        <f t="shared" si="25"/>
        <v>174.52249587521902</v>
      </c>
      <c r="BP156" s="46">
        <f t="shared" si="27"/>
        <v>8.5633802816901436</v>
      </c>
      <c r="BQ156" s="46">
        <f t="shared" si="26"/>
        <v>1.8591549295774654</v>
      </c>
      <c r="BR156" s="47">
        <v>2</v>
      </c>
      <c r="BS156" s="46">
        <f t="shared" si="28"/>
        <v>2.2535211267605644</v>
      </c>
      <c r="BT156" s="46">
        <f t="shared" si="29"/>
        <v>11.25</v>
      </c>
      <c r="BU156" s="46">
        <f t="shared" si="30"/>
        <v>12.676056338028173</v>
      </c>
      <c r="BV156" s="45">
        <f t="shared" si="31"/>
        <v>53.428093342612918</v>
      </c>
      <c r="BW156" s="45">
        <f t="shared" si="32"/>
        <v>474.91638526767019</v>
      </c>
      <c r="BX156" s="45">
        <f t="shared" si="33"/>
        <v>2838.8739940528549</v>
      </c>
      <c r="BY156" s="45">
        <f t="shared" si="34"/>
        <v>34066.487928634262</v>
      </c>
      <c r="BZ156" s="45">
        <f t="shared" si="35"/>
        <v>68132.975857268524</v>
      </c>
      <c r="CA156" s="48">
        <v>43101</v>
      </c>
      <c r="CB156" s="49">
        <v>0</v>
      </c>
      <c r="CC156" s="49">
        <v>0</v>
      </c>
    </row>
    <row r="157" spans="1:81">
      <c r="A157" s="41" t="s">
        <v>345</v>
      </c>
      <c r="B157" s="41" t="s">
        <v>78</v>
      </c>
      <c r="C157" s="41" t="s">
        <v>347</v>
      </c>
      <c r="D157" s="42" t="s">
        <v>348</v>
      </c>
      <c r="E157" s="43" t="s">
        <v>62</v>
      </c>
      <c r="F157" s="43" t="s">
        <v>63</v>
      </c>
      <c r="G157" s="43">
        <v>1</v>
      </c>
      <c r="H157" s="44">
        <v>3062.89</v>
      </c>
      <c r="I157" s="45">
        <v>3062.89</v>
      </c>
      <c r="J157" s="45"/>
      <c r="K157" s="45"/>
      <c r="L157" s="45"/>
      <c r="M157" s="45"/>
      <c r="N157" s="45"/>
      <c r="O157" s="45"/>
      <c r="P157" s="45"/>
      <c r="Q157" s="45">
        <v>3062.89</v>
      </c>
      <c r="R157" s="45">
        <v>612.57799999999997</v>
      </c>
      <c r="S157" s="45">
        <v>45.943349999999995</v>
      </c>
      <c r="T157" s="45">
        <v>30.628899999999998</v>
      </c>
      <c r="U157" s="45">
        <v>6.1257799999999998</v>
      </c>
      <c r="V157" s="45">
        <v>76.572249999999997</v>
      </c>
      <c r="W157" s="45">
        <v>245.03119999999998</v>
      </c>
      <c r="X157" s="45">
        <v>91.88669999999999</v>
      </c>
      <c r="Y157" s="45">
        <v>18.37734</v>
      </c>
      <c r="Z157" s="45">
        <v>1127.1435199999999</v>
      </c>
      <c r="AA157" s="45">
        <v>255.24083333333331</v>
      </c>
      <c r="AB157" s="45">
        <v>340.32111111111107</v>
      </c>
      <c r="AC157" s="45">
        <v>219.16679555555558</v>
      </c>
      <c r="AD157" s="45">
        <v>814.72874000000002</v>
      </c>
      <c r="AE157" s="45">
        <v>0</v>
      </c>
      <c r="AF157" s="45">
        <v>397</v>
      </c>
      <c r="AG157" s="45">
        <v>0</v>
      </c>
      <c r="AH157" s="45">
        <v>0</v>
      </c>
      <c r="AI157" s="45">
        <v>0</v>
      </c>
      <c r="AJ157" s="45">
        <v>0</v>
      </c>
      <c r="AK157" s="45">
        <v>3.0700000000000003</v>
      </c>
      <c r="AL157" s="45">
        <v>293.88</v>
      </c>
      <c r="AM157" s="45">
        <v>693.95</v>
      </c>
      <c r="AN157" s="45">
        <v>2635.8222599999999</v>
      </c>
      <c r="AO157" s="45">
        <v>15.37057934992284</v>
      </c>
      <c r="AP157" s="45">
        <v>1.2296463479938271</v>
      </c>
      <c r="AQ157" s="45">
        <v>0.61482317399691355</v>
      </c>
      <c r="AR157" s="45">
        <v>10.720115000000002</v>
      </c>
      <c r="AS157" s="45">
        <v>3.9450023200000013</v>
      </c>
      <c r="AT157" s="45">
        <v>131.70426999999998</v>
      </c>
      <c r="AU157" s="45">
        <v>5.1048166666666672</v>
      </c>
      <c r="AV157" s="45">
        <v>168.68925285858023</v>
      </c>
      <c r="AW157" s="45">
        <v>42.540138888888883</v>
      </c>
      <c r="AX157" s="45">
        <v>25.183762222222224</v>
      </c>
      <c r="AY157" s="45">
        <v>0.63810208333333329</v>
      </c>
      <c r="AZ157" s="45">
        <v>10.209633333333334</v>
      </c>
      <c r="BA157" s="45">
        <v>3.9704129629629628</v>
      </c>
      <c r="BB157" s="45">
        <v>30.375474212592597</v>
      </c>
      <c r="BC157" s="45">
        <v>112.91752370333333</v>
      </c>
      <c r="BD157" s="45"/>
      <c r="BE157" s="45">
        <v>0</v>
      </c>
      <c r="BF157" s="45">
        <v>112.91752370333333</v>
      </c>
      <c r="BG157" s="45">
        <v>88.207604166666698</v>
      </c>
      <c r="BH157" s="45"/>
      <c r="BI157" s="45">
        <v>0</v>
      </c>
      <c r="BJ157" s="45"/>
      <c r="BK157" s="45"/>
      <c r="BL157" s="45">
        <v>88.207604166666698</v>
      </c>
      <c r="BM157" s="45">
        <v>6068.5266407285808</v>
      </c>
      <c r="BN157" s="45">
        <f t="shared" si="24"/>
        <v>246.96579604983825</v>
      </c>
      <c r="BO157" s="45">
        <f t="shared" si="25"/>
        <v>174.52249587521902</v>
      </c>
      <c r="BP157" s="46">
        <f t="shared" si="27"/>
        <v>8.5633802816901436</v>
      </c>
      <c r="BQ157" s="46">
        <f t="shared" si="26"/>
        <v>1.8591549295774654</v>
      </c>
      <c r="BR157" s="47">
        <v>2</v>
      </c>
      <c r="BS157" s="46">
        <f t="shared" si="28"/>
        <v>2.2535211267605644</v>
      </c>
      <c r="BT157" s="46">
        <f t="shared" si="29"/>
        <v>11.25</v>
      </c>
      <c r="BU157" s="46">
        <f t="shared" si="30"/>
        <v>12.676056338028173</v>
      </c>
      <c r="BV157" s="45">
        <f t="shared" si="31"/>
        <v>53.428093342612918</v>
      </c>
      <c r="BW157" s="45">
        <f t="shared" si="32"/>
        <v>474.91638526767019</v>
      </c>
      <c r="BX157" s="45">
        <f t="shared" si="33"/>
        <v>6543.443025996251</v>
      </c>
      <c r="BY157" s="45">
        <f t="shared" si="34"/>
        <v>78521.316311955015</v>
      </c>
      <c r="BZ157" s="45">
        <f t="shared" si="35"/>
        <v>157042.63262391003</v>
      </c>
      <c r="CA157" s="48">
        <v>43101</v>
      </c>
      <c r="CB157" s="49">
        <v>0</v>
      </c>
      <c r="CC157" s="49">
        <v>0</v>
      </c>
    </row>
    <row r="158" spans="1:81">
      <c r="A158" s="41" t="s">
        <v>345</v>
      </c>
      <c r="B158" s="41" t="s">
        <v>14</v>
      </c>
      <c r="C158" s="41" t="s">
        <v>175</v>
      </c>
      <c r="D158" s="42" t="s">
        <v>349</v>
      </c>
      <c r="E158" s="43" t="s">
        <v>62</v>
      </c>
      <c r="F158" s="43" t="s">
        <v>63</v>
      </c>
      <c r="G158" s="43">
        <v>2</v>
      </c>
      <c r="H158" s="44">
        <v>1281.1600000000001</v>
      </c>
      <c r="I158" s="45">
        <v>2562.3200000000002</v>
      </c>
      <c r="J158" s="45"/>
      <c r="K158" s="45"/>
      <c r="L158" s="45"/>
      <c r="M158" s="45"/>
      <c r="N158" s="45"/>
      <c r="O158" s="45"/>
      <c r="P158" s="45"/>
      <c r="Q158" s="45">
        <v>2562.3200000000002</v>
      </c>
      <c r="R158" s="45">
        <v>512.46400000000006</v>
      </c>
      <c r="S158" s="45">
        <v>38.434800000000003</v>
      </c>
      <c r="T158" s="45">
        <v>25.623200000000001</v>
      </c>
      <c r="U158" s="45">
        <v>5.1246400000000003</v>
      </c>
      <c r="V158" s="45">
        <v>64.058000000000007</v>
      </c>
      <c r="W158" s="45">
        <v>204.98560000000001</v>
      </c>
      <c r="X158" s="45">
        <v>76.869600000000005</v>
      </c>
      <c r="Y158" s="45">
        <v>15.373920000000002</v>
      </c>
      <c r="Z158" s="45">
        <v>942.93376000000001</v>
      </c>
      <c r="AA158" s="45">
        <v>213.52666666666667</v>
      </c>
      <c r="AB158" s="45">
        <v>284.70222222222225</v>
      </c>
      <c r="AC158" s="45">
        <v>183.34823111111115</v>
      </c>
      <c r="AD158" s="45">
        <v>681.57712000000015</v>
      </c>
      <c r="AE158" s="45">
        <v>206.26079999999999</v>
      </c>
      <c r="AF158" s="45">
        <v>794</v>
      </c>
      <c r="AG158" s="45">
        <v>0</v>
      </c>
      <c r="AH158" s="45">
        <v>0</v>
      </c>
      <c r="AI158" s="45">
        <v>0</v>
      </c>
      <c r="AJ158" s="45">
        <v>0</v>
      </c>
      <c r="AK158" s="45">
        <v>6.1400000000000006</v>
      </c>
      <c r="AL158" s="45">
        <v>0</v>
      </c>
      <c r="AM158" s="45">
        <v>1006.4008</v>
      </c>
      <c r="AN158" s="45">
        <v>2630.9116800000002</v>
      </c>
      <c r="AO158" s="45">
        <v>12.858556095679015</v>
      </c>
      <c r="AP158" s="45">
        <v>1.0286844876543211</v>
      </c>
      <c r="AQ158" s="45">
        <v>0.51434224382716054</v>
      </c>
      <c r="AR158" s="45">
        <v>8.9681200000000025</v>
      </c>
      <c r="AS158" s="45">
        <v>3.3002681600000017</v>
      </c>
      <c r="AT158" s="45">
        <v>110.17976</v>
      </c>
      <c r="AU158" s="45">
        <v>4.2705333333333337</v>
      </c>
      <c r="AV158" s="45">
        <v>141.12026432049385</v>
      </c>
      <c r="AW158" s="45">
        <v>35.587777777777781</v>
      </c>
      <c r="AX158" s="45">
        <v>21.067964444444446</v>
      </c>
      <c r="AY158" s="45">
        <v>0.53381666666666672</v>
      </c>
      <c r="AZ158" s="45">
        <v>8.5410666666666675</v>
      </c>
      <c r="BA158" s="45">
        <v>3.321525925925926</v>
      </c>
      <c r="BB158" s="45">
        <v>25.411191745185192</v>
      </c>
      <c r="BC158" s="45">
        <v>94.46334322666668</v>
      </c>
      <c r="BD158" s="45">
        <v>283.68542857142859</v>
      </c>
      <c r="BE158" s="45">
        <v>283.68542857142859</v>
      </c>
      <c r="BF158" s="45">
        <v>378.14877179809525</v>
      </c>
      <c r="BG158" s="45">
        <v>135.16020833333334</v>
      </c>
      <c r="BH158" s="45"/>
      <c r="BI158" s="45">
        <v>0</v>
      </c>
      <c r="BJ158" s="45"/>
      <c r="BK158" s="45"/>
      <c r="BL158" s="45">
        <v>135.16020833333334</v>
      </c>
      <c r="BM158" s="45">
        <v>5847.6609244519241</v>
      </c>
      <c r="BN158" s="45">
        <f t="shared" si="24"/>
        <v>493.93159209967649</v>
      </c>
      <c r="BO158" s="45">
        <f t="shared" si="25"/>
        <v>349.04499175043804</v>
      </c>
      <c r="BP158" s="46">
        <f t="shared" si="27"/>
        <v>8.5633802816901436</v>
      </c>
      <c r="BQ158" s="46">
        <f t="shared" si="26"/>
        <v>1.8591549295774654</v>
      </c>
      <c r="BR158" s="47">
        <v>2</v>
      </c>
      <c r="BS158" s="46">
        <f t="shared" si="28"/>
        <v>2.2535211267605644</v>
      </c>
      <c r="BT158" s="46">
        <f t="shared" si="29"/>
        <v>11.25</v>
      </c>
      <c r="BU158" s="46">
        <f t="shared" si="30"/>
        <v>12.676056338028173</v>
      </c>
      <c r="BV158" s="45">
        <f t="shared" si="31"/>
        <v>106.85618668522584</v>
      </c>
      <c r="BW158" s="45">
        <f t="shared" si="32"/>
        <v>949.83277053534039</v>
      </c>
      <c r="BX158" s="45">
        <f t="shared" si="33"/>
        <v>6797.4936949872645</v>
      </c>
      <c r="BY158" s="45">
        <f t="shared" si="34"/>
        <v>81569.924339847174</v>
      </c>
      <c r="BZ158" s="45">
        <f t="shared" si="35"/>
        <v>163139.84867969435</v>
      </c>
      <c r="CA158" s="48">
        <v>43101</v>
      </c>
      <c r="CB158" s="49">
        <v>0</v>
      </c>
      <c r="CC158" s="49">
        <v>0</v>
      </c>
    </row>
    <row r="159" spans="1:81">
      <c r="A159" s="41" t="s">
        <v>345</v>
      </c>
      <c r="B159" s="41" t="s">
        <v>15</v>
      </c>
      <c r="C159" s="41" t="s">
        <v>175</v>
      </c>
      <c r="D159" s="42" t="s">
        <v>350</v>
      </c>
      <c r="E159" s="43" t="s">
        <v>62</v>
      </c>
      <c r="F159" s="43" t="s">
        <v>63</v>
      </c>
      <c r="G159" s="43">
        <v>2</v>
      </c>
      <c r="H159" s="44">
        <v>1281.1600000000001</v>
      </c>
      <c r="I159" s="45">
        <v>2562.3200000000002</v>
      </c>
      <c r="J159" s="45"/>
      <c r="K159" s="45"/>
      <c r="L159" s="45">
        <v>389.02728438095244</v>
      </c>
      <c r="M159" s="45"/>
      <c r="N159" s="45"/>
      <c r="O159" s="45"/>
      <c r="P159" s="45"/>
      <c r="Q159" s="45">
        <v>2951.3472843809527</v>
      </c>
      <c r="R159" s="45">
        <v>590.26945687619059</v>
      </c>
      <c r="S159" s="45">
        <v>44.270209265714286</v>
      </c>
      <c r="T159" s="45">
        <v>29.513472843809527</v>
      </c>
      <c r="U159" s="45">
        <v>5.9026945687619055</v>
      </c>
      <c r="V159" s="45">
        <v>73.783682109523824</v>
      </c>
      <c r="W159" s="45">
        <v>236.10778275047622</v>
      </c>
      <c r="X159" s="45">
        <v>88.540418531428571</v>
      </c>
      <c r="Y159" s="45">
        <v>17.708083706285716</v>
      </c>
      <c r="Z159" s="45">
        <v>1086.0958006521905</v>
      </c>
      <c r="AA159" s="45">
        <v>245.94560703174605</v>
      </c>
      <c r="AB159" s="45">
        <v>327.92747604232807</v>
      </c>
      <c r="AC159" s="45">
        <v>211.18529457125931</v>
      </c>
      <c r="AD159" s="45">
        <v>785.05837764533339</v>
      </c>
      <c r="AE159" s="45">
        <v>206.26079999999999</v>
      </c>
      <c r="AF159" s="45">
        <v>794</v>
      </c>
      <c r="AG159" s="45">
        <v>0</v>
      </c>
      <c r="AH159" s="45">
        <v>0</v>
      </c>
      <c r="AI159" s="45">
        <v>0</v>
      </c>
      <c r="AJ159" s="45">
        <v>0</v>
      </c>
      <c r="AK159" s="45">
        <v>6.1400000000000006</v>
      </c>
      <c r="AL159" s="45">
        <v>0</v>
      </c>
      <c r="AM159" s="45">
        <v>1006.4008</v>
      </c>
      <c r="AN159" s="45">
        <v>2877.554978297524</v>
      </c>
      <c r="AO159" s="45">
        <v>14.810821682710356</v>
      </c>
      <c r="AP159" s="45">
        <v>1.1848657346168285</v>
      </c>
      <c r="AQ159" s="45">
        <v>0.59243286730841427</v>
      </c>
      <c r="AR159" s="45">
        <v>10.329715495333335</v>
      </c>
      <c r="AS159" s="45">
        <v>3.8013353022826686</v>
      </c>
      <c r="AT159" s="45">
        <v>126.90793322838095</v>
      </c>
      <c r="AU159" s="45">
        <v>4.9189121406349212</v>
      </c>
      <c r="AV159" s="45">
        <v>162.54601645126746</v>
      </c>
      <c r="AW159" s="45">
        <v>40.990934505291008</v>
      </c>
      <c r="AX159" s="45">
        <v>24.266633227132278</v>
      </c>
      <c r="AY159" s="45">
        <v>0.61486401757936515</v>
      </c>
      <c r="AZ159" s="45">
        <v>9.8378242812698424</v>
      </c>
      <c r="BA159" s="45">
        <v>3.8258205538271608</v>
      </c>
      <c r="BB159" s="45">
        <v>29.269276183316681</v>
      </c>
      <c r="BC159" s="45">
        <v>108.80535276841633</v>
      </c>
      <c r="BD159" s="45">
        <v>326.75630648503403</v>
      </c>
      <c r="BE159" s="45">
        <v>326.75630648503403</v>
      </c>
      <c r="BF159" s="45">
        <v>435.56165925345033</v>
      </c>
      <c r="BG159" s="45">
        <v>135.16020833333332</v>
      </c>
      <c r="BH159" s="45"/>
      <c r="BI159" s="45">
        <v>0</v>
      </c>
      <c r="BJ159" s="45"/>
      <c r="BK159" s="45"/>
      <c r="BL159" s="45">
        <v>135.16020833333332</v>
      </c>
      <c r="BM159" s="45">
        <v>6562.1701467165294</v>
      </c>
      <c r="BN159" s="45">
        <f t="shared" si="24"/>
        <v>493.93159209967649</v>
      </c>
      <c r="BO159" s="45">
        <f t="shared" si="25"/>
        <v>349.04499175043804</v>
      </c>
      <c r="BP159" s="46">
        <f t="shared" si="27"/>
        <v>8.5633802816901436</v>
      </c>
      <c r="BQ159" s="46">
        <f t="shared" si="26"/>
        <v>1.8591549295774654</v>
      </c>
      <c r="BR159" s="47">
        <v>2</v>
      </c>
      <c r="BS159" s="46">
        <f t="shared" si="28"/>
        <v>2.2535211267605644</v>
      </c>
      <c r="BT159" s="46">
        <f t="shared" si="29"/>
        <v>11.25</v>
      </c>
      <c r="BU159" s="46">
        <f t="shared" si="30"/>
        <v>12.676056338028173</v>
      </c>
      <c r="BV159" s="45">
        <f t="shared" si="31"/>
        <v>106.85618668522584</v>
      </c>
      <c r="BW159" s="45">
        <f t="shared" si="32"/>
        <v>949.83277053534039</v>
      </c>
      <c r="BX159" s="45">
        <f t="shared" si="33"/>
        <v>7512.0029172518698</v>
      </c>
      <c r="BY159" s="45">
        <f t="shared" si="34"/>
        <v>90144.035007022438</v>
      </c>
      <c r="BZ159" s="45">
        <f t="shared" si="35"/>
        <v>180288.07001404488</v>
      </c>
      <c r="CA159" s="48">
        <v>43101</v>
      </c>
      <c r="CB159" s="49">
        <v>0</v>
      </c>
      <c r="CC159" s="49">
        <v>0</v>
      </c>
    </row>
    <row r="160" spans="1:81">
      <c r="A160" s="41" t="s">
        <v>351</v>
      </c>
      <c r="B160" s="41" t="s">
        <v>14</v>
      </c>
      <c r="C160" s="41" t="s">
        <v>351</v>
      </c>
      <c r="D160" s="42" t="s">
        <v>352</v>
      </c>
      <c r="E160" s="43" t="s">
        <v>62</v>
      </c>
      <c r="F160" s="43" t="s">
        <v>63</v>
      </c>
      <c r="G160" s="43">
        <v>2</v>
      </c>
      <c r="H160" s="44">
        <v>1323.54</v>
      </c>
      <c r="I160" s="45">
        <v>2647.08</v>
      </c>
      <c r="J160" s="45"/>
      <c r="K160" s="45"/>
      <c r="L160" s="45"/>
      <c r="M160" s="45"/>
      <c r="N160" s="45"/>
      <c r="O160" s="51"/>
      <c r="P160" s="45"/>
      <c r="Q160" s="45">
        <v>2647.08</v>
      </c>
      <c r="R160" s="45">
        <v>529.41600000000005</v>
      </c>
      <c r="S160" s="45">
        <v>39.706199999999995</v>
      </c>
      <c r="T160" s="45">
        <v>26.470800000000001</v>
      </c>
      <c r="U160" s="45">
        <v>5.2941599999999998</v>
      </c>
      <c r="V160" s="45">
        <v>66.177000000000007</v>
      </c>
      <c r="W160" s="45">
        <v>211.7664</v>
      </c>
      <c r="X160" s="45">
        <v>79.412399999999991</v>
      </c>
      <c r="Y160" s="45">
        <v>15.882479999999999</v>
      </c>
      <c r="Z160" s="45">
        <v>974.12544000000003</v>
      </c>
      <c r="AA160" s="45">
        <v>220.58999999999997</v>
      </c>
      <c r="AB160" s="45">
        <v>294.11999999999995</v>
      </c>
      <c r="AC160" s="45">
        <v>189.41328000000001</v>
      </c>
      <c r="AD160" s="45">
        <v>704.12327999999991</v>
      </c>
      <c r="AE160" s="45">
        <v>201.17520000000002</v>
      </c>
      <c r="AF160" s="45">
        <v>794</v>
      </c>
      <c r="AG160" s="45">
        <v>0</v>
      </c>
      <c r="AH160" s="45">
        <v>66.88</v>
      </c>
      <c r="AI160" s="45">
        <v>0</v>
      </c>
      <c r="AJ160" s="45">
        <v>0</v>
      </c>
      <c r="AK160" s="45">
        <v>6.1400000000000006</v>
      </c>
      <c r="AL160" s="45">
        <v>0</v>
      </c>
      <c r="AM160" s="45">
        <v>1068.1952000000001</v>
      </c>
      <c r="AN160" s="45">
        <v>2746.4439199999997</v>
      </c>
      <c r="AO160" s="45">
        <v>13.283909375</v>
      </c>
      <c r="AP160" s="45">
        <v>1.06271275</v>
      </c>
      <c r="AQ160" s="45">
        <v>0.53135637499999999</v>
      </c>
      <c r="AR160" s="45">
        <v>9.2647800000000018</v>
      </c>
      <c r="AS160" s="45">
        <v>3.4094390400000014</v>
      </c>
      <c r="AT160" s="45">
        <v>113.82443999999998</v>
      </c>
      <c r="AU160" s="45">
        <v>4.4118000000000004</v>
      </c>
      <c r="AV160" s="45">
        <v>145.78843753999999</v>
      </c>
      <c r="AW160" s="45">
        <v>36.764999999999993</v>
      </c>
      <c r="AX160" s="45">
        <v>21.764880000000002</v>
      </c>
      <c r="AY160" s="45">
        <v>0.55147499999999994</v>
      </c>
      <c r="AZ160" s="45">
        <v>8.8236000000000008</v>
      </c>
      <c r="BA160" s="45">
        <v>3.4314</v>
      </c>
      <c r="BB160" s="45">
        <v>26.251778640000005</v>
      </c>
      <c r="BC160" s="45">
        <v>97.588133639999995</v>
      </c>
      <c r="BD160" s="51">
        <v>293.06957142857141</v>
      </c>
      <c r="BE160" s="45">
        <v>293.06957142857141</v>
      </c>
      <c r="BF160" s="45">
        <v>390.65770506857143</v>
      </c>
      <c r="BG160" s="45">
        <v>135.16020833333334</v>
      </c>
      <c r="BH160" s="45"/>
      <c r="BI160" s="45">
        <v>0</v>
      </c>
      <c r="BJ160" s="45"/>
      <c r="BK160" s="45"/>
      <c r="BL160" s="45">
        <v>135.16020833333334</v>
      </c>
      <c r="BM160" s="45">
        <v>6065.1302709419042</v>
      </c>
      <c r="BN160" s="45">
        <f t="shared" si="24"/>
        <v>493.93159209967649</v>
      </c>
      <c r="BO160" s="45">
        <f t="shared" si="25"/>
        <v>349.04499175043804</v>
      </c>
      <c r="BP160" s="46">
        <f t="shared" si="27"/>
        <v>8.6609686609686669</v>
      </c>
      <c r="BQ160" s="46">
        <f t="shared" si="26"/>
        <v>1.8803418803418819</v>
      </c>
      <c r="BR160" s="47">
        <v>3</v>
      </c>
      <c r="BS160" s="46">
        <f t="shared" si="28"/>
        <v>3.4188034188034218</v>
      </c>
      <c r="BT160" s="46">
        <f t="shared" si="29"/>
        <v>12.25</v>
      </c>
      <c r="BU160" s="46">
        <f t="shared" si="30"/>
        <v>13.960113960113972</v>
      </c>
      <c r="BV160" s="45">
        <f t="shared" si="31"/>
        <v>117.68049176255172</v>
      </c>
      <c r="BW160" s="45">
        <f t="shared" si="32"/>
        <v>960.65707561266629</v>
      </c>
      <c r="BX160" s="45">
        <f t="shared" si="33"/>
        <v>7025.7873465545708</v>
      </c>
      <c r="BY160" s="45">
        <f t="shared" si="34"/>
        <v>84309.44815865485</v>
      </c>
      <c r="BZ160" s="45">
        <f t="shared" si="35"/>
        <v>168618.8963173097</v>
      </c>
      <c r="CA160" s="48">
        <v>43101</v>
      </c>
      <c r="CB160" s="49">
        <v>0</v>
      </c>
      <c r="CC160" s="49">
        <v>0</v>
      </c>
    </row>
    <row r="161" spans="1:81">
      <c r="A161" s="41" t="s">
        <v>351</v>
      </c>
      <c r="B161" s="41" t="s">
        <v>15</v>
      </c>
      <c r="C161" s="41" t="s">
        <v>351</v>
      </c>
      <c r="D161" s="42" t="s">
        <v>353</v>
      </c>
      <c r="E161" s="43" t="s">
        <v>62</v>
      </c>
      <c r="F161" s="43" t="s">
        <v>63</v>
      </c>
      <c r="G161" s="43">
        <v>2</v>
      </c>
      <c r="H161" s="44">
        <v>1323.54</v>
      </c>
      <c r="I161" s="45">
        <v>2647.08</v>
      </c>
      <c r="J161" s="45"/>
      <c r="K161" s="45"/>
      <c r="L161" s="51">
        <v>401.89607228571424</v>
      </c>
      <c r="M161" s="45"/>
      <c r="N161" s="45"/>
      <c r="O161" s="51"/>
      <c r="P161" s="45"/>
      <c r="Q161" s="45">
        <v>3048.9760722857141</v>
      </c>
      <c r="R161" s="45">
        <v>609.79521445714283</v>
      </c>
      <c r="S161" s="45">
        <v>45.734641084285713</v>
      </c>
      <c r="T161" s="45">
        <v>30.489760722857142</v>
      </c>
      <c r="U161" s="45">
        <v>6.097952144571428</v>
      </c>
      <c r="V161" s="45">
        <v>76.224401807142854</v>
      </c>
      <c r="W161" s="45">
        <v>243.91808578285713</v>
      </c>
      <c r="X161" s="45">
        <v>91.469282168571425</v>
      </c>
      <c r="Y161" s="45">
        <v>18.293856433714286</v>
      </c>
      <c r="Z161" s="45">
        <v>1122.0231946011429</v>
      </c>
      <c r="AA161" s="45">
        <v>254.08133935714284</v>
      </c>
      <c r="AB161" s="45">
        <v>338.77511914285708</v>
      </c>
      <c r="AC161" s="45">
        <v>218.17117672800001</v>
      </c>
      <c r="AD161" s="45">
        <v>811.02763522799989</v>
      </c>
      <c r="AE161" s="45">
        <v>201.17520000000002</v>
      </c>
      <c r="AF161" s="45">
        <v>794</v>
      </c>
      <c r="AG161" s="45">
        <v>0</v>
      </c>
      <c r="AH161" s="45">
        <v>66.88</v>
      </c>
      <c r="AI161" s="45">
        <v>0</v>
      </c>
      <c r="AJ161" s="45">
        <v>0</v>
      </c>
      <c r="AK161" s="45">
        <v>6.1400000000000006</v>
      </c>
      <c r="AL161" s="45">
        <v>0</v>
      </c>
      <c r="AM161" s="45">
        <v>1068.1952000000001</v>
      </c>
      <c r="AN161" s="45">
        <v>3001.2460298291426</v>
      </c>
      <c r="AO161" s="45">
        <v>15.300754730037202</v>
      </c>
      <c r="AP161" s="45">
        <v>1.2240603784029762</v>
      </c>
      <c r="AQ161" s="45">
        <v>0.61203018920148811</v>
      </c>
      <c r="AR161" s="45">
        <v>10.671416253</v>
      </c>
      <c r="AS161" s="45">
        <v>3.9270811811040014</v>
      </c>
      <c r="AT161" s="45">
        <v>131.1059711082857</v>
      </c>
      <c r="AU161" s="45">
        <v>5.0816267871428566</v>
      </c>
      <c r="AV161" s="45">
        <v>167.92294062717423</v>
      </c>
      <c r="AW161" s="45">
        <v>42.346889892857135</v>
      </c>
      <c r="AX161" s="45">
        <v>25.069358816571427</v>
      </c>
      <c r="AY161" s="45">
        <v>0.63520334839285708</v>
      </c>
      <c r="AZ161" s="45">
        <v>10.163253574285713</v>
      </c>
      <c r="BA161" s="45">
        <v>3.9523763899999995</v>
      </c>
      <c r="BB161" s="45">
        <v>30.237486184135431</v>
      </c>
      <c r="BC161" s="45">
        <v>112.40456820624257</v>
      </c>
      <c r="BD161" s="51">
        <v>337.56520800306123</v>
      </c>
      <c r="BE161" s="45">
        <v>337.56520800306123</v>
      </c>
      <c r="BF161" s="45">
        <v>449.9697762093038</v>
      </c>
      <c r="BG161" s="45">
        <v>135.16020833333332</v>
      </c>
      <c r="BH161" s="45"/>
      <c r="BI161" s="45">
        <v>0</v>
      </c>
      <c r="BJ161" s="45"/>
      <c r="BK161" s="45"/>
      <c r="BL161" s="45">
        <v>135.16020833333332</v>
      </c>
      <c r="BM161" s="45">
        <v>6803.2750272846679</v>
      </c>
      <c r="BN161" s="45">
        <f t="shared" si="24"/>
        <v>493.93159209967649</v>
      </c>
      <c r="BO161" s="45">
        <f t="shared" si="25"/>
        <v>349.04499175043804</v>
      </c>
      <c r="BP161" s="46">
        <f t="shared" si="27"/>
        <v>8.6609686609686669</v>
      </c>
      <c r="BQ161" s="46">
        <f t="shared" si="26"/>
        <v>1.8803418803418819</v>
      </c>
      <c r="BR161" s="47">
        <v>3</v>
      </c>
      <c r="BS161" s="46">
        <f t="shared" si="28"/>
        <v>3.4188034188034218</v>
      </c>
      <c r="BT161" s="46">
        <f t="shared" si="29"/>
        <v>12.25</v>
      </c>
      <c r="BU161" s="46">
        <f t="shared" si="30"/>
        <v>13.960113960113972</v>
      </c>
      <c r="BV161" s="45">
        <f t="shared" si="31"/>
        <v>117.68049176255172</v>
      </c>
      <c r="BW161" s="45">
        <f t="shared" si="32"/>
        <v>960.65707561266629</v>
      </c>
      <c r="BX161" s="45">
        <f t="shared" si="33"/>
        <v>7763.9321028973345</v>
      </c>
      <c r="BY161" s="45">
        <f t="shared" si="34"/>
        <v>93167.185234768011</v>
      </c>
      <c r="BZ161" s="45">
        <f t="shared" si="35"/>
        <v>186334.37046953602</v>
      </c>
      <c r="CA161" s="48">
        <v>43101</v>
      </c>
      <c r="CB161" s="49">
        <v>0</v>
      </c>
      <c r="CC161" s="49">
        <v>0</v>
      </c>
    </row>
    <row r="162" spans="1:81">
      <c r="A162" s="41" t="s">
        <v>354</v>
      </c>
      <c r="B162" s="41" t="s">
        <v>66</v>
      </c>
      <c r="C162" s="41" t="s">
        <v>165</v>
      </c>
      <c r="D162" s="42" t="s">
        <v>355</v>
      </c>
      <c r="E162" s="43" t="s">
        <v>62</v>
      </c>
      <c r="F162" s="43" t="s">
        <v>63</v>
      </c>
      <c r="G162" s="43">
        <v>1</v>
      </c>
      <c r="H162" s="44">
        <v>1281.1600000000001</v>
      </c>
      <c r="I162" s="45">
        <v>1281.1600000000001</v>
      </c>
      <c r="J162" s="45"/>
      <c r="K162" s="45"/>
      <c r="L162" s="45"/>
      <c r="M162" s="45"/>
      <c r="N162" s="45"/>
      <c r="O162" s="45"/>
      <c r="P162" s="45"/>
      <c r="Q162" s="45">
        <v>1281.1600000000001</v>
      </c>
      <c r="R162" s="45">
        <v>256.23200000000003</v>
      </c>
      <c r="S162" s="45">
        <v>19.217400000000001</v>
      </c>
      <c r="T162" s="45">
        <v>12.8116</v>
      </c>
      <c r="U162" s="45">
        <v>2.5623200000000002</v>
      </c>
      <c r="V162" s="45">
        <v>32.029000000000003</v>
      </c>
      <c r="W162" s="45">
        <v>102.4928</v>
      </c>
      <c r="X162" s="45">
        <v>38.434800000000003</v>
      </c>
      <c r="Y162" s="45">
        <v>7.6869600000000009</v>
      </c>
      <c r="Z162" s="45">
        <v>471.46688</v>
      </c>
      <c r="AA162" s="45">
        <v>106.76333333333334</v>
      </c>
      <c r="AB162" s="45">
        <v>142.35111111111112</v>
      </c>
      <c r="AC162" s="45">
        <v>91.674115555555574</v>
      </c>
      <c r="AD162" s="45">
        <v>340.78856000000007</v>
      </c>
      <c r="AE162" s="45">
        <v>103.13039999999999</v>
      </c>
      <c r="AF162" s="45">
        <v>397</v>
      </c>
      <c r="AG162" s="45">
        <v>0</v>
      </c>
      <c r="AH162" s="45">
        <v>0</v>
      </c>
      <c r="AI162" s="45">
        <v>0</v>
      </c>
      <c r="AJ162" s="45">
        <v>0</v>
      </c>
      <c r="AK162" s="45">
        <v>3.0700000000000003</v>
      </c>
      <c r="AL162" s="45">
        <v>0</v>
      </c>
      <c r="AM162" s="45">
        <v>503.2004</v>
      </c>
      <c r="AN162" s="45">
        <v>1315.4558400000001</v>
      </c>
      <c r="AO162" s="45">
        <v>6.4292780478395075</v>
      </c>
      <c r="AP162" s="45">
        <v>0.51434224382716054</v>
      </c>
      <c r="AQ162" s="45">
        <v>0.25717112191358027</v>
      </c>
      <c r="AR162" s="45">
        <v>4.4840600000000013</v>
      </c>
      <c r="AS162" s="45">
        <v>1.6501340800000008</v>
      </c>
      <c r="AT162" s="45">
        <v>55.089880000000001</v>
      </c>
      <c r="AU162" s="45">
        <v>2.1352666666666669</v>
      </c>
      <c r="AV162" s="45">
        <v>70.560132160246923</v>
      </c>
      <c r="AW162" s="45">
        <v>17.79388888888889</v>
      </c>
      <c r="AX162" s="45">
        <v>10.533982222222223</v>
      </c>
      <c r="AY162" s="45">
        <v>0.26690833333333336</v>
      </c>
      <c r="AZ162" s="45">
        <v>4.2705333333333337</v>
      </c>
      <c r="BA162" s="45">
        <v>1.660762962962963</v>
      </c>
      <c r="BB162" s="45">
        <v>12.705595872592596</v>
      </c>
      <c r="BC162" s="45">
        <v>47.23167161333334</v>
      </c>
      <c r="BD162" s="45">
        <v>174.70363636363635</v>
      </c>
      <c r="BE162" s="45">
        <v>174.70363636363635</v>
      </c>
      <c r="BF162" s="45">
        <v>221.93530797696968</v>
      </c>
      <c r="BG162" s="45">
        <v>67.580104166666672</v>
      </c>
      <c r="BH162" s="45"/>
      <c r="BI162" s="45">
        <v>0</v>
      </c>
      <c r="BJ162" s="45"/>
      <c r="BK162" s="45"/>
      <c r="BL162" s="45">
        <v>67.580104166666672</v>
      </c>
      <c r="BM162" s="45">
        <v>2956.6913843038842</v>
      </c>
      <c r="BN162" s="45">
        <f t="shared" si="24"/>
        <v>246.96579604983825</v>
      </c>
      <c r="BO162" s="45">
        <f t="shared" si="25"/>
        <v>174.52249587521902</v>
      </c>
      <c r="BP162" s="46">
        <f t="shared" si="27"/>
        <v>8.6609686609686669</v>
      </c>
      <c r="BQ162" s="46">
        <f t="shared" si="26"/>
        <v>1.8803418803418819</v>
      </c>
      <c r="BR162" s="47">
        <v>3</v>
      </c>
      <c r="BS162" s="46">
        <f t="shared" si="28"/>
        <v>3.4188034188034218</v>
      </c>
      <c r="BT162" s="46">
        <f t="shared" si="29"/>
        <v>12.25</v>
      </c>
      <c r="BU162" s="46">
        <f t="shared" si="30"/>
        <v>13.960113960113972</v>
      </c>
      <c r="BV162" s="45">
        <f t="shared" si="31"/>
        <v>58.840245881275862</v>
      </c>
      <c r="BW162" s="45">
        <f t="shared" si="32"/>
        <v>480.32853780633314</v>
      </c>
      <c r="BX162" s="45">
        <f t="shared" si="33"/>
        <v>3437.0199221102175</v>
      </c>
      <c r="BY162" s="45">
        <f t="shared" si="34"/>
        <v>41244.23906532261</v>
      </c>
      <c r="BZ162" s="45">
        <f t="shared" si="35"/>
        <v>82488.478130645221</v>
      </c>
      <c r="CA162" s="48">
        <v>43101</v>
      </c>
      <c r="CB162" s="49">
        <v>0</v>
      </c>
      <c r="CC162" s="49">
        <v>0</v>
      </c>
    </row>
    <row r="163" spans="1:81">
      <c r="A163" s="41" t="s">
        <v>356</v>
      </c>
      <c r="B163" s="41" t="s">
        <v>73</v>
      </c>
      <c r="C163" s="41" t="s">
        <v>356</v>
      </c>
      <c r="D163" s="42" t="s">
        <v>357</v>
      </c>
      <c r="E163" s="43" t="s">
        <v>62</v>
      </c>
      <c r="F163" s="43" t="s">
        <v>63</v>
      </c>
      <c r="G163" s="43">
        <v>1</v>
      </c>
      <c r="H163" s="44">
        <v>1076.08</v>
      </c>
      <c r="I163" s="45">
        <v>1076.08</v>
      </c>
      <c r="J163" s="45"/>
      <c r="K163" s="45"/>
      <c r="L163" s="45"/>
      <c r="M163" s="45"/>
      <c r="N163" s="45"/>
      <c r="O163" s="45"/>
      <c r="P163" s="45"/>
      <c r="Q163" s="45">
        <v>1076.08</v>
      </c>
      <c r="R163" s="45">
        <v>215.21600000000001</v>
      </c>
      <c r="S163" s="45">
        <v>16.141199999999998</v>
      </c>
      <c r="T163" s="45">
        <v>10.7608</v>
      </c>
      <c r="U163" s="45">
        <v>2.1521599999999999</v>
      </c>
      <c r="V163" s="45">
        <v>26.902000000000001</v>
      </c>
      <c r="W163" s="45">
        <v>86.086399999999998</v>
      </c>
      <c r="X163" s="45">
        <v>32.282399999999996</v>
      </c>
      <c r="Y163" s="45">
        <v>6.45648</v>
      </c>
      <c r="Z163" s="45">
        <v>395.99743999999998</v>
      </c>
      <c r="AA163" s="45">
        <v>89.673333333333318</v>
      </c>
      <c r="AB163" s="45">
        <v>119.56444444444443</v>
      </c>
      <c r="AC163" s="45">
        <v>76.999502222222233</v>
      </c>
      <c r="AD163" s="45">
        <v>286.23728</v>
      </c>
      <c r="AE163" s="45">
        <v>115.43520000000001</v>
      </c>
      <c r="AF163" s="45">
        <v>397</v>
      </c>
      <c r="AG163" s="45">
        <v>0</v>
      </c>
      <c r="AH163" s="45">
        <v>32.619999999999997</v>
      </c>
      <c r="AI163" s="45">
        <v>0</v>
      </c>
      <c r="AJ163" s="45">
        <v>0</v>
      </c>
      <c r="AK163" s="45">
        <v>3.0700000000000003</v>
      </c>
      <c r="AL163" s="45">
        <v>0</v>
      </c>
      <c r="AM163" s="45">
        <v>548.12520000000006</v>
      </c>
      <c r="AN163" s="45">
        <v>1230.3599199999999</v>
      </c>
      <c r="AO163" s="45">
        <v>5.400119830246914</v>
      </c>
      <c r="AP163" s="45">
        <v>0.43200958641975307</v>
      </c>
      <c r="AQ163" s="45">
        <v>0.21600479320987653</v>
      </c>
      <c r="AR163" s="45">
        <v>3.7662800000000001</v>
      </c>
      <c r="AS163" s="45">
        <v>1.3859910400000004</v>
      </c>
      <c r="AT163" s="45">
        <v>46.271439999999991</v>
      </c>
      <c r="AU163" s="45">
        <v>1.7934666666666668</v>
      </c>
      <c r="AV163" s="45">
        <v>59.265311916543205</v>
      </c>
      <c r="AW163" s="45">
        <v>14.945555555555554</v>
      </c>
      <c r="AX163" s="45">
        <v>8.8477688888888881</v>
      </c>
      <c r="AY163" s="45">
        <v>0.22418333333333329</v>
      </c>
      <c r="AZ163" s="45">
        <v>3.5869333333333335</v>
      </c>
      <c r="BA163" s="45">
        <v>1.3949185185185184</v>
      </c>
      <c r="BB163" s="45">
        <v>10.671764343703705</v>
      </c>
      <c r="BC163" s="45">
        <v>39.671123973333337</v>
      </c>
      <c r="BD163" s="45"/>
      <c r="BE163" s="45">
        <v>0</v>
      </c>
      <c r="BF163" s="45">
        <v>39.671123973333337</v>
      </c>
      <c r="BG163" s="45">
        <v>48.642916666666657</v>
      </c>
      <c r="BH163" s="45"/>
      <c r="BI163" s="45">
        <v>0</v>
      </c>
      <c r="BJ163" s="45"/>
      <c r="BK163" s="45"/>
      <c r="BL163" s="45">
        <v>48.642916666666657</v>
      </c>
      <c r="BM163" s="45">
        <v>2454.019272556543</v>
      </c>
      <c r="BN163" s="45">
        <f t="shared" si="24"/>
        <v>246.96579604983825</v>
      </c>
      <c r="BO163" s="45">
        <f t="shared" si="25"/>
        <v>174.52249587521902</v>
      </c>
      <c r="BP163" s="46">
        <f t="shared" si="27"/>
        <v>8.6609686609686669</v>
      </c>
      <c r="BQ163" s="46">
        <f t="shared" si="26"/>
        <v>1.8803418803418819</v>
      </c>
      <c r="BR163" s="47">
        <v>3</v>
      </c>
      <c r="BS163" s="46">
        <f t="shared" si="28"/>
        <v>3.4188034188034218</v>
      </c>
      <c r="BT163" s="46">
        <f t="shared" si="29"/>
        <v>12.25</v>
      </c>
      <c r="BU163" s="46">
        <f t="shared" si="30"/>
        <v>13.960113960113972</v>
      </c>
      <c r="BV163" s="45">
        <f t="shared" si="31"/>
        <v>58.840245881275862</v>
      </c>
      <c r="BW163" s="45">
        <f t="shared" si="32"/>
        <v>480.32853780633314</v>
      </c>
      <c r="BX163" s="45">
        <f t="shared" si="33"/>
        <v>2934.3478103628763</v>
      </c>
      <c r="BY163" s="45">
        <f t="shared" si="34"/>
        <v>35212.173724354514</v>
      </c>
      <c r="BZ163" s="45">
        <f t="shared" si="35"/>
        <v>70424.347448709028</v>
      </c>
      <c r="CA163" s="48">
        <v>43101</v>
      </c>
      <c r="CB163" s="49">
        <v>0</v>
      </c>
      <c r="CC163" s="49">
        <v>0</v>
      </c>
    </row>
    <row r="164" spans="1:81">
      <c r="A164" s="41" t="s">
        <v>356</v>
      </c>
      <c r="B164" s="41" t="s">
        <v>78</v>
      </c>
      <c r="C164" s="41" t="s">
        <v>358</v>
      </c>
      <c r="D164" s="42" t="s">
        <v>359</v>
      </c>
      <c r="E164" s="43" t="s">
        <v>62</v>
      </c>
      <c r="F164" s="43" t="s">
        <v>63</v>
      </c>
      <c r="G164" s="43">
        <v>1</v>
      </c>
      <c r="H164" s="44">
        <v>3062.89</v>
      </c>
      <c r="I164" s="45">
        <v>3062.89</v>
      </c>
      <c r="J164" s="45"/>
      <c r="K164" s="45"/>
      <c r="L164" s="45"/>
      <c r="M164" s="45"/>
      <c r="N164" s="45"/>
      <c r="O164" s="45"/>
      <c r="P164" s="45"/>
      <c r="Q164" s="45">
        <v>3062.89</v>
      </c>
      <c r="R164" s="45">
        <v>612.57799999999997</v>
      </c>
      <c r="S164" s="45">
        <v>45.943349999999995</v>
      </c>
      <c r="T164" s="45">
        <v>30.628899999999998</v>
      </c>
      <c r="U164" s="45">
        <v>6.1257799999999998</v>
      </c>
      <c r="V164" s="45">
        <v>76.572249999999997</v>
      </c>
      <c r="W164" s="45">
        <v>245.03119999999998</v>
      </c>
      <c r="X164" s="45">
        <v>91.88669999999999</v>
      </c>
      <c r="Y164" s="45">
        <v>18.37734</v>
      </c>
      <c r="Z164" s="45">
        <v>1127.1435199999999</v>
      </c>
      <c r="AA164" s="45">
        <v>255.24083333333331</v>
      </c>
      <c r="AB164" s="45">
        <v>340.32111111111107</v>
      </c>
      <c r="AC164" s="45">
        <v>219.16679555555558</v>
      </c>
      <c r="AD164" s="45">
        <v>814.72874000000002</v>
      </c>
      <c r="AE164" s="45">
        <v>0</v>
      </c>
      <c r="AF164" s="45">
        <v>397</v>
      </c>
      <c r="AG164" s="45">
        <v>0</v>
      </c>
      <c r="AH164" s="45">
        <v>0</v>
      </c>
      <c r="AI164" s="45">
        <v>0</v>
      </c>
      <c r="AJ164" s="45">
        <v>0</v>
      </c>
      <c r="AK164" s="45">
        <v>3.0700000000000003</v>
      </c>
      <c r="AL164" s="45">
        <v>293.88</v>
      </c>
      <c r="AM164" s="45">
        <v>693.95</v>
      </c>
      <c r="AN164" s="45">
        <v>2635.8222599999999</v>
      </c>
      <c r="AO164" s="45">
        <v>15.37057934992284</v>
      </c>
      <c r="AP164" s="45">
        <v>1.2296463479938271</v>
      </c>
      <c r="AQ164" s="45">
        <v>0.61482317399691355</v>
      </c>
      <c r="AR164" s="45">
        <v>10.720115000000002</v>
      </c>
      <c r="AS164" s="45">
        <v>3.9450023200000013</v>
      </c>
      <c r="AT164" s="45">
        <v>131.70426999999998</v>
      </c>
      <c r="AU164" s="45">
        <v>5.1048166666666672</v>
      </c>
      <c r="AV164" s="45">
        <v>168.68925285858023</v>
      </c>
      <c r="AW164" s="45">
        <v>42.540138888888883</v>
      </c>
      <c r="AX164" s="45">
        <v>25.183762222222224</v>
      </c>
      <c r="AY164" s="45">
        <v>0.63810208333333329</v>
      </c>
      <c r="AZ164" s="45">
        <v>10.209633333333334</v>
      </c>
      <c r="BA164" s="45">
        <v>3.9704129629629628</v>
      </c>
      <c r="BB164" s="45">
        <v>30.375474212592597</v>
      </c>
      <c r="BC164" s="45">
        <v>112.91752370333333</v>
      </c>
      <c r="BD164" s="45"/>
      <c r="BE164" s="45">
        <v>0</v>
      </c>
      <c r="BF164" s="45">
        <v>112.91752370333333</v>
      </c>
      <c r="BG164" s="45">
        <v>88.207604166666698</v>
      </c>
      <c r="BH164" s="45"/>
      <c r="BI164" s="45">
        <v>0</v>
      </c>
      <c r="BJ164" s="45"/>
      <c r="BK164" s="45"/>
      <c r="BL164" s="45">
        <v>88.207604166666698</v>
      </c>
      <c r="BM164" s="45">
        <v>6068.5266407285808</v>
      </c>
      <c r="BN164" s="45">
        <f t="shared" si="24"/>
        <v>246.96579604983825</v>
      </c>
      <c r="BO164" s="45">
        <f t="shared" si="25"/>
        <v>174.52249587521902</v>
      </c>
      <c r="BP164" s="46">
        <f t="shared" si="27"/>
        <v>8.6609686609686669</v>
      </c>
      <c r="BQ164" s="46">
        <f t="shared" si="26"/>
        <v>1.8803418803418819</v>
      </c>
      <c r="BR164" s="47">
        <v>3</v>
      </c>
      <c r="BS164" s="46">
        <f t="shared" si="28"/>
        <v>3.4188034188034218</v>
      </c>
      <c r="BT164" s="46">
        <f t="shared" si="29"/>
        <v>12.25</v>
      </c>
      <c r="BU164" s="46">
        <f t="shared" si="30"/>
        <v>13.960113960113972</v>
      </c>
      <c r="BV164" s="45">
        <f t="shared" si="31"/>
        <v>58.840245881275862</v>
      </c>
      <c r="BW164" s="45">
        <f t="shared" si="32"/>
        <v>480.32853780633314</v>
      </c>
      <c r="BX164" s="45">
        <f t="shared" si="33"/>
        <v>6548.8551785349136</v>
      </c>
      <c r="BY164" s="45">
        <f t="shared" si="34"/>
        <v>78586.262142418971</v>
      </c>
      <c r="BZ164" s="45">
        <f t="shared" si="35"/>
        <v>157172.52428483794</v>
      </c>
      <c r="CA164" s="48">
        <v>43101</v>
      </c>
      <c r="CB164" s="49">
        <v>0</v>
      </c>
      <c r="CC164" s="49">
        <v>0</v>
      </c>
    </row>
    <row r="165" spans="1:81">
      <c r="A165" s="41" t="s">
        <v>356</v>
      </c>
      <c r="B165" s="41" t="s">
        <v>14</v>
      </c>
      <c r="C165" s="41" t="s">
        <v>356</v>
      </c>
      <c r="D165" s="42" t="s">
        <v>360</v>
      </c>
      <c r="E165" s="43" t="s">
        <v>62</v>
      </c>
      <c r="F165" s="43" t="s">
        <v>63</v>
      </c>
      <c r="G165" s="43">
        <v>2</v>
      </c>
      <c r="H165" s="44">
        <v>1393</v>
      </c>
      <c r="I165" s="45">
        <v>2786</v>
      </c>
      <c r="J165" s="45"/>
      <c r="K165" s="45"/>
      <c r="L165" s="45"/>
      <c r="M165" s="45"/>
      <c r="N165" s="45"/>
      <c r="O165" s="45"/>
      <c r="P165" s="45"/>
      <c r="Q165" s="45">
        <v>2786</v>
      </c>
      <c r="R165" s="45">
        <v>557.20000000000005</v>
      </c>
      <c r="S165" s="45">
        <v>41.79</v>
      </c>
      <c r="T165" s="45">
        <v>27.86</v>
      </c>
      <c r="U165" s="45">
        <v>5.5720000000000001</v>
      </c>
      <c r="V165" s="45">
        <v>69.650000000000006</v>
      </c>
      <c r="W165" s="45">
        <v>222.88</v>
      </c>
      <c r="X165" s="45">
        <v>83.58</v>
      </c>
      <c r="Y165" s="45">
        <v>16.716000000000001</v>
      </c>
      <c r="Z165" s="45">
        <v>1025.248</v>
      </c>
      <c r="AA165" s="45">
        <v>232.16666666666666</v>
      </c>
      <c r="AB165" s="45">
        <v>309.55555555555554</v>
      </c>
      <c r="AC165" s="45">
        <v>199.35377777777782</v>
      </c>
      <c r="AD165" s="45">
        <v>741.07600000000002</v>
      </c>
      <c r="AE165" s="45">
        <v>192.84</v>
      </c>
      <c r="AF165" s="45">
        <v>794</v>
      </c>
      <c r="AG165" s="45">
        <v>0</v>
      </c>
      <c r="AH165" s="45">
        <v>65.239999999999995</v>
      </c>
      <c r="AI165" s="45">
        <v>0</v>
      </c>
      <c r="AJ165" s="45">
        <v>0</v>
      </c>
      <c r="AK165" s="45">
        <v>6.1400000000000006</v>
      </c>
      <c r="AL165" s="45">
        <v>0</v>
      </c>
      <c r="AM165" s="45">
        <v>1058.22</v>
      </c>
      <c r="AN165" s="45">
        <v>2824.5439999999999</v>
      </c>
      <c r="AO165" s="45">
        <v>13.981055169753088</v>
      </c>
      <c r="AP165" s="45">
        <v>1.118484413580247</v>
      </c>
      <c r="AQ165" s="45">
        <v>0.55924220679012349</v>
      </c>
      <c r="AR165" s="45">
        <v>9.7510000000000012</v>
      </c>
      <c r="AS165" s="45">
        <v>3.5883680000000013</v>
      </c>
      <c r="AT165" s="45">
        <v>119.79799999999999</v>
      </c>
      <c r="AU165" s="45">
        <v>4.6433333333333335</v>
      </c>
      <c r="AV165" s="45">
        <v>153.4394831234568</v>
      </c>
      <c r="AW165" s="45">
        <v>38.694444444444443</v>
      </c>
      <c r="AX165" s="45">
        <v>22.907111111111114</v>
      </c>
      <c r="AY165" s="45">
        <v>0.58041666666666658</v>
      </c>
      <c r="AZ165" s="45">
        <v>9.2866666666666671</v>
      </c>
      <c r="BA165" s="45">
        <v>3.6114814814814813</v>
      </c>
      <c r="BB165" s="45">
        <v>27.629484296296301</v>
      </c>
      <c r="BC165" s="45">
        <v>102.70960466666666</v>
      </c>
      <c r="BD165" s="45">
        <v>308.45000000000005</v>
      </c>
      <c r="BE165" s="45">
        <v>308.45000000000005</v>
      </c>
      <c r="BF165" s="45">
        <v>411.15960466666672</v>
      </c>
      <c r="BG165" s="45">
        <v>135.16020833333334</v>
      </c>
      <c r="BH165" s="45"/>
      <c r="BI165" s="45">
        <v>0</v>
      </c>
      <c r="BJ165" s="45"/>
      <c r="BK165" s="45"/>
      <c r="BL165" s="45">
        <v>135.16020833333334</v>
      </c>
      <c r="BM165" s="45">
        <v>6310.3032961234567</v>
      </c>
      <c r="BN165" s="45">
        <f t="shared" si="24"/>
        <v>493.93159209967649</v>
      </c>
      <c r="BO165" s="45">
        <f t="shared" si="25"/>
        <v>349.04499175043804</v>
      </c>
      <c r="BP165" s="46">
        <f t="shared" si="27"/>
        <v>8.6609686609686669</v>
      </c>
      <c r="BQ165" s="46">
        <f t="shared" si="26"/>
        <v>1.8803418803418819</v>
      </c>
      <c r="BR165" s="47">
        <v>3</v>
      </c>
      <c r="BS165" s="46">
        <f t="shared" si="28"/>
        <v>3.4188034188034218</v>
      </c>
      <c r="BT165" s="46">
        <f t="shared" si="29"/>
        <v>12.25</v>
      </c>
      <c r="BU165" s="46">
        <f t="shared" si="30"/>
        <v>13.960113960113972</v>
      </c>
      <c r="BV165" s="45">
        <f t="shared" si="31"/>
        <v>117.68049176255172</v>
      </c>
      <c r="BW165" s="45">
        <f t="shared" si="32"/>
        <v>960.65707561266629</v>
      </c>
      <c r="BX165" s="45">
        <f t="shared" si="33"/>
        <v>7270.9603717361233</v>
      </c>
      <c r="BY165" s="45">
        <f t="shared" si="34"/>
        <v>87251.524460833476</v>
      </c>
      <c r="BZ165" s="45">
        <f t="shared" si="35"/>
        <v>174503.04892166695</v>
      </c>
      <c r="CA165" s="48">
        <v>43101</v>
      </c>
      <c r="CB165" s="49">
        <v>0</v>
      </c>
      <c r="CC165" s="49">
        <v>0</v>
      </c>
    </row>
    <row r="166" spans="1:81">
      <c r="A166" s="41" t="s">
        <v>356</v>
      </c>
      <c r="B166" s="41" t="s">
        <v>15</v>
      </c>
      <c r="C166" s="41" t="s">
        <v>356</v>
      </c>
      <c r="D166" s="42" t="s">
        <v>361</v>
      </c>
      <c r="E166" s="43" t="s">
        <v>62</v>
      </c>
      <c r="F166" s="43" t="s">
        <v>63</v>
      </c>
      <c r="G166" s="43">
        <v>2</v>
      </c>
      <c r="H166" s="44">
        <v>1393</v>
      </c>
      <c r="I166" s="45">
        <v>2786</v>
      </c>
      <c r="J166" s="45"/>
      <c r="K166" s="45"/>
      <c r="L166" s="45">
        <v>422.98776666666674</v>
      </c>
      <c r="M166" s="45"/>
      <c r="N166" s="45"/>
      <c r="O166" s="45"/>
      <c r="P166" s="45"/>
      <c r="Q166" s="45">
        <v>3208.9877666666666</v>
      </c>
      <c r="R166" s="45">
        <v>641.79755333333333</v>
      </c>
      <c r="S166" s="45">
        <v>48.134816499999999</v>
      </c>
      <c r="T166" s="45">
        <v>32.089877666666666</v>
      </c>
      <c r="U166" s="45">
        <v>6.4179755333333333</v>
      </c>
      <c r="V166" s="45">
        <v>80.224694166666666</v>
      </c>
      <c r="W166" s="45">
        <v>256.71902133333333</v>
      </c>
      <c r="X166" s="45">
        <v>96.269632999999999</v>
      </c>
      <c r="Y166" s="45">
        <v>19.2539266</v>
      </c>
      <c r="Z166" s="45">
        <v>1180.9074981333333</v>
      </c>
      <c r="AA166" s="45">
        <v>267.41564722222222</v>
      </c>
      <c r="AB166" s="45">
        <v>356.55419629629625</v>
      </c>
      <c r="AC166" s="45">
        <v>229.62090241481485</v>
      </c>
      <c r="AD166" s="45">
        <v>853.59074593333332</v>
      </c>
      <c r="AE166" s="45">
        <v>192.84</v>
      </c>
      <c r="AF166" s="45">
        <v>794</v>
      </c>
      <c r="AG166" s="45">
        <v>0</v>
      </c>
      <c r="AH166" s="45">
        <v>65.239999999999995</v>
      </c>
      <c r="AI166" s="45">
        <v>0</v>
      </c>
      <c r="AJ166" s="45">
        <v>0</v>
      </c>
      <c r="AK166" s="45">
        <v>6.1400000000000006</v>
      </c>
      <c r="AL166" s="45">
        <v>0</v>
      </c>
      <c r="AM166" s="45">
        <v>1058.22</v>
      </c>
      <c r="AN166" s="45">
        <v>3092.7182440666666</v>
      </c>
      <c r="AO166" s="45">
        <v>16.103745515014147</v>
      </c>
      <c r="AP166" s="45">
        <v>1.2882996412011318</v>
      </c>
      <c r="AQ166" s="45">
        <v>0.64414982060056591</v>
      </c>
      <c r="AR166" s="45">
        <v>11.231457183333335</v>
      </c>
      <c r="AS166" s="45">
        <v>4.1331762434666679</v>
      </c>
      <c r="AT166" s="45">
        <v>137.98647396666667</v>
      </c>
      <c r="AU166" s="45">
        <v>5.3483129444444444</v>
      </c>
      <c r="AV166" s="45">
        <v>176.73561531472694</v>
      </c>
      <c r="AW166" s="45">
        <v>44.569274537037032</v>
      </c>
      <c r="AX166" s="45">
        <v>26.385010525925928</v>
      </c>
      <c r="AY166" s="45">
        <v>0.66853911805555555</v>
      </c>
      <c r="AZ166" s="45">
        <v>10.696625888888889</v>
      </c>
      <c r="BA166" s="45">
        <v>4.159798956790123</v>
      </c>
      <c r="BB166" s="45">
        <v>31.824363641824696</v>
      </c>
      <c r="BC166" s="45">
        <v>118.30361266852222</v>
      </c>
      <c r="BD166" s="45">
        <v>355.28078845238093</v>
      </c>
      <c r="BE166" s="45">
        <v>355.28078845238093</v>
      </c>
      <c r="BF166" s="45">
        <v>473.58440112090318</v>
      </c>
      <c r="BG166" s="45">
        <v>135.16020833333332</v>
      </c>
      <c r="BH166" s="45"/>
      <c r="BI166" s="45">
        <v>0</v>
      </c>
      <c r="BJ166" s="45"/>
      <c r="BK166" s="45"/>
      <c r="BL166" s="45">
        <v>135.16020833333332</v>
      </c>
      <c r="BM166" s="45">
        <v>7087.1862355022959</v>
      </c>
      <c r="BN166" s="45">
        <f t="shared" si="24"/>
        <v>493.93159209967649</v>
      </c>
      <c r="BO166" s="45">
        <f t="shared" si="25"/>
        <v>349.04499175043804</v>
      </c>
      <c r="BP166" s="46">
        <f t="shared" si="27"/>
        <v>8.6609686609686669</v>
      </c>
      <c r="BQ166" s="46">
        <f t="shared" si="26"/>
        <v>1.8803418803418819</v>
      </c>
      <c r="BR166" s="47">
        <v>3</v>
      </c>
      <c r="BS166" s="46">
        <f t="shared" si="28"/>
        <v>3.4188034188034218</v>
      </c>
      <c r="BT166" s="46">
        <f t="shared" si="29"/>
        <v>12.25</v>
      </c>
      <c r="BU166" s="46">
        <f t="shared" si="30"/>
        <v>13.960113960113972</v>
      </c>
      <c r="BV166" s="45">
        <f t="shared" si="31"/>
        <v>117.68049176255172</v>
      </c>
      <c r="BW166" s="45">
        <f t="shared" si="32"/>
        <v>960.65707561266629</v>
      </c>
      <c r="BX166" s="45">
        <f t="shared" si="33"/>
        <v>8047.8433111149625</v>
      </c>
      <c r="BY166" s="45">
        <f t="shared" si="34"/>
        <v>96574.119733379543</v>
      </c>
      <c r="BZ166" s="45">
        <f t="shared" si="35"/>
        <v>193148.23946675909</v>
      </c>
      <c r="CA166" s="48">
        <v>43101</v>
      </c>
      <c r="CB166" s="49">
        <v>0</v>
      </c>
      <c r="CC166" s="49">
        <v>0</v>
      </c>
    </row>
    <row r="167" spans="1:81">
      <c r="A167" s="41" t="s">
        <v>362</v>
      </c>
      <c r="B167" s="41" t="s">
        <v>78</v>
      </c>
      <c r="C167" s="41" t="s">
        <v>363</v>
      </c>
      <c r="D167" s="42" t="s">
        <v>364</v>
      </c>
      <c r="E167" s="43" t="s">
        <v>62</v>
      </c>
      <c r="F167" s="43" t="s">
        <v>63</v>
      </c>
      <c r="G167" s="43">
        <v>3</v>
      </c>
      <c r="H167" s="44">
        <v>3035.23</v>
      </c>
      <c r="I167" s="45">
        <v>9105.69</v>
      </c>
      <c r="J167" s="45"/>
      <c r="K167" s="45"/>
      <c r="L167" s="45"/>
      <c r="M167" s="45"/>
      <c r="N167" s="45"/>
      <c r="O167" s="45"/>
      <c r="P167" s="45"/>
      <c r="Q167" s="45">
        <v>9105.69</v>
      </c>
      <c r="R167" s="45">
        <v>1821.1380000000001</v>
      </c>
      <c r="S167" s="45">
        <v>136.58535000000001</v>
      </c>
      <c r="T167" s="45">
        <v>91.056900000000013</v>
      </c>
      <c r="U167" s="45">
        <v>18.211380000000002</v>
      </c>
      <c r="V167" s="45">
        <v>227.64225000000002</v>
      </c>
      <c r="W167" s="45">
        <v>728.4552000000001</v>
      </c>
      <c r="X167" s="45">
        <v>273.17070000000001</v>
      </c>
      <c r="Y167" s="45">
        <v>54.634140000000002</v>
      </c>
      <c r="Z167" s="45">
        <v>3350.8939200000009</v>
      </c>
      <c r="AA167" s="45">
        <v>758.8075</v>
      </c>
      <c r="AB167" s="45">
        <v>1011.7433333333333</v>
      </c>
      <c r="AC167" s="45">
        <v>651.56270666666683</v>
      </c>
      <c r="AD167" s="45">
        <v>2422.1135400000003</v>
      </c>
      <c r="AE167" s="45">
        <v>0</v>
      </c>
      <c r="AF167" s="45">
        <v>1191</v>
      </c>
      <c r="AG167" s="45">
        <v>0</v>
      </c>
      <c r="AH167" s="45">
        <v>45</v>
      </c>
      <c r="AI167" s="45">
        <v>0</v>
      </c>
      <c r="AJ167" s="45">
        <v>0</v>
      </c>
      <c r="AK167" s="45">
        <v>9.2100000000000009</v>
      </c>
      <c r="AL167" s="45">
        <v>881.64</v>
      </c>
      <c r="AM167" s="45">
        <v>2126.85</v>
      </c>
      <c r="AN167" s="45">
        <v>7899.8574600000011</v>
      </c>
      <c r="AO167" s="45">
        <v>45.695317390046306</v>
      </c>
      <c r="AP167" s="45">
        <v>3.6556253912037042</v>
      </c>
      <c r="AQ167" s="45">
        <v>1.8278126956018521</v>
      </c>
      <c r="AR167" s="45">
        <v>31.869915000000006</v>
      </c>
      <c r="AS167" s="45">
        <v>11.728128720000006</v>
      </c>
      <c r="AT167" s="45">
        <v>391.54467</v>
      </c>
      <c r="AU167" s="45">
        <v>15.176150000000002</v>
      </c>
      <c r="AV167" s="45">
        <v>501.49761919685187</v>
      </c>
      <c r="AW167" s="45">
        <v>126.46791666666667</v>
      </c>
      <c r="AX167" s="45">
        <v>74.869006666666678</v>
      </c>
      <c r="AY167" s="45">
        <v>1.89701875</v>
      </c>
      <c r="AZ167" s="45">
        <v>30.352300000000003</v>
      </c>
      <c r="BA167" s="45">
        <v>11.803672222222222</v>
      </c>
      <c r="BB167" s="45">
        <v>90.30348846444447</v>
      </c>
      <c r="BC167" s="45">
        <v>335.69340277000003</v>
      </c>
      <c r="BD167" s="45"/>
      <c r="BE167" s="45">
        <v>0</v>
      </c>
      <c r="BF167" s="45">
        <v>335.69340277000003</v>
      </c>
      <c r="BG167" s="45">
        <v>264.62281250000012</v>
      </c>
      <c r="BH167" s="45"/>
      <c r="BI167" s="45">
        <v>0</v>
      </c>
      <c r="BJ167" s="45"/>
      <c r="BK167" s="45"/>
      <c r="BL167" s="45">
        <v>264.62281250000012</v>
      </c>
      <c r="BM167" s="45">
        <v>18107.361294466857</v>
      </c>
      <c r="BN167" s="45">
        <f t="shared" si="24"/>
        <v>740.89738814951477</v>
      </c>
      <c r="BO167" s="45">
        <f t="shared" si="25"/>
        <v>523.56748762565712</v>
      </c>
      <c r="BP167" s="46">
        <f t="shared" si="27"/>
        <v>8.5633802816901436</v>
      </c>
      <c r="BQ167" s="46">
        <f t="shared" si="26"/>
        <v>1.8591549295774654</v>
      </c>
      <c r="BR167" s="47">
        <v>2</v>
      </c>
      <c r="BS167" s="46">
        <f t="shared" si="28"/>
        <v>2.2535211267605644</v>
      </c>
      <c r="BT167" s="46">
        <f t="shared" si="29"/>
        <v>11.25</v>
      </c>
      <c r="BU167" s="46">
        <f t="shared" si="30"/>
        <v>12.676056338028173</v>
      </c>
      <c r="BV167" s="45">
        <f t="shared" si="31"/>
        <v>160.28428002783875</v>
      </c>
      <c r="BW167" s="45">
        <f t="shared" si="32"/>
        <v>1424.7491558030108</v>
      </c>
      <c r="BX167" s="45">
        <f t="shared" si="33"/>
        <v>19532.110450269869</v>
      </c>
      <c r="BY167" s="45">
        <f t="shared" si="34"/>
        <v>234385.32540323841</v>
      </c>
      <c r="BZ167" s="45">
        <f t="shared" si="35"/>
        <v>468770.65080647683</v>
      </c>
      <c r="CA167" s="48">
        <v>43101</v>
      </c>
      <c r="CB167" s="49">
        <v>0</v>
      </c>
      <c r="CC167" s="49">
        <v>0</v>
      </c>
    </row>
    <row r="168" spans="1:81">
      <c r="A168" s="41" t="s">
        <v>362</v>
      </c>
      <c r="B168" s="41" t="s">
        <v>78</v>
      </c>
      <c r="C168" s="41" t="s">
        <v>363</v>
      </c>
      <c r="D168" s="42" t="s">
        <v>365</v>
      </c>
      <c r="E168" s="43" t="s">
        <v>62</v>
      </c>
      <c r="F168" s="43" t="s">
        <v>64</v>
      </c>
      <c r="G168" s="43">
        <v>1</v>
      </c>
      <c r="H168" s="44">
        <v>3035.23</v>
      </c>
      <c r="I168" s="45">
        <v>3035.23</v>
      </c>
      <c r="J168" s="45"/>
      <c r="K168" s="45"/>
      <c r="L168" s="45"/>
      <c r="M168" s="45"/>
      <c r="N168" s="45"/>
      <c r="O168" s="45"/>
      <c r="P168" s="45"/>
      <c r="Q168" s="45">
        <v>3035.23</v>
      </c>
      <c r="R168" s="45">
        <v>607.04600000000005</v>
      </c>
      <c r="S168" s="45">
        <v>45.528449999999999</v>
      </c>
      <c r="T168" s="45">
        <v>30.3523</v>
      </c>
      <c r="U168" s="45">
        <v>6.0704599999999997</v>
      </c>
      <c r="V168" s="45">
        <v>75.880750000000006</v>
      </c>
      <c r="W168" s="45">
        <v>242.8184</v>
      </c>
      <c r="X168" s="45">
        <v>91.056899999999999</v>
      </c>
      <c r="Y168" s="45">
        <v>18.211380000000002</v>
      </c>
      <c r="Z168" s="45">
        <v>1116.9646400000001</v>
      </c>
      <c r="AA168" s="45">
        <v>252.93583333333333</v>
      </c>
      <c r="AB168" s="45">
        <v>337.24777777777774</v>
      </c>
      <c r="AC168" s="45">
        <v>217.18756888888893</v>
      </c>
      <c r="AD168" s="45">
        <v>807.37117999999998</v>
      </c>
      <c r="AE168" s="45">
        <v>0</v>
      </c>
      <c r="AF168" s="45">
        <v>397</v>
      </c>
      <c r="AG168" s="45">
        <v>0</v>
      </c>
      <c r="AH168" s="45">
        <v>15</v>
      </c>
      <c r="AI168" s="45">
        <v>0</v>
      </c>
      <c r="AJ168" s="45">
        <v>0</v>
      </c>
      <c r="AK168" s="45">
        <v>3.0700000000000003</v>
      </c>
      <c r="AL168" s="45">
        <v>293.88</v>
      </c>
      <c r="AM168" s="45">
        <v>708.95</v>
      </c>
      <c r="AN168" s="45">
        <v>2633.2858200000001</v>
      </c>
      <c r="AO168" s="45">
        <v>15.231772463348767</v>
      </c>
      <c r="AP168" s="45">
        <v>1.2185417970679013</v>
      </c>
      <c r="AQ168" s="45">
        <v>0.60927089853395067</v>
      </c>
      <c r="AR168" s="45">
        <v>10.623305000000002</v>
      </c>
      <c r="AS168" s="45">
        <v>3.9093762400000016</v>
      </c>
      <c r="AT168" s="45">
        <v>130.51488999999998</v>
      </c>
      <c r="AU168" s="45">
        <v>5.0587166666666672</v>
      </c>
      <c r="AV168" s="45">
        <v>167.16587306561726</v>
      </c>
      <c r="AW168" s="45">
        <v>42.155972222222218</v>
      </c>
      <c r="AX168" s="45">
        <v>24.956335555555558</v>
      </c>
      <c r="AY168" s="45">
        <v>0.63233958333333329</v>
      </c>
      <c r="AZ168" s="45">
        <v>10.117433333333334</v>
      </c>
      <c r="BA168" s="45">
        <v>3.9345574074074072</v>
      </c>
      <c r="BB168" s="45">
        <v>30.101162821481488</v>
      </c>
      <c r="BC168" s="45">
        <v>111.89780092333334</v>
      </c>
      <c r="BD168" s="45"/>
      <c r="BE168" s="45">
        <v>0</v>
      </c>
      <c r="BF168" s="45">
        <v>111.89780092333334</v>
      </c>
      <c r="BG168" s="45">
        <v>88.207604166666698</v>
      </c>
      <c r="BH168" s="45"/>
      <c r="BI168" s="45">
        <v>0</v>
      </c>
      <c r="BJ168" s="45"/>
      <c r="BK168" s="45"/>
      <c r="BL168" s="45">
        <v>88.207604166666698</v>
      </c>
      <c r="BM168" s="45">
        <v>6035.787098155618</v>
      </c>
      <c r="BN168" s="45">
        <f t="shared" si="24"/>
        <v>246.96579604983825</v>
      </c>
      <c r="BO168" s="45">
        <f t="shared" si="25"/>
        <v>174.52249587521902</v>
      </c>
      <c r="BP168" s="46">
        <f t="shared" si="27"/>
        <v>8.5633802816901436</v>
      </c>
      <c r="BQ168" s="46">
        <f t="shared" si="26"/>
        <v>1.8591549295774654</v>
      </c>
      <c r="BR168" s="47">
        <v>2</v>
      </c>
      <c r="BS168" s="46">
        <f t="shared" si="28"/>
        <v>2.2535211267605644</v>
      </c>
      <c r="BT168" s="46">
        <f t="shared" si="29"/>
        <v>11.25</v>
      </c>
      <c r="BU168" s="46">
        <f t="shared" si="30"/>
        <v>12.676056338028173</v>
      </c>
      <c r="BV168" s="45">
        <f t="shared" si="31"/>
        <v>53.428093342612918</v>
      </c>
      <c r="BW168" s="45">
        <f t="shared" si="32"/>
        <v>474.91638526767019</v>
      </c>
      <c r="BX168" s="45">
        <f t="shared" si="33"/>
        <v>6510.7034834232882</v>
      </c>
      <c r="BY168" s="45">
        <f t="shared" si="34"/>
        <v>78128.441801079462</v>
      </c>
      <c r="BZ168" s="45">
        <f t="shared" si="35"/>
        <v>156256.88360215892</v>
      </c>
      <c r="CA168" s="48">
        <v>43101</v>
      </c>
      <c r="CB168" s="49">
        <v>0</v>
      </c>
      <c r="CC168" s="49">
        <v>0</v>
      </c>
    </row>
    <row r="169" spans="1:81">
      <c r="A169" s="41" t="s">
        <v>362</v>
      </c>
      <c r="B169" s="41" t="s">
        <v>14</v>
      </c>
      <c r="C169" s="41" t="s">
        <v>362</v>
      </c>
      <c r="D169" s="42" t="s">
        <v>366</v>
      </c>
      <c r="E169" s="43" t="s">
        <v>62</v>
      </c>
      <c r="F169" s="43" t="s">
        <v>63</v>
      </c>
      <c r="G169" s="43">
        <v>4</v>
      </c>
      <c r="H169" s="44">
        <v>1393</v>
      </c>
      <c r="I169" s="45">
        <v>5572</v>
      </c>
      <c r="J169" s="45"/>
      <c r="K169" s="45"/>
      <c r="L169" s="45"/>
      <c r="M169" s="45"/>
      <c r="N169" s="45"/>
      <c r="O169" s="45"/>
      <c r="P169" s="45"/>
      <c r="Q169" s="45">
        <v>5572</v>
      </c>
      <c r="R169" s="45">
        <v>1114.4000000000001</v>
      </c>
      <c r="S169" s="45">
        <v>83.58</v>
      </c>
      <c r="T169" s="45">
        <v>55.72</v>
      </c>
      <c r="U169" s="45">
        <v>11.144</v>
      </c>
      <c r="V169" s="45">
        <v>139.30000000000001</v>
      </c>
      <c r="W169" s="45">
        <v>445.76</v>
      </c>
      <c r="X169" s="45">
        <v>167.16</v>
      </c>
      <c r="Y169" s="45">
        <v>33.432000000000002</v>
      </c>
      <c r="Z169" s="45">
        <v>2050.4960000000001</v>
      </c>
      <c r="AA169" s="45">
        <v>464.33333333333331</v>
      </c>
      <c r="AB169" s="45">
        <v>619.11111111111109</v>
      </c>
      <c r="AC169" s="45">
        <v>398.70755555555564</v>
      </c>
      <c r="AD169" s="45">
        <v>1482.152</v>
      </c>
      <c r="AE169" s="45">
        <v>385.68</v>
      </c>
      <c r="AF169" s="45">
        <v>1588</v>
      </c>
      <c r="AG169" s="45">
        <v>0</v>
      </c>
      <c r="AH169" s="45">
        <v>130.47999999999999</v>
      </c>
      <c r="AI169" s="45">
        <v>0</v>
      </c>
      <c r="AJ169" s="45">
        <v>0</v>
      </c>
      <c r="AK169" s="45">
        <v>12.280000000000001</v>
      </c>
      <c r="AL169" s="45">
        <v>0</v>
      </c>
      <c r="AM169" s="45">
        <v>2116.44</v>
      </c>
      <c r="AN169" s="45">
        <v>5649.0879999999997</v>
      </c>
      <c r="AO169" s="45">
        <v>27.962110339506175</v>
      </c>
      <c r="AP169" s="45">
        <v>2.2369688271604939</v>
      </c>
      <c r="AQ169" s="45">
        <v>1.118484413580247</v>
      </c>
      <c r="AR169" s="45">
        <v>19.502000000000002</v>
      </c>
      <c r="AS169" s="45">
        <v>7.1767360000000027</v>
      </c>
      <c r="AT169" s="45">
        <v>239.59599999999998</v>
      </c>
      <c r="AU169" s="45">
        <v>9.2866666666666671</v>
      </c>
      <c r="AV169" s="45">
        <v>306.87896624691359</v>
      </c>
      <c r="AW169" s="45">
        <v>77.388888888888886</v>
      </c>
      <c r="AX169" s="45">
        <v>45.814222222222227</v>
      </c>
      <c r="AY169" s="45">
        <v>1.1608333333333332</v>
      </c>
      <c r="AZ169" s="45">
        <v>18.573333333333334</v>
      </c>
      <c r="BA169" s="45">
        <v>7.2229629629629626</v>
      </c>
      <c r="BB169" s="45">
        <v>55.258968592592602</v>
      </c>
      <c r="BC169" s="45">
        <v>205.41920933333333</v>
      </c>
      <c r="BD169" s="45">
        <v>616.90000000000009</v>
      </c>
      <c r="BE169" s="45">
        <v>616.90000000000009</v>
      </c>
      <c r="BF169" s="45">
        <v>822.31920933333345</v>
      </c>
      <c r="BG169" s="45">
        <v>270.32041666666669</v>
      </c>
      <c r="BH169" s="45"/>
      <c r="BI169" s="45">
        <v>0</v>
      </c>
      <c r="BJ169" s="45"/>
      <c r="BK169" s="45"/>
      <c r="BL169" s="45">
        <v>270.32041666666669</v>
      </c>
      <c r="BM169" s="45">
        <v>12620.606592246913</v>
      </c>
      <c r="BN169" s="45">
        <f t="shared" si="24"/>
        <v>987.86318419935299</v>
      </c>
      <c r="BO169" s="45">
        <f t="shared" si="25"/>
        <v>698.08998350087609</v>
      </c>
      <c r="BP169" s="46">
        <f t="shared" si="27"/>
        <v>8.5633802816901436</v>
      </c>
      <c r="BQ169" s="46">
        <f t="shared" si="26"/>
        <v>1.8591549295774654</v>
      </c>
      <c r="BR169" s="47">
        <v>2</v>
      </c>
      <c r="BS169" s="46">
        <f t="shared" si="28"/>
        <v>2.2535211267605644</v>
      </c>
      <c r="BT169" s="46">
        <f t="shared" si="29"/>
        <v>11.25</v>
      </c>
      <c r="BU169" s="46">
        <f t="shared" si="30"/>
        <v>12.676056338028173</v>
      </c>
      <c r="BV169" s="45">
        <f t="shared" si="31"/>
        <v>213.71237337045167</v>
      </c>
      <c r="BW169" s="45">
        <f t="shared" si="32"/>
        <v>1899.6655410706808</v>
      </c>
      <c r="BX169" s="45">
        <f t="shared" si="33"/>
        <v>14520.272133317594</v>
      </c>
      <c r="BY169" s="45">
        <f t="shared" si="34"/>
        <v>174243.26559981113</v>
      </c>
      <c r="BZ169" s="45">
        <f t="shared" si="35"/>
        <v>348486.53119962226</v>
      </c>
      <c r="CA169" s="48">
        <v>43101</v>
      </c>
      <c r="CB169" s="49">
        <v>0</v>
      </c>
      <c r="CC169" s="49">
        <v>0</v>
      </c>
    </row>
    <row r="170" spans="1:81">
      <c r="A170" s="41" t="s">
        <v>362</v>
      </c>
      <c r="B170" s="41" t="s">
        <v>15</v>
      </c>
      <c r="C170" s="41" t="s">
        <v>362</v>
      </c>
      <c r="D170" s="42" t="s">
        <v>367</v>
      </c>
      <c r="E170" s="43" t="s">
        <v>62</v>
      </c>
      <c r="F170" s="43" t="s">
        <v>63</v>
      </c>
      <c r="G170" s="43">
        <v>4</v>
      </c>
      <c r="H170" s="44">
        <v>1393</v>
      </c>
      <c r="I170" s="45">
        <v>5572</v>
      </c>
      <c r="J170" s="45"/>
      <c r="K170" s="45"/>
      <c r="L170" s="45">
        <v>845.97553333333349</v>
      </c>
      <c r="M170" s="45"/>
      <c r="N170" s="45"/>
      <c r="O170" s="45"/>
      <c r="P170" s="45"/>
      <c r="Q170" s="45">
        <v>6417.9755333333333</v>
      </c>
      <c r="R170" s="45">
        <v>1283.5951066666667</v>
      </c>
      <c r="S170" s="45">
        <v>96.269632999999999</v>
      </c>
      <c r="T170" s="45">
        <v>64.179755333333333</v>
      </c>
      <c r="U170" s="45">
        <v>12.835951066666667</v>
      </c>
      <c r="V170" s="45">
        <v>160.44938833333333</v>
      </c>
      <c r="W170" s="45">
        <v>513.43804266666666</v>
      </c>
      <c r="X170" s="45">
        <v>192.539266</v>
      </c>
      <c r="Y170" s="45">
        <v>38.5078532</v>
      </c>
      <c r="Z170" s="45">
        <v>2361.8149962666666</v>
      </c>
      <c r="AA170" s="45">
        <v>534.83129444444444</v>
      </c>
      <c r="AB170" s="45">
        <v>713.10839259259251</v>
      </c>
      <c r="AC170" s="45">
        <v>459.2418048296297</v>
      </c>
      <c r="AD170" s="45">
        <v>1707.1814918666666</v>
      </c>
      <c r="AE170" s="45">
        <v>385.68</v>
      </c>
      <c r="AF170" s="45">
        <v>1588</v>
      </c>
      <c r="AG170" s="45">
        <v>0</v>
      </c>
      <c r="AH170" s="45">
        <v>130.47999999999999</v>
      </c>
      <c r="AI170" s="45">
        <v>0</v>
      </c>
      <c r="AJ170" s="45">
        <v>0</v>
      </c>
      <c r="AK170" s="45">
        <v>12.280000000000001</v>
      </c>
      <c r="AL170" s="45">
        <v>0</v>
      </c>
      <c r="AM170" s="45">
        <v>2116.44</v>
      </c>
      <c r="AN170" s="45">
        <v>6185.4364881333331</v>
      </c>
      <c r="AO170" s="45">
        <v>32.207491030028294</v>
      </c>
      <c r="AP170" s="45">
        <v>2.5765992824022637</v>
      </c>
      <c r="AQ170" s="45">
        <v>1.2882996412011318</v>
      </c>
      <c r="AR170" s="45">
        <v>22.46291436666667</v>
      </c>
      <c r="AS170" s="45">
        <v>8.2663524869333358</v>
      </c>
      <c r="AT170" s="45">
        <v>275.97294793333333</v>
      </c>
      <c r="AU170" s="45">
        <v>10.696625888888889</v>
      </c>
      <c r="AV170" s="45">
        <v>353.47123062945388</v>
      </c>
      <c r="AW170" s="45">
        <v>89.138549074074064</v>
      </c>
      <c r="AX170" s="45">
        <v>52.770021051851856</v>
      </c>
      <c r="AY170" s="45">
        <v>1.3370782361111111</v>
      </c>
      <c r="AZ170" s="45">
        <v>21.393251777777778</v>
      </c>
      <c r="BA170" s="45">
        <v>8.319597913580246</v>
      </c>
      <c r="BB170" s="45">
        <v>63.648727283649393</v>
      </c>
      <c r="BC170" s="45">
        <v>236.60722533704444</v>
      </c>
      <c r="BD170" s="45">
        <v>710.56157690476186</v>
      </c>
      <c r="BE170" s="45">
        <v>710.56157690476186</v>
      </c>
      <c r="BF170" s="45">
        <v>947.16880224180636</v>
      </c>
      <c r="BG170" s="45">
        <v>270.32041666666663</v>
      </c>
      <c r="BH170" s="45"/>
      <c r="BI170" s="45">
        <v>0</v>
      </c>
      <c r="BJ170" s="45"/>
      <c r="BK170" s="45"/>
      <c r="BL170" s="45">
        <v>270.32041666666663</v>
      </c>
      <c r="BM170" s="45">
        <v>14174.372471004592</v>
      </c>
      <c r="BN170" s="45">
        <f t="shared" si="24"/>
        <v>987.86318419935299</v>
      </c>
      <c r="BO170" s="45">
        <f t="shared" si="25"/>
        <v>698.08998350087609</v>
      </c>
      <c r="BP170" s="46">
        <f t="shared" si="27"/>
        <v>8.5633802816901436</v>
      </c>
      <c r="BQ170" s="46">
        <f t="shared" si="26"/>
        <v>1.8591549295774654</v>
      </c>
      <c r="BR170" s="47">
        <v>2</v>
      </c>
      <c r="BS170" s="46">
        <f t="shared" si="28"/>
        <v>2.2535211267605644</v>
      </c>
      <c r="BT170" s="46">
        <f t="shared" si="29"/>
        <v>11.25</v>
      </c>
      <c r="BU170" s="46">
        <f t="shared" si="30"/>
        <v>12.676056338028173</v>
      </c>
      <c r="BV170" s="45">
        <f t="shared" si="31"/>
        <v>213.71237337045167</v>
      </c>
      <c r="BW170" s="45">
        <f t="shared" si="32"/>
        <v>1899.6655410706808</v>
      </c>
      <c r="BX170" s="45">
        <f t="shared" si="33"/>
        <v>16074.038012075272</v>
      </c>
      <c r="BY170" s="45">
        <f t="shared" si="34"/>
        <v>192888.45614490326</v>
      </c>
      <c r="BZ170" s="45">
        <f t="shared" si="35"/>
        <v>385776.91228980653</v>
      </c>
      <c r="CA170" s="48">
        <v>43101</v>
      </c>
      <c r="CB170" s="49">
        <v>0</v>
      </c>
      <c r="CC170" s="49">
        <v>0</v>
      </c>
    </row>
    <row r="171" spans="1:81">
      <c r="A171" s="41" t="s">
        <v>368</v>
      </c>
      <c r="B171" s="41" t="s">
        <v>73</v>
      </c>
      <c r="C171" s="41" t="s">
        <v>74</v>
      </c>
      <c r="D171" s="42" t="s">
        <v>369</v>
      </c>
      <c r="E171" s="43" t="s">
        <v>62</v>
      </c>
      <c r="F171" s="43" t="s">
        <v>63</v>
      </c>
      <c r="G171" s="43">
        <v>1</v>
      </c>
      <c r="H171" s="44">
        <v>1041.5999999999999</v>
      </c>
      <c r="I171" s="45">
        <v>1041.5999999999999</v>
      </c>
      <c r="J171" s="45"/>
      <c r="K171" s="45"/>
      <c r="L171" s="45"/>
      <c r="M171" s="45"/>
      <c r="N171" s="45"/>
      <c r="O171" s="45"/>
      <c r="P171" s="45"/>
      <c r="Q171" s="45">
        <v>1041.5999999999999</v>
      </c>
      <c r="R171" s="45">
        <v>208.32</v>
      </c>
      <c r="S171" s="45">
        <v>15.623999999999999</v>
      </c>
      <c r="T171" s="45">
        <v>10.415999999999999</v>
      </c>
      <c r="U171" s="45">
        <v>2.0831999999999997</v>
      </c>
      <c r="V171" s="45">
        <v>26.04</v>
      </c>
      <c r="W171" s="45">
        <v>83.327999999999989</v>
      </c>
      <c r="X171" s="45">
        <v>31.247999999999998</v>
      </c>
      <c r="Y171" s="45">
        <v>6.2495999999999992</v>
      </c>
      <c r="Z171" s="45">
        <v>383.30879999999996</v>
      </c>
      <c r="AA171" s="45">
        <v>86.799999999999983</v>
      </c>
      <c r="AB171" s="45">
        <v>115.73333333333332</v>
      </c>
      <c r="AC171" s="45">
        <v>74.532266666666672</v>
      </c>
      <c r="AD171" s="45">
        <v>277.06559999999996</v>
      </c>
      <c r="AE171" s="45">
        <v>117.504</v>
      </c>
      <c r="AF171" s="45">
        <v>0</v>
      </c>
      <c r="AG171" s="45">
        <v>264.83999999999997</v>
      </c>
      <c r="AH171" s="45">
        <v>27.01</v>
      </c>
      <c r="AI171" s="45">
        <v>0</v>
      </c>
      <c r="AJ171" s="45">
        <v>0</v>
      </c>
      <c r="AK171" s="45">
        <v>3.0700000000000003</v>
      </c>
      <c r="AL171" s="45">
        <v>0</v>
      </c>
      <c r="AM171" s="45">
        <v>412.42399999999998</v>
      </c>
      <c r="AN171" s="45">
        <v>1072.7983999999999</v>
      </c>
      <c r="AO171" s="45">
        <v>5.2270879629629627</v>
      </c>
      <c r="AP171" s="45">
        <v>0.418167037037037</v>
      </c>
      <c r="AQ171" s="45">
        <v>0.2090835185185185</v>
      </c>
      <c r="AR171" s="45">
        <v>3.6456000000000004</v>
      </c>
      <c r="AS171" s="45">
        <v>1.3415808000000005</v>
      </c>
      <c r="AT171" s="45">
        <v>44.788799999999995</v>
      </c>
      <c r="AU171" s="45">
        <v>1.736</v>
      </c>
      <c r="AV171" s="45">
        <v>57.366319318518514</v>
      </c>
      <c r="AW171" s="45">
        <v>14.466666666666665</v>
      </c>
      <c r="AX171" s="45">
        <v>8.5642666666666667</v>
      </c>
      <c r="AY171" s="45">
        <v>0.21699999999999997</v>
      </c>
      <c r="AZ171" s="45">
        <v>3.472</v>
      </c>
      <c r="BA171" s="45">
        <v>1.350222222222222</v>
      </c>
      <c r="BB171" s="45">
        <v>10.329817244444445</v>
      </c>
      <c r="BC171" s="45">
        <v>38.3999728</v>
      </c>
      <c r="BD171" s="45"/>
      <c r="BE171" s="45">
        <v>0</v>
      </c>
      <c r="BF171" s="45">
        <v>38.3999728</v>
      </c>
      <c r="BG171" s="45">
        <v>48.642916666666657</v>
      </c>
      <c r="BH171" s="45"/>
      <c r="BI171" s="45">
        <v>0</v>
      </c>
      <c r="BJ171" s="45"/>
      <c r="BK171" s="45"/>
      <c r="BL171" s="45">
        <v>48.642916666666657</v>
      </c>
      <c r="BM171" s="45">
        <v>2258.807608785185</v>
      </c>
      <c r="BN171" s="45">
        <f t="shared" si="24"/>
        <v>246.96579604983825</v>
      </c>
      <c r="BO171" s="45">
        <f t="shared" si="25"/>
        <v>174.52249587521902</v>
      </c>
      <c r="BP171" s="46">
        <f t="shared" si="27"/>
        <v>8.5633802816901436</v>
      </c>
      <c r="BQ171" s="46">
        <f t="shared" si="26"/>
        <v>1.8591549295774654</v>
      </c>
      <c r="BR171" s="47">
        <v>2</v>
      </c>
      <c r="BS171" s="46">
        <f t="shared" si="28"/>
        <v>2.2535211267605644</v>
      </c>
      <c r="BT171" s="46">
        <f t="shared" si="29"/>
        <v>11.25</v>
      </c>
      <c r="BU171" s="46">
        <f t="shared" si="30"/>
        <v>12.676056338028173</v>
      </c>
      <c r="BV171" s="45">
        <f t="shared" si="31"/>
        <v>53.428093342612918</v>
      </c>
      <c r="BW171" s="45">
        <f t="shared" si="32"/>
        <v>474.91638526767019</v>
      </c>
      <c r="BX171" s="45">
        <f t="shared" si="33"/>
        <v>2733.7239940528552</v>
      </c>
      <c r="BY171" s="45">
        <f t="shared" si="34"/>
        <v>32804.687928634259</v>
      </c>
      <c r="BZ171" s="45">
        <f t="shared" si="35"/>
        <v>65609.375857268518</v>
      </c>
      <c r="CA171" s="48">
        <v>43101</v>
      </c>
      <c r="CB171" s="49">
        <v>0</v>
      </c>
      <c r="CC171" s="49">
        <v>0</v>
      </c>
    </row>
    <row r="172" spans="1:81">
      <c r="A172" s="41" t="s">
        <v>370</v>
      </c>
      <c r="B172" s="41" t="s">
        <v>78</v>
      </c>
      <c r="C172" s="41" t="s">
        <v>371</v>
      </c>
      <c r="D172" s="42" t="s">
        <v>372</v>
      </c>
      <c r="E172" s="43" t="s">
        <v>62</v>
      </c>
      <c r="F172" s="43" t="s">
        <v>63</v>
      </c>
      <c r="G172" s="43">
        <v>1</v>
      </c>
      <c r="H172" s="44">
        <v>3062.89</v>
      </c>
      <c r="I172" s="45">
        <v>3062.89</v>
      </c>
      <c r="J172" s="45"/>
      <c r="K172" s="45"/>
      <c r="L172" s="45"/>
      <c r="M172" s="45"/>
      <c r="N172" s="45"/>
      <c r="O172" s="45"/>
      <c r="P172" s="45"/>
      <c r="Q172" s="45">
        <v>3062.89</v>
      </c>
      <c r="R172" s="45">
        <v>612.57799999999997</v>
      </c>
      <c r="S172" s="45">
        <v>45.943349999999995</v>
      </c>
      <c r="T172" s="45">
        <v>30.628899999999998</v>
      </c>
      <c r="U172" s="45">
        <v>6.1257799999999998</v>
      </c>
      <c r="V172" s="45">
        <v>76.572249999999997</v>
      </c>
      <c r="W172" s="45">
        <v>245.03119999999998</v>
      </c>
      <c r="X172" s="45">
        <v>91.88669999999999</v>
      </c>
      <c r="Y172" s="45">
        <v>18.37734</v>
      </c>
      <c r="Z172" s="45">
        <v>1127.1435199999999</v>
      </c>
      <c r="AA172" s="45">
        <v>255.24083333333331</v>
      </c>
      <c r="AB172" s="45">
        <v>340.32111111111107</v>
      </c>
      <c r="AC172" s="45">
        <v>219.16679555555558</v>
      </c>
      <c r="AD172" s="45">
        <v>814.72874000000002</v>
      </c>
      <c r="AE172" s="45">
        <v>0</v>
      </c>
      <c r="AF172" s="45">
        <v>397</v>
      </c>
      <c r="AG172" s="45">
        <v>0</v>
      </c>
      <c r="AH172" s="45">
        <v>0</v>
      </c>
      <c r="AI172" s="45">
        <v>0</v>
      </c>
      <c r="AJ172" s="45">
        <v>0</v>
      </c>
      <c r="AK172" s="45">
        <v>3.0700000000000003</v>
      </c>
      <c r="AL172" s="45">
        <v>293.88</v>
      </c>
      <c r="AM172" s="45">
        <v>693.95</v>
      </c>
      <c r="AN172" s="45">
        <v>2635.8222599999999</v>
      </c>
      <c r="AO172" s="45">
        <v>15.37057934992284</v>
      </c>
      <c r="AP172" s="45">
        <v>1.2296463479938271</v>
      </c>
      <c r="AQ172" s="45">
        <v>0.61482317399691355</v>
      </c>
      <c r="AR172" s="45">
        <v>10.720115000000002</v>
      </c>
      <c r="AS172" s="45">
        <v>3.9450023200000013</v>
      </c>
      <c r="AT172" s="45">
        <v>131.70426999999998</v>
      </c>
      <c r="AU172" s="45">
        <v>5.1048166666666672</v>
      </c>
      <c r="AV172" s="45">
        <v>168.68925285858023</v>
      </c>
      <c r="AW172" s="45">
        <v>42.540138888888883</v>
      </c>
      <c r="AX172" s="45">
        <v>25.183762222222224</v>
      </c>
      <c r="AY172" s="45">
        <v>0.63810208333333329</v>
      </c>
      <c r="AZ172" s="45">
        <v>10.209633333333334</v>
      </c>
      <c r="BA172" s="45">
        <v>3.9704129629629628</v>
      </c>
      <c r="BB172" s="45">
        <v>30.375474212592597</v>
      </c>
      <c r="BC172" s="45">
        <v>112.91752370333333</v>
      </c>
      <c r="BD172" s="45"/>
      <c r="BE172" s="45">
        <v>0</v>
      </c>
      <c r="BF172" s="45">
        <v>112.91752370333333</v>
      </c>
      <c r="BG172" s="45">
        <v>88.207604166666698</v>
      </c>
      <c r="BH172" s="45"/>
      <c r="BI172" s="45">
        <v>0</v>
      </c>
      <c r="BJ172" s="45"/>
      <c r="BK172" s="45"/>
      <c r="BL172" s="45">
        <v>88.207604166666698</v>
      </c>
      <c r="BM172" s="45">
        <v>6068.5266407285808</v>
      </c>
      <c r="BN172" s="45">
        <f t="shared" si="24"/>
        <v>246.96579604983825</v>
      </c>
      <c r="BO172" s="45">
        <f t="shared" si="25"/>
        <v>174.52249587521902</v>
      </c>
      <c r="BP172" s="46">
        <f t="shared" si="27"/>
        <v>8.6609686609686669</v>
      </c>
      <c r="BQ172" s="46">
        <f t="shared" si="26"/>
        <v>1.8803418803418819</v>
      </c>
      <c r="BR172" s="47">
        <v>3</v>
      </c>
      <c r="BS172" s="46">
        <f t="shared" si="28"/>
        <v>3.4188034188034218</v>
      </c>
      <c r="BT172" s="46">
        <f t="shared" si="29"/>
        <v>12.25</v>
      </c>
      <c r="BU172" s="46">
        <f t="shared" si="30"/>
        <v>13.960113960113972</v>
      </c>
      <c r="BV172" s="45">
        <f t="shared" si="31"/>
        <v>58.840245881275862</v>
      </c>
      <c r="BW172" s="45">
        <f t="shared" si="32"/>
        <v>480.32853780633314</v>
      </c>
      <c r="BX172" s="45">
        <f t="shared" si="33"/>
        <v>6548.8551785349136</v>
      </c>
      <c r="BY172" s="45">
        <f t="shared" si="34"/>
        <v>78586.262142418971</v>
      </c>
      <c r="BZ172" s="45">
        <f t="shared" si="35"/>
        <v>157172.52428483794</v>
      </c>
      <c r="CA172" s="48">
        <v>43101</v>
      </c>
      <c r="CB172" s="49">
        <v>0</v>
      </c>
      <c r="CC172" s="49">
        <v>0</v>
      </c>
    </row>
    <row r="173" spans="1:81">
      <c r="A173" s="41" t="s">
        <v>370</v>
      </c>
      <c r="B173" s="41" t="s">
        <v>66</v>
      </c>
      <c r="C173" s="41" t="s">
        <v>373</v>
      </c>
      <c r="D173" s="42" t="s">
        <v>374</v>
      </c>
      <c r="E173" s="43" t="s">
        <v>62</v>
      </c>
      <c r="F173" s="43" t="s">
        <v>63</v>
      </c>
      <c r="G173" s="43">
        <v>1</v>
      </c>
      <c r="H173" s="44">
        <v>1281.1600000000001</v>
      </c>
      <c r="I173" s="45">
        <v>1281.1600000000001</v>
      </c>
      <c r="J173" s="45"/>
      <c r="K173" s="45"/>
      <c r="L173" s="45"/>
      <c r="M173" s="45"/>
      <c r="N173" s="45"/>
      <c r="O173" s="45"/>
      <c r="P173" s="45"/>
      <c r="Q173" s="45">
        <v>1281.1600000000001</v>
      </c>
      <c r="R173" s="45">
        <v>256.23200000000003</v>
      </c>
      <c r="S173" s="45">
        <v>19.217400000000001</v>
      </c>
      <c r="T173" s="45">
        <v>12.8116</v>
      </c>
      <c r="U173" s="45">
        <v>2.5623200000000002</v>
      </c>
      <c r="V173" s="45">
        <v>32.029000000000003</v>
      </c>
      <c r="W173" s="45">
        <v>102.4928</v>
      </c>
      <c r="X173" s="45">
        <v>38.434800000000003</v>
      </c>
      <c r="Y173" s="45">
        <v>7.6869600000000009</v>
      </c>
      <c r="Z173" s="45">
        <v>471.46688</v>
      </c>
      <c r="AA173" s="45">
        <v>106.76333333333334</v>
      </c>
      <c r="AB173" s="45">
        <v>142.35111111111112</v>
      </c>
      <c r="AC173" s="45">
        <v>91.674115555555574</v>
      </c>
      <c r="AD173" s="45">
        <v>340.78856000000007</v>
      </c>
      <c r="AE173" s="45">
        <v>103.13039999999999</v>
      </c>
      <c r="AF173" s="45">
        <v>397</v>
      </c>
      <c r="AG173" s="45">
        <v>0</v>
      </c>
      <c r="AH173" s="45">
        <v>35.89</v>
      </c>
      <c r="AI173" s="45">
        <v>0</v>
      </c>
      <c r="AJ173" s="45">
        <v>0</v>
      </c>
      <c r="AK173" s="45">
        <v>3.0700000000000003</v>
      </c>
      <c r="AL173" s="45">
        <v>0</v>
      </c>
      <c r="AM173" s="45">
        <v>539.09040000000005</v>
      </c>
      <c r="AN173" s="45">
        <v>1351.3458400000002</v>
      </c>
      <c r="AO173" s="45">
        <v>6.4292780478395075</v>
      </c>
      <c r="AP173" s="45">
        <v>0.51434224382716054</v>
      </c>
      <c r="AQ173" s="45">
        <v>0.25717112191358027</v>
      </c>
      <c r="AR173" s="45">
        <v>4.4840600000000013</v>
      </c>
      <c r="AS173" s="45">
        <v>1.6501340800000008</v>
      </c>
      <c r="AT173" s="45">
        <v>55.089880000000001</v>
      </c>
      <c r="AU173" s="45">
        <v>2.1352666666666669</v>
      </c>
      <c r="AV173" s="45">
        <v>70.560132160246923</v>
      </c>
      <c r="AW173" s="45">
        <v>17.79388888888889</v>
      </c>
      <c r="AX173" s="45">
        <v>10.533982222222223</v>
      </c>
      <c r="AY173" s="45">
        <v>0.26690833333333336</v>
      </c>
      <c r="AZ173" s="45">
        <v>4.2705333333333337</v>
      </c>
      <c r="BA173" s="45">
        <v>1.660762962962963</v>
      </c>
      <c r="BB173" s="45">
        <v>12.705595872592596</v>
      </c>
      <c r="BC173" s="45">
        <v>47.23167161333334</v>
      </c>
      <c r="BD173" s="45">
        <v>174.70363636363635</v>
      </c>
      <c r="BE173" s="45">
        <v>174.70363636363635</v>
      </c>
      <c r="BF173" s="45">
        <v>221.93530797696968</v>
      </c>
      <c r="BG173" s="45">
        <v>67.580104166666672</v>
      </c>
      <c r="BH173" s="45"/>
      <c r="BI173" s="45">
        <v>0</v>
      </c>
      <c r="BJ173" s="45"/>
      <c r="BK173" s="45"/>
      <c r="BL173" s="45">
        <v>67.580104166666672</v>
      </c>
      <c r="BM173" s="45">
        <v>2992.5813843038841</v>
      </c>
      <c r="BN173" s="45">
        <f t="shared" si="24"/>
        <v>246.96579604983825</v>
      </c>
      <c r="BO173" s="45">
        <f t="shared" si="25"/>
        <v>174.52249587521902</v>
      </c>
      <c r="BP173" s="46">
        <f t="shared" si="27"/>
        <v>8.6609686609686669</v>
      </c>
      <c r="BQ173" s="46">
        <f t="shared" si="26"/>
        <v>1.8803418803418819</v>
      </c>
      <c r="BR173" s="47">
        <v>3</v>
      </c>
      <c r="BS173" s="46">
        <f t="shared" si="28"/>
        <v>3.4188034188034218</v>
      </c>
      <c r="BT173" s="46">
        <f t="shared" si="29"/>
        <v>12.25</v>
      </c>
      <c r="BU173" s="46">
        <f t="shared" si="30"/>
        <v>13.960113960113972</v>
      </c>
      <c r="BV173" s="45">
        <f t="shared" si="31"/>
        <v>58.840245881275862</v>
      </c>
      <c r="BW173" s="45">
        <f t="shared" si="32"/>
        <v>480.32853780633314</v>
      </c>
      <c r="BX173" s="45">
        <f t="shared" si="33"/>
        <v>3472.9099221102174</v>
      </c>
      <c r="BY173" s="45">
        <f t="shared" si="34"/>
        <v>41674.919065322611</v>
      </c>
      <c r="BZ173" s="45">
        <f t="shared" si="35"/>
        <v>83349.838130645221</v>
      </c>
      <c r="CA173" s="48">
        <v>43101</v>
      </c>
      <c r="CB173" s="49">
        <v>0</v>
      </c>
      <c r="CC173" s="49">
        <v>0</v>
      </c>
    </row>
    <row r="174" spans="1:81">
      <c r="A174" s="41" t="s">
        <v>375</v>
      </c>
      <c r="B174" s="41" t="s">
        <v>114</v>
      </c>
      <c r="C174" s="41" t="s">
        <v>115</v>
      </c>
      <c r="D174" s="42" t="s">
        <v>376</v>
      </c>
      <c r="E174" s="43" t="s">
        <v>62</v>
      </c>
      <c r="F174" s="43" t="s">
        <v>63</v>
      </c>
      <c r="G174" s="43">
        <v>9</v>
      </c>
      <c r="H174" s="44">
        <v>1200.1400000000001</v>
      </c>
      <c r="I174" s="45">
        <v>10801.26</v>
      </c>
      <c r="J174" s="45"/>
      <c r="K174" s="45"/>
      <c r="L174" s="45"/>
      <c r="M174" s="45"/>
      <c r="N174" s="45"/>
      <c r="O174" s="45"/>
      <c r="P174" s="45"/>
      <c r="Q174" s="45">
        <v>10801.26</v>
      </c>
      <c r="R174" s="45">
        <v>2160.252</v>
      </c>
      <c r="S174" s="45">
        <v>162.0189</v>
      </c>
      <c r="T174" s="45">
        <v>108.01260000000001</v>
      </c>
      <c r="U174" s="45">
        <v>21.602520000000002</v>
      </c>
      <c r="V174" s="45">
        <v>270.03149999999999</v>
      </c>
      <c r="W174" s="45">
        <v>864.10080000000005</v>
      </c>
      <c r="X174" s="45">
        <v>324.0378</v>
      </c>
      <c r="Y174" s="45">
        <v>64.807560000000009</v>
      </c>
      <c r="Z174" s="45">
        <v>3974.8636800000004</v>
      </c>
      <c r="AA174" s="45">
        <v>900.10500000000002</v>
      </c>
      <c r="AB174" s="45">
        <v>1200.1399999999999</v>
      </c>
      <c r="AC174" s="45">
        <v>772.89016000000015</v>
      </c>
      <c r="AD174" s="45">
        <v>2873.1351599999998</v>
      </c>
      <c r="AE174" s="45">
        <v>971.92439999999999</v>
      </c>
      <c r="AF174" s="45">
        <v>3573</v>
      </c>
      <c r="AG174" s="45">
        <v>0</v>
      </c>
      <c r="AH174" s="45">
        <v>254.88</v>
      </c>
      <c r="AI174" s="45">
        <v>0</v>
      </c>
      <c r="AJ174" s="45">
        <v>0</v>
      </c>
      <c r="AK174" s="45">
        <v>27.630000000000003</v>
      </c>
      <c r="AL174" s="45">
        <v>0</v>
      </c>
      <c r="AM174" s="45">
        <v>4827.4344000000001</v>
      </c>
      <c r="AN174" s="45">
        <v>11675.43324</v>
      </c>
      <c r="AO174" s="45">
        <v>54.204239756944453</v>
      </c>
      <c r="AP174" s="45">
        <v>4.336339180555556</v>
      </c>
      <c r="AQ174" s="45">
        <v>2.168169590277778</v>
      </c>
      <c r="AR174" s="45">
        <v>37.804410000000004</v>
      </c>
      <c r="AS174" s="45">
        <v>13.912022880000006</v>
      </c>
      <c r="AT174" s="45">
        <v>464.45417999999995</v>
      </c>
      <c r="AU174" s="45">
        <v>18.002100000000002</v>
      </c>
      <c r="AV174" s="45">
        <v>594.88146140777781</v>
      </c>
      <c r="AW174" s="45">
        <v>150.01749999999998</v>
      </c>
      <c r="AX174" s="45">
        <v>88.810360000000003</v>
      </c>
      <c r="AY174" s="45">
        <v>2.2502624999999998</v>
      </c>
      <c r="AZ174" s="45">
        <v>36.004200000000004</v>
      </c>
      <c r="BA174" s="45">
        <v>14.001633333333332</v>
      </c>
      <c r="BB174" s="45">
        <v>107.11889574666669</v>
      </c>
      <c r="BC174" s="45">
        <v>398.20285158000002</v>
      </c>
      <c r="BD174" s="45"/>
      <c r="BE174" s="45">
        <v>0</v>
      </c>
      <c r="BF174" s="45">
        <v>398.20285158000002</v>
      </c>
      <c r="BG174" s="45">
        <v>441.77625</v>
      </c>
      <c r="BH174" s="45"/>
      <c r="BI174" s="45">
        <v>0</v>
      </c>
      <c r="BJ174" s="45"/>
      <c r="BK174" s="45"/>
      <c r="BL174" s="45">
        <v>441.77625</v>
      </c>
      <c r="BM174" s="45">
        <v>23911.553802987779</v>
      </c>
      <c r="BN174" s="45">
        <f t="shared" si="24"/>
        <v>2222.6921644485442</v>
      </c>
      <c r="BO174" s="45">
        <f t="shared" si="25"/>
        <v>1570.7024628769711</v>
      </c>
      <c r="BP174" s="46">
        <f t="shared" si="27"/>
        <v>8.6609686609686669</v>
      </c>
      <c r="BQ174" s="46">
        <f t="shared" si="26"/>
        <v>1.8803418803418819</v>
      </c>
      <c r="BR174" s="47">
        <v>3</v>
      </c>
      <c r="BS174" s="46">
        <f t="shared" si="28"/>
        <v>3.4188034188034218</v>
      </c>
      <c r="BT174" s="46">
        <f t="shared" si="29"/>
        <v>12.25</v>
      </c>
      <c r="BU174" s="46">
        <f t="shared" si="30"/>
        <v>13.960113960113972</v>
      </c>
      <c r="BV174" s="45">
        <f t="shared" si="31"/>
        <v>529.56221293148269</v>
      </c>
      <c r="BW174" s="45">
        <f t="shared" si="32"/>
        <v>4322.9568402569976</v>
      </c>
      <c r="BX174" s="45">
        <f t="shared" si="33"/>
        <v>28234.510643244776</v>
      </c>
      <c r="BY174" s="45">
        <f t="shared" si="34"/>
        <v>338814.12771893729</v>
      </c>
      <c r="BZ174" s="45">
        <f t="shared" si="35"/>
        <v>677628.25543787458</v>
      </c>
      <c r="CA174" s="48">
        <v>43101</v>
      </c>
      <c r="CB174" s="49">
        <v>0</v>
      </c>
      <c r="CC174" s="49">
        <v>0</v>
      </c>
    </row>
    <row r="175" spans="1:81">
      <c r="A175" s="41" t="s">
        <v>375</v>
      </c>
      <c r="B175" s="41" t="s">
        <v>78</v>
      </c>
      <c r="C175" s="41" t="s">
        <v>377</v>
      </c>
      <c r="D175" s="42" t="s">
        <v>378</v>
      </c>
      <c r="E175" s="43" t="s">
        <v>62</v>
      </c>
      <c r="F175" s="43" t="s">
        <v>63</v>
      </c>
      <c r="G175" s="43">
        <v>4</v>
      </c>
      <c r="H175" s="44">
        <v>3062.89</v>
      </c>
      <c r="I175" s="45">
        <v>12251.56</v>
      </c>
      <c r="J175" s="45"/>
      <c r="K175" s="45"/>
      <c r="L175" s="45"/>
      <c r="M175" s="45"/>
      <c r="N175" s="45"/>
      <c r="O175" s="45"/>
      <c r="P175" s="45"/>
      <c r="Q175" s="45">
        <v>12251.56</v>
      </c>
      <c r="R175" s="45">
        <v>2450.3119999999999</v>
      </c>
      <c r="S175" s="45">
        <v>183.77339999999998</v>
      </c>
      <c r="T175" s="45">
        <v>122.51559999999999</v>
      </c>
      <c r="U175" s="45">
        <v>24.503119999999999</v>
      </c>
      <c r="V175" s="45">
        <v>306.28899999999999</v>
      </c>
      <c r="W175" s="45">
        <v>980.12479999999994</v>
      </c>
      <c r="X175" s="45">
        <v>367.54679999999996</v>
      </c>
      <c r="Y175" s="45">
        <v>73.509360000000001</v>
      </c>
      <c r="Z175" s="45">
        <v>4508.5740799999994</v>
      </c>
      <c r="AA175" s="45">
        <v>1020.9633333333333</v>
      </c>
      <c r="AB175" s="45">
        <v>1361.2844444444443</v>
      </c>
      <c r="AC175" s="45">
        <v>876.66718222222232</v>
      </c>
      <c r="AD175" s="45">
        <v>3258.9149600000001</v>
      </c>
      <c r="AE175" s="45">
        <v>0</v>
      </c>
      <c r="AF175" s="45">
        <v>1588</v>
      </c>
      <c r="AG175" s="45">
        <v>0</v>
      </c>
      <c r="AH175" s="45">
        <v>0</v>
      </c>
      <c r="AI175" s="45">
        <v>0</v>
      </c>
      <c r="AJ175" s="45">
        <v>0</v>
      </c>
      <c r="AK175" s="45">
        <v>12.280000000000001</v>
      </c>
      <c r="AL175" s="45">
        <v>1175.52</v>
      </c>
      <c r="AM175" s="45">
        <v>2775.8</v>
      </c>
      <c r="AN175" s="45">
        <v>10543.28904</v>
      </c>
      <c r="AO175" s="45">
        <v>61.482317399691361</v>
      </c>
      <c r="AP175" s="45">
        <v>4.9185853919753084</v>
      </c>
      <c r="AQ175" s="45">
        <v>2.4592926959876542</v>
      </c>
      <c r="AR175" s="45">
        <v>42.880460000000006</v>
      </c>
      <c r="AS175" s="45">
        <v>15.780009280000005</v>
      </c>
      <c r="AT175" s="45">
        <v>526.81707999999992</v>
      </c>
      <c r="AU175" s="45">
        <v>20.419266666666669</v>
      </c>
      <c r="AV175" s="45">
        <v>674.75701143432093</v>
      </c>
      <c r="AW175" s="45">
        <v>170.16055555555553</v>
      </c>
      <c r="AX175" s="45">
        <v>100.7350488888889</v>
      </c>
      <c r="AY175" s="45">
        <v>2.5524083333333332</v>
      </c>
      <c r="AZ175" s="45">
        <v>40.838533333333338</v>
      </c>
      <c r="BA175" s="45">
        <v>15.881651851851851</v>
      </c>
      <c r="BB175" s="45">
        <v>121.50189685037039</v>
      </c>
      <c r="BC175" s="45">
        <v>451.67009481333332</v>
      </c>
      <c r="BD175" s="45"/>
      <c r="BE175" s="45">
        <v>0</v>
      </c>
      <c r="BF175" s="45">
        <v>451.67009481333332</v>
      </c>
      <c r="BG175" s="45">
        <v>352.83041666666679</v>
      </c>
      <c r="BH175" s="45"/>
      <c r="BI175" s="45">
        <v>0</v>
      </c>
      <c r="BJ175" s="45"/>
      <c r="BK175" s="45"/>
      <c r="BL175" s="45">
        <v>352.83041666666679</v>
      </c>
      <c r="BM175" s="45">
        <v>24274.106562914323</v>
      </c>
      <c r="BN175" s="45">
        <f t="shared" si="24"/>
        <v>987.86318419935299</v>
      </c>
      <c r="BO175" s="45">
        <f t="shared" si="25"/>
        <v>698.08998350087609</v>
      </c>
      <c r="BP175" s="46">
        <f t="shared" si="27"/>
        <v>8.6609686609686669</v>
      </c>
      <c r="BQ175" s="46">
        <f t="shared" si="26"/>
        <v>1.8803418803418819</v>
      </c>
      <c r="BR175" s="47">
        <v>3</v>
      </c>
      <c r="BS175" s="46">
        <f t="shared" si="28"/>
        <v>3.4188034188034218</v>
      </c>
      <c r="BT175" s="46">
        <f t="shared" si="29"/>
        <v>12.25</v>
      </c>
      <c r="BU175" s="46">
        <f t="shared" si="30"/>
        <v>13.960113960113972</v>
      </c>
      <c r="BV175" s="45">
        <f t="shared" si="31"/>
        <v>235.36098352510345</v>
      </c>
      <c r="BW175" s="45">
        <f t="shared" si="32"/>
        <v>1921.3141512253326</v>
      </c>
      <c r="BX175" s="45">
        <f t="shared" si="33"/>
        <v>26195.420714139655</v>
      </c>
      <c r="BY175" s="45">
        <f t="shared" si="34"/>
        <v>314345.04856967588</v>
      </c>
      <c r="BZ175" s="45">
        <f t="shared" si="35"/>
        <v>628690.09713935177</v>
      </c>
      <c r="CA175" s="48">
        <v>43101</v>
      </c>
      <c r="CB175" s="49">
        <v>0</v>
      </c>
      <c r="CC175" s="49">
        <v>0</v>
      </c>
    </row>
    <row r="176" spans="1:81">
      <c r="A176" s="41" t="s">
        <v>375</v>
      </c>
      <c r="B176" s="41" t="s">
        <v>66</v>
      </c>
      <c r="C176" s="41" t="s">
        <v>375</v>
      </c>
      <c r="D176" s="42" t="s">
        <v>379</v>
      </c>
      <c r="E176" s="43" t="s">
        <v>62</v>
      </c>
      <c r="F176" s="43" t="s">
        <v>63</v>
      </c>
      <c r="G176" s="43">
        <v>1</v>
      </c>
      <c r="H176" s="44">
        <v>1393</v>
      </c>
      <c r="I176" s="45">
        <v>1393</v>
      </c>
      <c r="J176" s="45"/>
      <c r="K176" s="45"/>
      <c r="L176" s="45"/>
      <c r="M176" s="45"/>
      <c r="N176" s="45"/>
      <c r="O176" s="45"/>
      <c r="P176" s="45"/>
      <c r="Q176" s="45">
        <v>1393</v>
      </c>
      <c r="R176" s="45">
        <v>278.60000000000002</v>
      </c>
      <c r="S176" s="45">
        <v>20.895</v>
      </c>
      <c r="T176" s="45">
        <v>13.93</v>
      </c>
      <c r="U176" s="45">
        <v>2.786</v>
      </c>
      <c r="V176" s="45">
        <v>34.825000000000003</v>
      </c>
      <c r="W176" s="45">
        <v>111.44</v>
      </c>
      <c r="X176" s="45">
        <v>41.79</v>
      </c>
      <c r="Y176" s="45">
        <v>8.3580000000000005</v>
      </c>
      <c r="Z176" s="45">
        <v>512.62400000000002</v>
      </c>
      <c r="AA176" s="45">
        <v>116.08333333333333</v>
      </c>
      <c r="AB176" s="45">
        <v>154.77777777777777</v>
      </c>
      <c r="AC176" s="45">
        <v>99.676888888888911</v>
      </c>
      <c r="AD176" s="45">
        <v>370.53800000000001</v>
      </c>
      <c r="AE176" s="45">
        <v>96.42</v>
      </c>
      <c r="AF176" s="45">
        <v>397</v>
      </c>
      <c r="AG176" s="45">
        <v>0</v>
      </c>
      <c r="AH176" s="45">
        <v>32.619999999999997</v>
      </c>
      <c r="AI176" s="45">
        <v>0</v>
      </c>
      <c r="AJ176" s="45">
        <v>0</v>
      </c>
      <c r="AK176" s="45">
        <v>3.0700000000000003</v>
      </c>
      <c r="AL176" s="45">
        <v>0</v>
      </c>
      <c r="AM176" s="45">
        <v>529.11</v>
      </c>
      <c r="AN176" s="45">
        <v>1412.2719999999999</v>
      </c>
      <c r="AO176" s="45">
        <v>6.9905275848765438</v>
      </c>
      <c r="AP176" s="45">
        <v>0.55924220679012349</v>
      </c>
      <c r="AQ176" s="45">
        <v>0.27962110339506174</v>
      </c>
      <c r="AR176" s="45">
        <v>4.8755000000000006</v>
      </c>
      <c r="AS176" s="45">
        <v>1.7941840000000007</v>
      </c>
      <c r="AT176" s="45">
        <v>59.898999999999994</v>
      </c>
      <c r="AU176" s="45">
        <v>2.3216666666666668</v>
      </c>
      <c r="AV176" s="45">
        <v>76.719741561728398</v>
      </c>
      <c r="AW176" s="45">
        <v>19.347222222222221</v>
      </c>
      <c r="AX176" s="45">
        <v>11.453555555555557</v>
      </c>
      <c r="AY176" s="45">
        <v>0.29020833333333329</v>
      </c>
      <c r="AZ176" s="45">
        <v>4.6433333333333335</v>
      </c>
      <c r="BA176" s="45">
        <v>1.8057407407407406</v>
      </c>
      <c r="BB176" s="45">
        <v>13.81474214814815</v>
      </c>
      <c r="BC176" s="45">
        <v>51.354802333333332</v>
      </c>
      <c r="BD176" s="45">
        <v>189.95454545454547</v>
      </c>
      <c r="BE176" s="45">
        <v>189.95454545454547</v>
      </c>
      <c r="BF176" s="45">
        <v>241.30934778787881</v>
      </c>
      <c r="BG176" s="45">
        <v>67.580104166666672</v>
      </c>
      <c r="BH176" s="45"/>
      <c r="BI176" s="45">
        <v>0</v>
      </c>
      <c r="BJ176" s="45"/>
      <c r="BK176" s="45"/>
      <c r="BL176" s="45">
        <v>67.580104166666672</v>
      </c>
      <c r="BM176" s="45">
        <v>3190.8811935162739</v>
      </c>
      <c r="BN176" s="45">
        <f t="shared" si="24"/>
        <v>246.96579604983825</v>
      </c>
      <c r="BO176" s="45">
        <f t="shared" si="25"/>
        <v>174.52249587521902</v>
      </c>
      <c r="BP176" s="46">
        <f t="shared" si="27"/>
        <v>8.6609686609686669</v>
      </c>
      <c r="BQ176" s="46">
        <f t="shared" si="26"/>
        <v>1.8803418803418819</v>
      </c>
      <c r="BR176" s="47">
        <v>3</v>
      </c>
      <c r="BS176" s="46">
        <f t="shared" si="28"/>
        <v>3.4188034188034218</v>
      </c>
      <c r="BT176" s="46">
        <f t="shared" si="29"/>
        <v>12.25</v>
      </c>
      <c r="BU176" s="46">
        <f t="shared" si="30"/>
        <v>13.960113960113972</v>
      </c>
      <c r="BV176" s="45">
        <f t="shared" si="31"/>
        <v>58.840245881275862</v>
      </c>
      <c r="BW176" s="45">
        <f t="shared" si="32"/>
        <v>480.32853780633314</v>
      </c>
      <c r="BX176" s="45">
        <f t="shared" si="33"/>
        <v>3671.2097313226072</v>
      </c>
      <c r="BY176" s="45">
        <f t="shared" si="34"/>
        <v>44054.516775871285</v>
      </c>
      <c r="BZ176" s="45">
        <f t="shared" si="35"/>
        <v>88109.03355174257</v>
      </c>
      <c r="CA176" s="48">
        <v>43101</v>
      </c>
      <c r="CB176" s="49">
        <v>0</v>
      </c>
      <c r="CC176" s="49">
        <v>0</v>
      </c>
    </row>
    <row r="177" spans="1:81">
      <c r="A177" s="41" t="s">
        <v>375</v>
      </c>
      <c r="B177" s="41" t="s">
        <v>16</v>
      </c>
      <c r="C177" s="41" t="s">
        <v>375</v>
      </c>
      <c r="D177" s="42" t="s">
        <v>380</v>
      </c>
      <c r="E177" s="43" t="s">
        <v>62</v>
      </c>
      <c r="F177" s="43" t="s">
        <v>63</v>
      </c>
      <c r="G177" s="43">
        <v>1</v>
      </c>
      <c r="H177" s="44">
        <v>2216.69</v>
      </c>
      <c r="I177" s="45">
        <v>2216.69</v>
      </c>
      <c r="J177" s="45"/>
      <c r="K177" s="45"/>
      <c r="L177" s="45"/>
      <c r="M177" s="45"/>
      <c r="N177" s="45"/>
      <c r="O177" s="45"/>
      <c r="P177" s="45"/>
      <c r="Q177" s="45">
        <v>2216.69</v>
      </c>
      <c r="R177" s="45">
        <v>443.33800000000002</v>
      </c>
      <c r="S177" s="45">
        <v>33.250349999999997</v>
      </c>
      <c r="T177" s="45">
        <v>22.166900000000002</v>
      </c>
      <c r="U177" s="45">
        <v>4.4333800000000005</v>
      </c>
      <c r="V177" s="45">
        <v>55.417250000000003</v>
      </c>
      <c r="W177" s="45">
        <v>177.33520000000001</v>
      </c>
      <c r="X177" s="45">
        <v>66.500699999999995</v>
      </c>
      <c r="Y177" s="45">
        <v>13.300140000000001</v>
      </c>
      <c r="Z177" s="45">
        <v>815.74191999999994</v>
      </c>
      <c r="AA177" s="45">
        <v>184.72416666666666</v>
      </c>
      <c r="AB177" s="45">
        <v>246.29888888888888</v>
      </c>
      <c r="AC177" s="45">
        <v>158.61648444444447</v>
      </c>
      <c r="AD177" s="45">
        <v>589.63954000000001</v>
      </c>
      <c r="AE177" s="45">
        <v>46.99860000000001</v>
      </c>
      <c r="AF177" s="45">
        <v>397</v>
      </c>
      <c r="AG177" s="45">
        <v>0</v>
      </c>
      <c r="AH177" s="45">
        <v>32.619999999999997</v>
      </c>
      <c r="AI177" s="45">
        <v>0</v>
      </c>
      <c r="AJ177" s="45">
        <v>0</v>
      </c>
      <c r="AK177" s="45">
        <v>3.0700000000000003</v>
      </c>
      <c r="AL177" s="45">
        <v>0</v>
      </c>
      <c r="AM177" s="45">
        <v>479.68860000000001</v>
      </c>
      <c r="AN177" s="45">
        <v>1885.07006</v>
      </c>
      <c r="AO177" s="45">
        <v>11.124072212577161</v>
      </c>
      <c r="AP177" s="45">
        <v>0.88992577700617292</v>
      </c>
      <c r="AQ177" s="45">
        <v>0.44496288850308646</v>
      </c>
      <c r="AR177" s="45">
        <v>7.7584150000000012</v>
      </c>
      <c r="AS177" s="45">
        <v>2.855096720000001</v>
      </c>
      <c r="AT177" s="45">
        <v>95.317669999999993</v>
      </c>
      <c r="AU177" s="45">
        <v>3.6944833333333338</v>
      </c>
      <c r="AV177" s="45">
        <v>122.08462593141975</v>
      </c>
      <c r="AW177" s="45">
        <v>30.78736111111111</v>
      </c>
      <c r="AX177" s="45">
        <v>18.22611777777778</v>
      </c>
      <c r="AY177" s="45">
        <v>0.46181041666666667</v>
      </c>
      <c r="AZ177" s="45">
        <v>7.3889666666666676</v>
      </c>
      <c r="BA177" s="45">
        <v>2.8734870370370369</v>
      </c>
      <c r="BB177" s="45">
        <v>21.983489427407413</v>
      </c>
      <c r="BC177" s="45">
        <v>81.721232436666668</v>
      </c>
      <c r="BD177" s="45"/>
      <c r="BE177" s="45">
        <v>0</v>
      </c>
      <c r="BF177" s="45">
        <v>81.721232436666668</v>
      </c>
      <c r="BG177" s="45">
        <v>67.580104166666672</v>
      </c>
      <c r="BH177" s="45"/>
      <c r="BI177" s="45">
        <v>0</v>
      </c>
      <c r="BJ177" s="45"/>
      <c r="BK177" s="45"/>
      <c r="BL177" s="45">
        <v>67.580104166666672</v>
      </c>
      <c r="BM177" s="45">
        <v>4373.1460225347528</v>
      </c>
      <c r="BN177" s="45">
        <f t="shared" si="24"/>
        <v>246.96579604983825</v>
      </c>
      <c r="BO177" s="45">
        <f t="shared" si="25"/>
        <v>174.52249587521902</v>
      </c>
      <c r="BP177" s="46">
        <f t="shared" si="27"/>
        <v>8.6609686609686669</v>
      </c>
      <c r="BQ177" s="46">
        <f t="shared" si="26"/>
        <v>1.8803418803418819</v>
      </c>
      <c r="BR177" s="47">
        <v>3</v>
      </c>
      <c r="BS177" s="46">
        <f t="shared" si="28"/>
        <v>3.4188034188034218</v>
      </c>
      <c r="BT177" s="46">
        <f t="shared" si="29"/>
        <v>12.25</v>
      </c>
      <c r="BU177" s="46">
        <f t="shared" si="30"/>
        <v>13.960113960113972</v>
      </c>
      <c r="BV177" s="45">
        <f t="shared" si="31"/>
        <v>58.840245881275862</v>
      </c>
      <c r="BW177" s="45">
        <f t="shared" si="32"/>
        <v>480.32853780633314</v>
      </c>
      <c r="BX177" s="45">
        <f t="shared" si="33"/>
        <v>4853.4745603410856</v>
      </c>
      <c r="BY177" s="45">
        <f t="shared" si="34"/>
        <v>58241.694724093031</v>
      </c>
      <c r="BZ177" s="45">
        <f t="shared" si="35"/>
        <v>116483.38944818606</v>
      </c>
      <c r="CA177" s="48">
        <v>43101</v>
      </c>
      <c r="CB177" s="49">
        <v>0</v>
      </c>
      <c r="CC177" s="49">
        <v>0</v>
      </c>
    </row>
    <row r="178" spans="1:81">
      <c r="A178" s="41" t="s">
        <v>381</v>
      </c>
      <c r="B178" s="41" t="s">
        <v>114</v>
      </c>
      <c r="C178" s="41" t="s">
        <v>115</v>
      </c>
      <c r="D178" s="42" t="s">
        <v>382</v>
      </c>
      <c r="E178" s="43" t="s">
        <v>62</v>
      </c>
      <c r="F178" s="43" t="s">
        <v>63</v>
      </c>
      <c r="G178" s="43">
        <v>2</v>
      </c>
      <c r="H178" s="44">
        <v>1200.1400000000001</v>
      </c>
      <c r="I178" s="45">
        <v>2400.2800000000002</v>
      </c>
      <c r="J178" s="45"/>
      <c r="K178" s="45"/>
      <c r="L178" s="45"/>
      <c r="M178" s="45"/>
      <c r="N178" s="45"/>
      <c r="O178" s="45"/>
      <c r="P178" s="45"/>
      <c r="Q178" s="45">
        <v>2400.2800000000002</v>
      </c>
      <c r="R178" s="45">
        <v>480.05600000000004</v>
      </c>
      <c r="S178" s="45">
        <v>36.004200000000004</v>
      </c>
      <c r="T178" s="45">
        <v>24.002800000000004</v>
      </c>
      <c r="U178" s="45">
        <v>4.8005600000000008</v>
      </c>
      <c r="V178" s="45">
        <v>60.007000000000005</v>
      </c>
      <c r="W178" s="45">
        <v>192.02240000000003</v>
      </c>
      <c r="X178" s="45">
        <v>72.008400000000009</v>
      </c>
      <c r="Y178" s="45">
        <v>14.401680000000001</v>
      </c>
      <c r="Z178" s="45">
        <v>883.30304000000024</v>
      </c>
      <c r="AA178" s="45">
        <v>200.02333333333334</v>
      </c>
      <c r="AB178" s="45">
        <v>266.69777777777779</v>
      </c>
      <c r="AC178" s="45">
        <v>171.75336888888893</v>
      </c>
      <c r="AD178" s="45">
        <v>638.47448000000009</v>
      </c>
      <c r="AE178" s="45">
        <v>215.98319999999998</v>
      </c>
      <c r="AF178" s="45">
        <v>794</v>
      </c>
      <c r="AG178" s="45">
        <v>0</v>
      </c>
      <c r="AH178" s="45">
        <v>56.64</v>
      </c>
      <c r="AI178" s="45">
        <v>0</v>
      </c>
      <c r="AJ178" s="45">
        <v>0</v>
      </c>
      <c r="AK178" s="45">
        <v>6.1400000000000006</v>
      </c>
      <c r="AL178" s="45">
        <v>0</v>
      </c>
      <c r="AM178" s="45">
        <v>1072.7632000000001</v>
      </c>
      <c r="AN178" s="45">
        <v>2594.5407200000004</v>
      </c>
      <c r="AO178" s="45">
        <v>12.045386612654323</v>
      </c>
      <c r="AP178" s="45">
        <v>0.96363092901234582</v>
      </c>
      <c r="AQ178" s="45">
        <v>0.48181546450617291</v>
      </c>
      <c r="AR178" s="45">
        <v>8.4009800000000023</v>
      </c>
      <c r="AS178" s="45">
        <v>3.0915606400000013</v>
      </c>
      <c r="AT178" s="45">
        <v>103.21204</v>
      </c>
      <c r="AU178" s="45">
        <v>4.0004666666666671</v>
      </c>
      <c r="AV178" s="45">
        <v>132.19588031283951</v>
      </c>
      <c r="AW178" s="45">
        <v>33.337222222222223</v>
      </c>
      <c r="AX178" s="45">
        <v>19.735635555555557</v>
      </c>
      <c r="AY178" s="45">
        <v>0.50005833333333338</v>
      </c>
      <c r="AZ178" s="45">
        <v>8.0009333333333341</v>
      </c>
      <c r="BA178" s="45">
        <v>3.1114740740740743</v>
      </c>
      <c r="BB178" s="45">
        <v>23.80419905481482</v>
      </c>
      <c r="BC178" s="45">
        <v>88.489522573333346</v>
      </c>
      <c r="BD178" s="45"/>
      <c r="BE178" s="45">
        <v>0</v>
      </c>
      <c r="BF178" s="45">
        <v>88.489522573333346</v>
      </c>
      <c r="BG178" s="45">
        <v>98.172499999999999</v>
      </c>
      <c r="BH178" s="45"/>
      <c r="BI178" s="45">
        <v>0</v>
      </c>
      <c r="BJ178" s="45"/>
      <c r="BK178" s="45"/>
      <c r="BL178" s="45">
        <v>98.172499999999999</v>
      </c>
      <c r="BM178" s="45">
        <v>5313.6786228861729</v>
      </c>
      <c r="BN178" s="45">
        <f t="shared" si="24"/>
        <v>493.93159209967649</v>
      </c>
      <c r="BO178" s="45">
        <f t="shared" si="25"/>
        <v>349.04499175043804</v>
      </c>
      <c r="BP178" s="46">
        <f t="shared" si="27"/>
        <v>8.5633802816901436</v>
      </c>
      <c r="BQ178" s="46">
        <f t="shared" si="26"/>
        <v>1.8591549295774654</v>
      </c>
      <c r="BR178" s="47">
        <v>2</v>
      </c>
      <c r="BS178" s="46">
        <f t="shared" si="28"/>
        <v>2.2535211267605644</v>
      </c>
      <c r="BT178" s="46">
        <f t="shared" si="29"/>
        <v>11.25</v>
      </c>
      <c r="BU178" s="46">
        <f t="shared" si="30"/>
        <v>12.676056338028173</v>
      </c>
      <c r="BV178" s="45">
        <f t="shared" si="31"/>
        <v>106.85618668522584</v>
      </c>
      <c r="BW178" s="45">
        <f t="shared" si="32"/>
        <v>949.83277053534039</v>
      </c>
      <c r="BX178" s="45">
        <f t="shared" si="33"/>
        <v>6263.5113934215133</v>
      </c>
      <c r="BY178" s="45">
        <f t="shared" si="34"/>
        <v>75162.136721058167</v>
      </c>
      <c r="BZ178" s="45">
        <f t="shared" si="35"/>
        <v>150324.27344211633</v>
      </c>
      <c r="CA178" s="48">
        <v>43101</v>
      </c>
      <c r="CB178" s="49">
        <v>0</v>
      </c>
      <c r="CC178" s="49">
        <v>0</v>
      </c>
    </row>
    <row r="179" spans="1:81">
      <c r="A179" s="41" t="s">
        <v>381</v>
      </c>
      <c r="B179" s="41" t="s">
        <v>78</v>
      </c>
      <c r="C179" s="41" t="s">
        <v>383</v>
      </c>
      <c r="D179" s="42" t="s">
        <v>384</v>
      </c>
      <c r="E179" s="43" t="s">
        <v>62</v>
      </c>
      <c r="F179" s="43" t="s">
        <v>63</v>
      </c>
      <c r="G179" s="43">
        <v>5</v>
      </c>
      <c r="H179" s="44">
        <v>3035.23</v>
      </c>
      <c r="I179" s="45">
        <v>15176.15</v>
      </c>
      <c r="J179" s="45"/>
      <c r="K179" s="45"/>
      <c r="L179" s="45"/>
      <c r="M179" s="45"/>
      <c r="N179" s="45"/>
      <c r="O179" s="45"/>
      <c r="P179" s="45"/>
      <c r="Q179" s="45">
        <v>15176.15</v>
      </c>
      <c r="R179" s="45">
        <v>3035.23</v>
      </c>
      <c r="S179" s="45">
        <v>227.64224999999999</v>
      </c>
      <c r="T179" s="45">
        <v>151.76150000000001</v>
      </c>
      <c r="U179" s="45">
        <v>30.3523</v>
      </c>
      <c r="V179" s="45">
        <v>379.40375</v>
      </c>
      <c r="W179" s="45">
        <v>1214.0920000000001</v>
      </c>
      <c r="X179" s="45">
        <v>455.28449999999998</v>
      </c>
      <c r="Y179" s="45">
        <v>91.056899999999999</v>
      </c>
      <c r="Z179" s="45">
        <v>5584.8231999999989</v>
      </c>
      <c r="AA179" s="45">
        <v>1264.6791666666666</v>
      </c>
      <c r="AB179" s="45">
        <v>1686.2388888888888</v>
      </c>
      <c r="AC179" s="45">
        <v>1085.9378444444446</v>
      </c>
      <c r="AD179" s="45">
        <v>4036.8559</v>
      </c>
      <c r="AE179" s="45">
        <v>0</v>
      </c>
      <c r="AF179" s="45">
        <v>1985</v>
      </c>
      <c r="AG179" s="45">
        <v>0</v>
      </c>
      <c r="AH179" s="45">
        <v>75</v>
      </c>
      <c r="AI179" s="45">
        <v>0</v>
      </c>
      <c r="AJ179" s="45">
        <v>0</v>
      </c>
      <c r="AK179" s="45">
        <v>15.350000000000001</v>
      </c>
      <c r="AL179" s="45">
        <v>1469.4</v>
      </c>
      <c r="AM179" s="45">
        <v>3544.75</v>
      </c>
      <c r="AN179" s="45">
        <v>13166.429099999999</v>
      </c>
      <c r="AO179" s="45">
        <v>76.158862316743836</v>
      </c>
      <c r="AP179" s="45">
        <v>6.0927089853395069</v>
      </c>
      <c r="AQ179" s="45">
        <v>3.0463544926697534</v>
      </c>
      <c r="AR179" s="45">
        <v>53.116525000000003</v>
      </c>
      <c r="AS179" s="45">
        <v>19.546881200000009</v>
      </c>
      <c r="AT179" s="45">
        <v>652.57444999999996</v>
      </c>
      <c r="AU179" s="45">
        <v>25.293583333333334</v>
      </c>
      <c r="AV179" s="45">
        <v>835.8293653280864</v>
      </c>
      <c r="AW179" s="45">
        <v>210.7798611111111</v>
      </c>
      <c r="AX179" s="45">
        <v>124.78167777777779</v>
      </c>
      <c r="AY179" s="45">
        <v>3.1616979166666663</v>
      </c>
      <c r="AZ179" s="45">
        <v>50.587166666666668</v>
      </c>
      <c r="BA179" s="45">
        <v>19.672787037037036</v>
      </c>
      <c r="BB179" s="45">
        <v>150.50581410740745</v>
      </c>
      <c r="BC179" s="45">
        <v>559.48900461666676</v>
      </c>
      <c r="BD179" s="45"/>
      <c r="BE179" s="45">
        <v>0</v>
      </c>
      <c r="BF179" s="45">
        <v>559.48900461666676</v>
      </c>
      <c r="BG179" s="45">
        <v>441.03802083333346</v>
      </c>
      <c r="BH179" s="45"/>
      <c r="BI179" s="45">
        <v>0</v>
      </c>
      <c r="BJ179" s="45"/>
      <c r="BK179" s="45"/>
      <c r="BL179" s="45">
        <v>441.03802083333346</v>
      </c>
      <c r="BM179" s="45">
        <v>30178.935490778083</v>
      </c>
      <c r="BN179" s="45">
        <f t="shared" si="24"/>
        <v>1234.8289802491913</v>
      </c>
      <c r="BO179" s="45">
        <f t="shared" si="25"/>
        <v>872.61247937609505</v>
      </c>
      <c r="BP179" s="46">
        <f t="shared" si="27"/>
        <v>8.5633802816901436</v>
      </c>
      <c r="BQ179" s="46">
        <f t="shared" si="26"/>
        <v>1.8591549295774654</v>
      </c>
      <c r="BR179" s="47">
        <v>2</v>
      </c>
      <c r="BS179" s="46">
        <f t="shared" si="28"/>
        <v>2.2535211267605644</v>
      </c>
      <c r="BT179" s="46">
        <f t="shared" si="29"/>
        <v>11.25</v>
      </c>
      <c r="BU179" s="46">
        <f t="shared" si="30"/>
        <v>12.676056338028173</v>
      </c>
      <c r="BV179" s="45">
        <f t="shared" si="31"/>
        <v>267.14046671306454</v>
      </c>
      <c r="BW179" s="45">
        <f t="shared" si="32"/>
        <v>2374.581926338351</v>
      </c>
      <c r="BX179" s="45">
        <f t="shared" si="33"/>
        <v>32553.517417116433</v>
      </c>
      <c r="BY179" s="45">
        <f t="shared" si="34"/>
        <v>390642.20900539716</v>
      </c>
      <c r="BZ179" s="45">
        <f t="shared" si="35"/>
        <v>781284.41801079432</v>
      </c>
      <c r="CA179" s="48">
        <v>43101</v>
      </c>
      <c r="CB179" s="49">
        <v>0</v>
      </c>
      <c r="CC179" s="49">
        <v>0</v>
      </c>
    </row>
    <row r="180" spans="1:81">
      <c r="A180" s="41" t="s">
        <v>381</v>
      </c>
      <c r="B180" s="41" t="s">
        <v>78</v>
      </c>
      <c r="C180" s="41" t="s">
        <v>383</v>
      </c>
      <c r="D180" s="42" t="s">
        <v>385</v>
      </c>
      <c r="E180" s="43" t="s">
        <v>62</v>
      </c>
      <c r="F180" s="43" t="s">
        <v>64</v>
      </c>
      <c r="G180" s="43">
        <v>1</v>
      </c>
      <c r="H180" s="44">
        <v>3035.23</v>
      </c>
      <c r="I180" s="45">
        <v>3035.23</v>
      </c>
      <c r="J180" s="45"/>
      <c r="K180" s="45"/>
      <c r="L180" s="45"/>
      <c r="M180" s="45"/>
      <c r="N180" s="45"/>
      <c r="O180" s="45"/>
      <c r="P180" s="45"/>
      <c r="Q180" s="45">
        <v>3035.23</v>
      </c>
      <c r="R180" s="45">
        <v>607.04600000000005</v>
      </c>
      <c r="S180" s="45">
        <v>45.528449999999999</v>
      </c>
      <c r="T180" s="45">
        <v>30.3523</v>
      </c>
      <c r="U180" s="45">
        <v>6.0704599999999997</v>
      </c>
      <c r="V180" s="45">
        <v>75.880750000000006</v>
      </c>
      <c r="W180" s="45">
        <v>242.8184</v>
      </c>
      <c r="X180" s="45">
        <v>91.056899999999999</v>
      </c>
      <c r="Y180" s="45">
        <v>18.211380000000002</v>
      </c>
      <c r="Z180" s="45">
        <v>1116.9646400000001</v>
      </c>
      <c r="AA180" s="45">
        <v>252.93583333333333</v>
      </c>
      <c r="AB180" s="45">
        <v>337.24777777777774</v>
      </c>
      <c r="AC180" s="45">
        <v>217.18756888888893</v>
      </c>
      <c r="AD180" s="45">
        <v>807.37117999999998</v>
      </c>
      <c r="AE180" s="45">
        <v>0</v>
      </c>
      <c r="AF180" s="45">
        <v>397</v>
      </c>
      <c r="AG180" s="45">
        <v>0</v>
      </c>
      <c r="AH180" s="45">
        <v>15</v>
      </c>
      <c r="AI180" s="45">
        <v>0</v>
      </c>
      <c r="AJ180" s="45">
        <v>0</v>
      </c>
      <c r="AK180" s="45">
        <v>3.0700000000000003</v>
      </c>
      <c r="AL180" s="45">
        <v>293.88</v>
      </c>
      <c r="AM180" s="45">
        <v>708.95</v>
      </c>
      <c r="AN180" s="45">
        <v>2633.2858200000001</v>
      </c>
      <c r="AO180" s="45">
        <v>15.231772463348767</v>
      </c>
      <c r="AP180" s="45">
        <v>1.2185417970679013</v>
      </c>
      <c r="AQ180" s="45">
        <v>0.60927089853395067</v>
      </c>
      <c r="AR180" s="45">
        <v>10.623305000000002</v>
      </c>
      <c r="AS180" s="45">
        <v>3.9093762400000016</v>
      </c>
      <c r="AT180" s="45">
        <v>130.51488999999998</v>
      </c>
      <c r="AU180" s="45">
        <v>5.0587166666666672</v>
      </c>
      <c r="AV180" s="45">
        <v>167.16587306561726</v>
      </c>
      <c r="AW180" s="45">
        <v>42.155972222222218</v>
      </c>
      <c r="AX180" s="45">
        <v>24.956335555555558</v>
      </c>
      <c r="AY180" s="45">
        <v>0.63233958333333329</v>
      </c>
      <c r="AZ180" s="45">
        <v>10.117433333333334</v>
      </c>
      <c r="BA180" s="45">
        <v>3.9345574074074072</v>
      </c>
      <c r="BB180" s="45">
        <v>30.101162821481488</v>
      </c>
      <c r="BC180" s="45">
        <v>111.89780092333334</v>
      </c>
      <c r="BD180" s="45"/>
      <c r="BE180" s="45">
        <v>0</v>
      </c>
      <c r="BF180" s="45">
        <v>111.89780092333334</v>
      </c>
      <c r="BG180" s="45">
        <v>88.207604166666698</v>
      </c>
      <c r="BH180" s="45"/>
      <c r="BI180" s="45">
        <v>0</v>
      </c>
      <c r="BJ180" s="45"/>
      <c r="BK180" s="45"/>
      <c r="BL180" s="45">
        <v>88.207604166666698</v>
      </c>
      <c r="BM180" s="45">
        <v>6035.787098155618</v>
      </c>
      <c r="BN180" s="45">
        <f t="shared" si="24"/>
        <v>246.96579604983825</v>
      </c>
      <c r="BO180" s="45">
        <f t="shared" si="25"/>
        <v>174.52249587521902</v>
      </c>
      <c r="BP180" s="46">
        <f t="shared" si="27"/>
        <v>8.5633802816901436</v>
      </c>
      <c r="BQ180" s="46">
        <f t="shared" si="26"/>
        <v>1.8591549295774654</v>
      </c>
      <c r="BR180" s="47">
        <v>2</v>
      </c>
      <c r="BS180" s="46">
        <f t="shared" si="28"/>
        <v>2.2535211267605644</v>
      </c>
      <c r="BT180" s="46">
        <f t="shared" si="29"/>
        <v>11.25</v>
      </c>
      <c r="BU180" s="46">
        <f t="shared" si="30"/>
        <v>12.676056338028173</v>
      </c>
      <c r="BV180" s="45">
        <f t="shared" si="31"/>
        <v>53.428093342612918</v>
      </c>
      <c r="BW180" s="45">
        <f t="shared" si="32"/>
        <v>474.91638526767019</v>
      </c>
      <c r="BX180" s="45">
        <f t="shared" si="33"/>
        <v>6510.7034834232882</v>
      </c>
      <c r="BY180" s="45">
        <f t="shared" si="34"/>
        <v>78128.441801079462</v>
      </c>
      <c r="BZ180" s="45">
        <f t="shared" si="35"/>
        <v>156256.88360215892</v>
      </c>
      <c r="CA180" s="48">
        <v>43101</v>
      </c>
      <c r="CB180" s="49">
        <v>0</v>
      </c>
      <c r="CC180" s="49">
        <v>0</v>
      </c>
    </row>
    <row r="181" spans="1:81">
      <c r="A181" s="41" t="s">
        <v>381</v>
      </c>
      <c r="B181" s="41" t="s">
        <v>66</v>
      </c>
      <c r="C181" s="41" t="s">
        <v>381</v>
      </c>
      <c r="D181" s="42" t="s">
        <v>386</v>
      </c>
      <c r="E181" s="43" t="s">
        <v>62</v>
      </c>
      <c r="F181" s="43" t="s">
        <v>63</v>
      </c>
      <c r="G181" s="43">
        <v>1</v>
      </c>
      <c r="H181" s="44">
        <v>1393</v>
      </c>
      <c r="I181" s="45">
        <v>1393</v>
      </c>
      <c r="J181" s="45"/>
      <c r="K181" s="45"/>
      <c r="L181" s="45"/>
      <c r="M181" s="45"/>
      <c r="N181" s="45"/>
      <c r="O181" s="45"/>
      <c r="P181" s="45"/>
      <c r="Q181" s="45">
        <v>1393</v>
      </c>
      <c r="R181" s="45">
        <v>278.60000000000002</v>
      </c>
      <c r="S181" s="45">
        <v>20.895</v>
      </c>
      <c r="T181" s="45">
        <v>13.93</v>
      </c>
      <c r="U181" s="45">
        <v>2.786</v>
      </c>
      <c r="V181" s="45">
        <v>34.825000000000003</v>
      </c>
      <c r="W181" s="45">
        <v>111.44</v>
      </c>
      <c r="X181" s="45">
        <v>41.79</v>
      </c>
      <c r="Y181" s="45">
        <v>8.3580000000000005</v>
      </c>
      <c r="Z181" s="45">
        <v>512.62400000000002</v>
      </c>
      <c r="AA181" s="45">
        <v>116.08333333333333</v>
      </c>
      <c r="AB181" s="45">
        <v>154.77777777777777</v>
      </c>
      <c r="AC181" s="45">
        <v>99.676888888888911</v>
      </c>
      <c r="AD181" s="45">
        <v>370.53800000000001</v>
      </c>
      <c r="AE181" s="45">
        <v>96.42</v>
      </c>
      <c r="AF181" s="45">
        <v>0</v>
      </c>
      <c r="AG181" s="45">
        <v>264.83999999999997</v>
      </c>
      <c r="AH181" s="45">
        <v>27.01</v>
      </c>
      <c r="AI181" s="45">
        <v>0</v>
      </c>
      <c r="AJ181" s="45">
        <v>0</v>
      </c>
      <c r="AK181" s="45">
        <v>3.0700000000000003</v>
      </c>
      <c r="AL181" s="45">
        <v>0</v>
      </c>
      <c r="AM181" s="45">
        <v>391.34</v>
      </c>
      <c r="AN181" s="45">
        <v>1274.502</v>
      </c>
      <c r="AO181" s="45">
        <v>6.9905275848765438</v>
      </c>
      <c r="AP181" s="45">
        <v>0.55924220679012349</v>
      </c>
      <c r="AQ181" s="45">
        <v>0.27962110339506174</v>
      </c>
      <c r="AR181" s="45">
        <v>4.8755000000000006</v>
      </c>
      <c r="AS181" s="45">
        <v>1.7941840000000007</v>
      </c>
      <c r="AT181" s="45">
        <v>59.898999999999994</v>
      </c>
      <c r="AU181" s="45">
        <v>2.3216666666666668</v>
      </c>
      <c r="AV181" s="45">
        <v>76.719741561728398</v>
      </c>
      <c r="AW181" s="45">
        <v>19.347222222222221</v>
      </c>
      <c r="AX181" s="45">
        <v>11.453555555555557</v>
      </c>
      <c r="AY181" s="45">
        <v>0.29020833333333329</v>
      </c>
      <c r="AZ181" s="45">
        <v>4.6433333333333335</v>
      </c>
      <c r="BA181" s="45">
        <v>1.8057407407407406</v>
      </c>
      <c r="BB181" s="45">
        <v>13.81474214814815</v>
      </c>
      <c r="BC181" s="45">
        <v>51.354802333333332</v>
      </c>
      <c r="BD181" s="45">
        <v>189.95454545454547</v>
      </c>
      <c r="BE181" s="45">
        <v>189.95454545454547</v>
      </c>
      <c r="BF181" s="45">
        <v>241.30934778787881</v>
      </c>
      <c r="BG181" s="45">
        <v>67.580104166666672</v>
      </c>
      <c r="BH181" s="45"/>
      <c r="BI181" s="45">
        <v>0</v>
      </c>
      <c r="BJ181" s="45"/>
      <c r="BK181" s="45"/>
      <c r="BL181" s="45">
        <v>67.580104166666672</v>
      </c>
      <c r="BM181" s="45">
        <v>3053.1111935162739</v>
      </c>
      <c r="BN181" s="45">
        <f t="shared" si="24"/>
        <v>246.96579604983825</v>
      </c>
      <c r="BO181" s="45">
        <f t="shared" si="25"/>
        <v>174.52249587521902</v>
      </c>
      <c r="BP181" s="46">
        <f t="shared" si="27"/>
        <v>8.5633802816901436</v>
      </c>
      <c r="BQ181" s="46">
        <f t="shared" si="26"/>
        <v>1.8591549295774654</v>
      </c>
      <c r="BR181" s="47">
        <v>2</v>
      </c>
      <c r="BS181" s="46">
        <f t="shared" si="28"/>
        <v>2.2535211267605644</v>
      </c>
      <c r="BT181" s="46">
        <f t="shared" si="29"/>
        <v>11.25</v>
      </c>
      <c r="BU181" s="46">
        <f t="shared" si="30"/>
        <v>12.676056338028173</v>
      </c>
      <c r="BV181" s="45">
        <f t="shared" si="31"/>
        <v>53.428093342612918</v>
      </c>
      <c r="BW181" s="45">
        <f t="shared" si="32"/>
        <v>474.91638526767019</v>
      </c>
      <c r="BX181" s="45">
        <f t="shared" si="33"/>
        <v>3528.0275787839441</v>
      </c>
      <c r="BY181" s="45">
        <f t="shared" si="34"/>
        <v>42336.330945407331</v>
      </c>
      <c r="BZ181" s="45">
        <f t="shared" si="35"/>
        <v>84672.661890814663</v>
      </c>
      <c r="CA181" s="48">
        <v>43101</v>
      </c>
      <c r="CB181" s="49">
        <v>0</v>
      </c>
      <c r="CC181" s="49">
        <v>0</v>
      </c>
    </row>
    <row r="182" spans="1:81">
      <c r="A182" s="41" t="s">
        <v>381</v>
      </c>
      <c r="B182" s="41" t="s">
        <v>17</v>
      </c>
      <c r="C182" s="41" t="s">
        <v>381</v>
      </c>
      <c r="D182" s="42" t="s">
        <v>387</v>
      </c>
      <c r="E182" s="43" t="s">
        <v>62</v>
      </c>
      <c r="F182" s="43" t="s">
        <v>63</v>
      </c>
      <c r="G182" s="43">
        <v>1</v>
      </c>
      <c r="H182" s="44">
        <v>1511.38</v>
      </c>
      <c r="I182" s="45">
        <v>1511.38</v>
      </c>
      <c r="J182" s="45"/>
      <c r="K182" s="45"/>
      <c r="L182" s="45"/>
      <c r="M182" s="45"/>
      <c r="N182" s="45"/>
      <c r="O182" s="45"/>
      <c r="P182" s="45"/>
      <c r="Q182" s="45">
        <v>1511.38</v>
      </c>
      <c r="R182" s="45">
        <v>302.27600000000001</v>
      </c>
      <c r="S182" s="45">
        <v>22.6707</v>
      </c>
      <c r="T182" s="45">
        <v>15.113800000000001</v>
      </c>
      <c r="U182" s="45">
        <v>3.0227600000000003</v>
      </c>
      <c r="V182" s="45">
        <v>37.784500000000001</v>
      </c>
      <c r="W182" s="45">
        <v>120.91040000000001</v>
      </c>
      <c r="X182" s="45">
        <v>45.3414</v>
      </c>
      <c r="Y182" s="45">
        <v>9.0682800000000015</v>
      </c>
      <c r="Z182" s="45">
        <v>556.18784000000005</v>
      </c>
      <c r="AA182" s="45">
        <v>125.94833333333334</v>
      </c>
      <c r="AB182" s="45">
        <v>167.93111111111111</v>
      </c>
      <c r="AC182" s="45">
        <v>108.14763555555558</v>
      </c>
      <c r="AD182" s="45">
        <v>402.02708000000007</v>
      </c>
      <c r="AE182" s="45">
        <v>89.3172</v>
      </c>
      <c r="AF182" s="45">
        <v>0</v>
      </c>
      <c r="AG182" s="45">
        <v>264.83999999999997</v>
      </c>
      <c r="AH182" s="45">
        <v>27.01</v>
      </c>
      <c r="AI182" s="45">
        <v>0</v>
      </c>
      <c r="AJ182" s="45">
        <v>0</v>
      </c>
      <c r="AK182" s="45">
        <v>3.0700000000000003</v>
      </c>
      <c r="AL182" s="45">
        <v>0</v>
      </c>
      <c r="AM182" s="45">
        <v>384.23719999999997</v>
      </c>
      <c r="AN182" s="45">
        <v>1342.4521200000001</v>
      </c>
      <c r="AO182" s="45">
        <v>7.584596971450619</v>
      </c>
      <c r="AP182" s="45">
        <v>0.60676775771604952</v>
      </c>
      <c r="AQ182" s="45">
        <v>0.30338387885802476</v>
      </c>
      <c r="AR182" s="45">
        <v>5.2898300000000011</v>
      </c>
      <c r="AS182" s="45">
        <v>1.946657440000001</v>
      </c>
      <c r="AT182" s="45">
        <v>64.989339999999999</v>
      </c>
      <c r="AU182" s="45">
        <v>2.518966666666667</v>
      </c>
      <c r="AV182" s="45">
        <v>83.239542714691368</v>
      </c>
      <c r="AW182" s="45">
        <v>20.991388888888888</v>
      </c>
      <c r="AX182" s="45">
        <v>12.426902222222225</v>
      </c>
      <c r="AY182" s="45">
        <v>0.31487083333333332</v>
      </c>
      <c r="AZ182" s="45">
        <v>5.037933333333334</v>
      </c>
      <c r="BA182" s="45">
        <v>1.9591962962962963</v>
      </c>
      <c r="BB182" s="45">
        <v>14.988747299259263</v>
      </c>
      <c r="BC182" s="45">
        <v>55.719038873333346</v>
      </c>
      <c r="BD182" s="45"/>
      <c r="BE182" s="45">
        <v>0</v>
      </c>
      <c r="BF182" s="45">
        <v>55.719038873333346</v>
      </c>
      <c r="BG182" s="45">
        <v>67.580104166666658</v>
      </c>
      <c r="BH182" s="45"/>
      <c r="BI182" s="45">
        <v>0</v>
      </c>
      <c r="BJ182" s="45"/>
      <c r="BK182" s="45"/>
      <c r="BL182" s="45">
        <v>67.580104166666658</v>
      </c>
      <c r="BM182" s="45">
        <v>3060.3708057546914</v>
      </c>
      <c r="BN182" s="45">
        <f t="shared" si="24"/>
        <v>246.96579604983825</v>
      </c>
      <c r="BO182" s="45">
        <f t="shared" si="25"/>
        <v>174.52249587521902</v>
      </c>
      <c r="BP182" s="46">
        <f t="shared" si="27"/>
        <v>8.5633802816901436</v>
      </c>
      <c r="BQ182" s="46">
        <f t="shared" si="26"/>
        <v>1.8591549295774654</v>
      </c>
      <c r="BR182" s="47">
        <v>2</v>
      </c>
      <c r="BS182" s="46">
        <f t="shared" si="28"/>
        <v>2.2535211267605644</v>
      </c>
      <c r="BT182" s="46">
        <f t="shared" si="29"/>
        <v>11.25</v>
      </c>
      <c r="BU182" s="46">
        <f t="shared" si="30"/>
        <v>12.676056338028173</v>
      </c>
      <c r="BV182" s="45">
        <f t="shared" si="31"/>
        <v>53.428093342612918</v>
      </c>
      <c r="BW182" s="45">
        <f t="shared" si="32"/>
        <v>474.91638526767019</v>
      </c>
      <c r="BX182" s="45">
        <f t="shared" si="33"/>
        <v>3535.2871910223616</v>
      </c>
      <c r="BY182" s="45">
        <f t="shared" si="34"/>
        <v>42423.446292268338</v>
      </c>
      <c r="BZ182" s="45">
        <f t="shared" si="35"/>
        <v>84846.892584536676</v>
      </c>
      <c r="CA182" s="48">
        <v>43101</v>
      </c>
      <c r="CB182" s="49">
        <v>0</v>
      </c>
      <c r="CC182" s="49">
        <v>0</v>
      </c>
    </row>
    <row r="183" spans="1:81">
      <c r="A183" s="41" t="s">
        <v>381</v>
      </c>
      <c r="B183" s="41" t="s">
        <v>16</v>
      </c>
      <c r="C183" s="41" t="s">
        <v>381</v>
      </c>
      <c r="D183" s="42" t="s">
        <v>388</v>
      </c>
      <c r="E183" s="43" t="s">
        <v>62</v>
      </c>
      <c r="F183" s="43" t="s">
        <v>63</v>
      </c>
      <c r="G183" s="43">
        <v>3</v>
      </c>
      <c r="H183" s="44">
        <v>2216.69</v>
      </c>
      <c r="I183" s="45">
        <v>6650.07</v>
      </c>
      <c r="J183" s="45"/>
      <c r="K183" s="45"/>
      <c r="L183" s="45"/>
      <c r="M183" s="45"/>
      <c r="N183" s="45"/>
      <c r="O183" s="45"/>
      <c r="P183" s="45"/>
      <c r="Q183" s="45">
        <v>6650.07</v>
      </c>
      <c r="R183" s="45">
        <v>1330.0140000000001</v>
      </c>
      <c r="S183" s="45">
        <v>99.751049999999992</v>
      </c>
      <c r="T183" s="45">
        <v>66.500699999999995</v>
      </c>
      <c r="U183" s="45">
        <v>13.300139999999999</v>
      </c>
      <c r="V183" s="45">
        <v>166.25175000000002</v>
      </c>
      <c r="W183" s="45">
        <v>532.00559999999996</v>
      </c>
      <c r="X183" s="45">
        <v>199.50209999999998</v>
      </c>
      <c r="Y183" s="45">
        <v>39.900419999999997</v>
      </c>
      <c r="Z183" s="45">
        <v>2447.2257600000003</v>
      </c>
      <c r="AA183" s="45">
        <v>554.1724999999999</v>
      </c>
      <c r="AB183" s="45">
        <v>738.89666666666665</v>
      </c>
      <c r="AC183" s="45">
        <v>475.84945333333337</v>
      </c>
      <c r="AD183" s="45">
        <v>1768.9186199999999</v>
      </c>
      <c r="AE183" s="45">
        <v>140.99580000000003</v>
      </c>
      <c r="AF183" s="45">
        <v>0</v>
      </c>
      <c r="AG183" s="45">
        <v>794.52</v>
      </c>
      <c r="AH183" s="45">
        <v>81.03</v>
      </c>
      <c r="AI183" s="45">
        <v>0</v>
      </c>
      <c r="AJ183" s="45">
        <v>0</v>
      </c>
      <c r="AK183" s="45">
        <v>9.2100000000000009</v>
      </c>
      <c r="AL183" s="45">
        <v>0</v>
      </c>
      <c r="AM183" s="45">
        <v>1025.7557999999999</v>
      </c>
      <c r="AN183" s="45">
        <v>5241.9001800000005</v>
      </c>
      <c r="AO183" s="45">
        <v>33.372216637731484</v>
      </c>
      <c r="AP183" s="45">
        <v>2.6697773310185187</v>
      </c>
      <c r="AQ183" s="45">
        <v>1.3348886655092593</v>
      </c>
      <c r="AR183" s="45">
        <v>23.275245000000002</v>
      </c>
      <c r="AS183" s="45">
        <v>8.5652901600000035</v>
      </c>
      <c r="AT183" s="45">
        <v>285.95300999999995</v>
      </c>
      <c r="AU183" s="45">
        <v>11.083450000000001</v>
      </c>
      <c r="AV183" s="45">
        <v>366.25387779425927</v>
      </c>
      <c r="AW183" s="45">
        <v>92.362083333333331</v>
      </c>
      <c r="AX183" s="45">
        <v>54.678353333333334</v>
      </c>
      <c r="AY183" s="45">
        <v>1.3854312499999999</v>
      </c>
      <c r="AZ183" s="45">
        <v>22.166900000000002</v>
      </c>
      <c r="BA183" s="45">
        <v>8.6204611111111102</v>
      </c>
      <c r="BB183" s="45">
        <v>65.950468282222232</v>
      </c>
      <c r="BC183" s="45">
        <v>245.16369731</v>
      </c>
      <c r="BD183" s="45"/>
      <c r="BE183" s="45">
        <v>0</v>
      </c>
      <c r="BF183" s="45">
        <v>245.16369731</v>
      </c>
      <c r="BG183" s="45">
        <v>202.74031250000002</v>
      </c>
      <c r="BH183" s="45"/>
      <c r="BI183" s="45">
        <v>0</v>
      </c>
      <c r="BJ183" s="45"/>
      <c r="BK183" s="45"/>
      <c r="BL183" s="45">
        <v>202.74031250000002</v>
      </c>
      <c r="BM183" s="45">
        <v>12706.128067604259</v>
      </c>
      <c r="BN183" s="45">
        <f t="shared" si="24"/>
        <v>740.89738814951477</v>
      </c>
      <c r="BO183" s="45">
        <f t="shared" si="25"/>
        <v>523.56748762565712</v>
      </c>
      <c r="BP183" s="46">
        <f t="shared" si="27"/>
        <v>8.5633802816901436</v>
      </c>
      <c r="BQ183" s="46">
        <f t="shared" si="26"/>
        <v>1.8591549295774654</v>
      </c>
      <c r="BR183" s="47">
        <v>2</v>
      </c>
      <c r="BS183" s="46">
        <f t="shared" si="28"/>
        <v>2.2535211267605644</v>
      </c>
      <c r="BT183" s="46">
        <f t="shared" si="29"/>
        <v>11.25</v>
      </c>
      <c r="BU183" s="46">
        <f t="shared" si="30"/>
        <v>12.676056338028173</v>
      </c>
      <c r="BV183" s="45">
        <f t="shared" si="31"/>
        <v>160.28428002783875</v>
      </c>
      <c r="BW183" s="45">
        <f t="shared" si="32"/>
        <v>1424.7491558030108</v>
      </c>
      <c r="BX183" s="45">
        <f t="shared" si="33"/>
        <v>14130.877223407269</v>
      </c>
      <c r="BY183" s="45">
        <f t="shared" si="34"/>
        <v>169570.52668088724</v>
      </c>
      <c r="BZ183" s="45">
        <f t="shared" si="35"/>
        <v>339141.05336177448</v>
      </c>
      <c r="CA183" s="48">
        <v>43101</v>
      </c>
      <c r="CB183" s="49">
        <v>0</v>
      </c>
      <c r="CC183" s="49">
        <v>0</v>
      </c>
    </row>
    <row r="184" spans="1:81">
      <c r="A184" s="41" t="s">
        <v>381</v>
      </c>
      <c r="B184" s="41" t="s">
        <v>155</v>
      </c>
      <c r="C184" s="41" t="s">
        <v>156</v>
      </c>
      <c r="D184" s="42" t="s">
        <v>389</v>
      </c>
      <c r="E184" s="43" t="s">
        <v>62</v>
      </c>
      <c r="F184" s="43" t="s">
        <v>63</v>
      </c>
      <c r="G184" s="43">
        <v>1</v>
      </c>
      <c r="H184" s="44">
        <v>1696.02</v>
      </c>
      <c r="I184" s="45">
        <v>1696.02</v>
      </c>
      <c r="J184" s="45"/>
      <c r="K184" s="45"/>
      <c r="L184" s="45"/>
      <c r="M184" s="45"/>
      <c r="N184" s="45"/>
      <c r="O184" s="45"/>
      <c r="P184" s="45"/>
      <c r="Q184" s="45">
        <v>1696.02</v>
      </c>
      <c r="R184" s="45">
        <v>339.20400000000001</v>
      </c>
      <c r="S184" s="45">
        <v>25.440299999999997</v>
      </c>
      <c r="T184" s="45">
        <v>16.9602</v>
      </c>
      <c r="U184" s="45">
        <v>3.3920400000000002</v>
      </c>
      <c r="V184" s="45">
        <v>42.400500000000001</v>
      </c>
      <c r="W184" s="45">
        <v>135.6816</v>
      </c>
      <c r="X184" s="45">
        <v>50.880599999999994</v>
      </c>
      <c r="Y184" s="45">
        <v>10.176120000000001</v>
      </c>
      <c r="Z184" s="45">
        <v>624.13535999999988</v>
      </c>
      <c r="AA184" s="45">
        <v>141.33499999999998</v>
      </c>
      <c r="AB184" s="45">
        <v>188.44666666666666</v>
      </c>
      <c r="AC184" s="45">
        <v>121.35965333333336</v>
      </c>
      <c r="AD184" s="45">
        <v>451.14132000000001</v>
      </c>
      <c r="AE184" s="45">
        <v>78.238800000000012</v>
      </c>
      <c r="AF184" s="45">
        <v>368.20000000000005</v>
      </c>
      <c r="AG184" s="45">
        <v>0</v>
      </c>
      <c r="AH184" s="45">
        <v>0</v>
      </c>
      <c r="AI184" s="45">
        <v>0</v>
      </c>
      <c r="AJ184" s="45">
        <v>0</v>
      </c>
      <c r="AK184" s="45">
        <v>3.0700000000000003</v>
      </c>
      <c r="AL184" s="45">
        <v>0</v>
      </c>
      <c r="AM184" s="45">
        <v>449.50880000000006</v>
      </c>
      <c r="AN184" s="45">
        <v>1524.78548</v>
      </c>
      <c r="AO184" s="45">
        <v>8.5111806134259265</v>
      </c>
      <c r="AP184" s="45">
        <v>0.68089444907407415</v>
      </c>
      <c r="AQ184" s="45">
        <v>0.34044722453703707</v>
      </c>
      <c r="AR184" s="45">
        <v>5.9360700000000008</v>
      </c>
      <c r="AS184" s="45">
        <v>2.1844737600000008</v>
      </c>
      <c r="AT184" s="45">
        <v>72.92886</v>
      </c>
      <c r="AU184" s="45">
        <v>2.8267000000000002</v>
      </c>
      <c r="AV184" s="45">
        <v>93.408626047037046</v>
      </c>
      <c r="AW184" s="45">
        <v>23.555833333333332</v>
      </c>
      <c r="AX184" s="45">
        <v>13.945053333333334</v>
      </c>
      <c r="AY184" s="45">
        <v>0.35333749999999997</v>
      </c>
      <c r="AZ184" s="45">
        <v>5.6534000000000004</v>
      </c>
      <c r="BA184" s="45">
        <v>2.1985444444444444</v>
      </c>
      <c r="BB184" s="45">
        <v>16.819870048888891</v>
      </c>
      <c r="BC184" s="45">
        <v>62.526038659999998</v>
      </c>
      <c r="BD184" s="45"/>
      <c r="BE184" s="45">
        <v>0</v>
      </c>
      <c r="BF184" s="45">
        <v>62.526038659999998</v>
      </c>
      <c r="BG184" s="45">
        <v>52.007135416666671</v>
      </c>
      <c r="BH184" s="45"/>
      <c r="BI184" s="45">
        <v>0</v>
      </c>
      <c r="BJ184" s="45"/>
      <c r="BK184" s="45"/>
      <c r="BL184" s="45">
        <v>52.007135416666671</v>
      </c>
      <c r="BM184" s="45">
        <v>3428.7472801237036</v>
      </c>
      <c r="BN184" s="45">
        <f t="shared" si="24"/>
        <v>246.96579604983825</v>
      </c>
      <c r="BO184" s="45">
        <f t="shared" si="25"/>
        <v>174.52249587521902</v>
      </c>
      <c r="BP184" s="46">
        <f t="shared" si="27"/>
        <v>8.5633802816901436</v>
      </c>
      <c r="BQ184" s="46">
        <f t="shared" si="26"/>
        <v>1.8591549295774654</v>
      </c>
      <c r="BR184" s="47">
        <v>2</v>
      </c>
      <c r="BS184" s="46">
        <f t="shared" si="28"/>
        <v>2.2535211267605644</v>
      </c>
      <c r="BT184" s="46">
        <f t="shared" si="29"/>
        <v>11.25</v>
      </c>
      <c r="BU184" s="46">
        <f t="shared" si="30"/>
        <v>12.676056338028173</v>
      </c>
      <c r="BV184" s="45">
        <f t="shared" si="31"/>
        <v>53.428093342612918</v>
      </c>
      <c r="BW184" s="45">
        <f t="shared" si="32"/>
        <v>474.91638526767019</v>
      </c>
      <c r="BX184" s="45">
        <f t="shared" si="33"/>
        <v>3903.6636653913738</v>
      </c>
      <c r="BY184" s="45">
        <f t="shared" si="34"/>
        <v>46843.963984696486</v>
      </c>
      <c r="BZ184" s="45">
        <f t="shared" si="35"/>
        <v>93687.927969392971</v>
      </c>
      <c r="CA184" s="48">
        <v>43101</v>
      </c>
      <c r="CB184" s="49">
        <v>0</v>
      </c>
      <c r="CC184" s="49">
        <v>0</v>
      </c>
    </row>
    <row r="185" spans="1:81">
      <c r="A185" s="41" t="s">
        <v>390</v>
      </c>
      <c r="B185" s="41" t="s">
        <v>78</v>
      </c>
      <c r="C185" s="41" t="s">
        <v>290</v>
      </c>
      <c r="D185" s="42" t="s">
        <v>391</v>
      </c>
      <c r="E185" s="43" t="s">
        <v>62</v>
      </c>
      <c r="F185" s="43" t="s">
        <v>63</v>
      </c>
      <c r="G185" s="43">
        <v>1</v>
      </c>
      <c r="H185" s="44">
        <v>2973.68</v>
      </c>
      <c r="I185" s="45">
        <v>2973.68</v>
      </c>
      <c r="J185" s="45"/>
      <c r="K185" s="45"/>
      <c r="L185" s="45"/>
      <c r="M185" s="45"/>
      <c r="N185" s="45"/>
      <c r="O185" s="45"/>
      <c r="P185" s="45"/>
      <c r="Q185" s="45">
        <v>2973.68</v>
      </c>
      <c r="R185" s="45">
        <v>594.73599999999999</v>
      </c>
      <c r="S185" s="45">
        <v>44.605199999999996</v>
      </c>
      <c r="T185" s="45">
        <v>29.736799999999999</v>
      </c>
      <c r="U185" s="45">
        <v>5.9473599999999998</v>
      </c>
      <c r="V185" s="45">
        <v>74.341999999999999</v>
      </c>
      <c r="W185" s="45">
        <v>237.89439999999999</v>
      </c>
      <c r="X185" s="45">
        <v>89.210399999999993</v>
      </c>
      <c r="Y185" s="45">
        <v>17.842079999999999</v>
      </c>
      <c r="Z185" s="45">
        <v>1094.3142399999999</v>
      </c>
      <c r="AA185" s="45">
        <v>247.80666666666664</v>
      </c>
      <c r="AB185" s="45">
        <v>330.40888888888884</v>
      </c>
      <c r="AC185" s="45">
        <v>212.78332444444447</v>
      </c>
      <c r="AD185" s="45">
        <v>790.99887999999999</v>
      </c>
      <c r="AE185" s="45">
        <v>1.5792000000000144</v>
      </c>
      <c r="AF185" s="45">
        <v>324.39999999999998</v>
      </c>
      <c r="AG185" s="45">
        <v>0</v>
      </c>
      <c r="AH185" s="45">
        <v>0</v>
      </c>
      <c r="AI185" s="45">
        <v>0</v>
      </c>
      <c r="AJ185" s="45">
        <v>0</v>
      </c>
      <c r="AK185" s="45">
        <v>3.0700000000000003</v>
      </c>
      <c r="AL185" s="45">
        <v>293.88</v>
      </c>
      <c r="AM185" s="45">
        <v>622.92920000000004</v>
      </c>
      <c r="AN185" s="45">
        <v>2508.2423200000003</v>
      </c>
      <c r="AO185" s="45">
        <v>14.922894521604938</v>
      </c>
      <c r="AP185" s="45">
        <v>1.193831561728395</v>
      </c>
      <c r="AQ185" s="45">
        <v>0.5969157808641975</v>
      </c>
      <c r="AR185" s="45">
        <v>10.40788</v>
      </c>
      <c r="AS185" s="45">
        <v>3.8300998400000013</v>
      </c>
      <c r="AT185" s="45">
        <v>127.86823999999999</v>
      </c>
      <c r="AU185" s="45">
        <v>4.9561333333333337</v>
      </c>
      <c r="AV185" s="45">
        <v>163.77599503753086</v>
      </c>
      <c r="AW185" s="45">
        <v>41.301111111111105</v>
      </c>
      <c r="AX185" s="45">
        <v>24.450257777777779</v>
      </c>
      <c r="AY185" s="45">
        <v>0.6195166666666666</v>
      </c>
      <c r="AZ185" s="45">
        <v>9.9122666666666674</v>
      </c>
      <c r="BA185" s="45">
        <v>3.8547703703703702</v>
      </c>
      <c r="BB185" s="45">
        <v>29.490755514074078</v>
      </c>
      <c r="BC185" s="45">
        <v>109.62867810666668</v>
      </c>
      <c r="BD185" s="45"/>
      <c r="BE185" s="45">
        <v>0</v>
      </c>
      <c r="BF185" s="45">
        <v>109.62867810666668</v>
      </c>
      <c r="BG185" s="45">
        <v>88.207604166666698</v>
      </c>
      <c r="BH185" s="45"/>
      <c r="BI185" s="45">
        <v>0</v>
      </c>
      <c r="BJ185" s="45"/>
      <c r="BK185" s="45"/>
      <c r="BL185" s="45">
        <v>88.207604166666698</v>
      </c>
      <c r="BM185" s="45">
        <v>5843.5345973108642</v>
      </c>
      <c r="BN185" s="45">
        <f t="shared" si="24"/>
        <v>246.96579604983825</v>
      </c>
      <c r="BO185" s="45">
        <f t="shared" si="25"/>
        <v>174.52249587521902</v>
      </c>
      <c r="BP185" s="46">
        <f t="shared" si="27"/>
        <v>8.5633802816901436</v>
      </c>
      <c r="BQ185" s="46">
        <f t="shared" si="26"/>
        <v>1.8591549295774654</v>
      </c>
      <c r="BR185" s="47">
        <v>2</v>
      </c>
      <c r="BS185" s="46">
        <f t="shared" si="28"/>
        <v>2.2535211267605644</v>
      </c>
      <c r="BT185" s="46">
        <f t="shared" si="29"/>
        <v>11.25</v>
      </c>
      <c r="BU185" s="46">
        <f t="shared" si="30"/>
        <v>12.676056338028173</v>
      </c>
      <c r="BV185" s="45">
        <f t="shared" si="31"/>
        <v>53.428093342612918</v>
      </c>
      <c r="BW185" s="45">
        <f t="shared" si="32"/>
        <v>474.91638526767019</v>
      </c>
      <c r="BX185" s="45">
        <f t="shared" si="33"/>
        <v>6318.4509825785344</v>
      </c>
      <c r="BY185" s="45">
        <f t="shared" si="34"/>
        <v>75821.411790942409</v>
      </c>
      <c r="BZ185" s="45">
        <f t="shared" si="35"/>
        <v>151642.82358188482</v>
      </c>
      <c r="CA185" s="50">
        <v>42736</v>
      </c>
      <c r="CB185" s="49">
        <v>0</v>
      </c>
      <c r="CC185" s="49">
        <v>0</v>
      </c>
    </row>
    <row r="186" spans="1:81">
      <c r="A186" s="41" t="s">
        <v>390</v>
      </c>
      <c r="B186" s="41" t="s">
        <v>14</v>
      </c>
      <c r="C186" s="41" t="s">
        <v>390</v>
      </c>
      <c r="D186" s="42" t="s">
        <v>392</v>
      </c>
      <c r="E186" s="43" t="s">
        <v>62</v>
      </c>
      <c r="F186" s="43" t="s">
        <v>63</v>
      </c>
      <c r="G186" s="43">
        <v>2</v>
      </c>
      <c r="H186" s="44">
        <v>1393</v>
      </c>
      <c r="I186" s="45">
        <v>2786</v>
      </c>
      <c r="J186" s="45"/>
      <c r="K186" s="45"/>
      <c r="L186" s="45"/>
      <c r="M186" s="45"/>
      <c r="N186" s="45"/>
      <c r="O186" s="45"/>
      <c r="P186" s="45"/>
      <c r="Q186" s="45">
        <v>2786</v>
      </c>
      <c r="R186" s="45">
        <v>557.20000000000005</v>
      </c>
      <c r="S186" s="45">
        <v>41.79</v>
      </c>
      <c r="T186" s="45">
        <v>27.86</v>
      </c>
      <c r="U186" s="45">
        <v>5.5720000000000001</v>
      </c>
      <c r="V186" s="45">
        <v>69.650000000000006</v>
      </c>
      <c r="W186" s="45">
        <v>222.88</v>
      </c>
      <c r="X186" s="45">
        <v>83.58</v>
      </c>
      <c r="Y186" s="45">
        <v>16.716000000000001</v>
      </c>
      <c r="Z186" s="45">
        <v>1025.248</v>
      </c>
      <c r="AA186" s="45">
        <v>232.16666666666666</v>
      </c>
      <c r="AB186" s="45">
        <v>309.55555555555554</v>
      </c>
      <c r="AC186" s="45">
        <v>199.35377777777782</v>
      </c>
      <c r="AD186" s="45">
        <v>741.07600000000002</v>
      </c>
      <c r="AE186" s="45">
        <v>192.84</v>
      </c>
      <c r="AF186" s="45">
        <v>794</v>
      </c>
      <c r="AG186" s="45">
        <v>0</v>
      </c>
      <c r="AH186" s="45">
        <v>0</v>
      </c>
      <c r="AI186" s="45">
        <v>0</v>
      </c>
      <c r="AJ186" s="45">
        <v>0</v>
      </c>
      <c r="AK186" s="45">
        <v>6.1400000000000006</v>
      </c>
      <c r="AL186" s="45">
        <v>0</v>
      </c>
      <c r="AM186" s="45">
        <v>992.98</v>
      </c>
      <c r="AN186" s="45">
        <v>2759.3040000000001</v>
      </c>
      <c r="AO186" s="45">
        <v>13.981055169753088</v>
      </c>
      <c r="AP186" s="45">
        <v>1.118484413580247</v>
      </c>
      <c r="AQ186" s="45">
        <v>0.55924220679012349</v>
      </c>
      <c r="AR186" s="45">
        <v>9.7510000000000012</v>
      </c>
      <c r="AS186" s="45">
        <v>3.5883680000000013</v>
      </c>
      <c r="AT186" s="45">
        <v>119.79799999999999</v>
      </c>
      <c r="AU186" s="45">
        <v>4.6433333333333335</v>
      </c>
      <c r="AV186" s="45">
        <v>153.4394831234568</v>
      </c>
      <c r="AW186" s="45">
        <v>38.694444444444443</v>
      </c>
      <c r="AX186" s="45">
        <v>22.907111111111114</v>
      </c>
      <c r="AY186" s="45">
        <v>0.58041666666666658</v>
      </c>
      <c r="AZ186" s="45">
        <v>9.2866666666666671</v>
      </c>
      <c r="BA186" s="45">
        <v>3.6114814814814813</v>
      </c>
      <c r="BB186" s="45">
        <v>27.629484296296301</v>
      </c>
      <c r="BC186" s="45">
        <v>102.70960466666666</v>
      </c>
      <c r="BD186" s="45">
        <v>308.45000000000005</v>
      </c>
      <c r="BE186" s="45">
        <v>308.45000000000005</v>
      </c>
      <c r="BF186" s="45">
        <v>411.15960466666672</v>
      </c>
      <c r="BG186" s="45">
        <v>135.16020833333334</v>
      </c>
      <c r="BH186" s="45"/>
      <c r="BI186" s="45">
        <v>0</v>
      </c>
      <c r="BJ186" s="45"/>
      <c r="BK186" s="45"/>
      <c r="BL186" s="45">
        <v>135.16020833333334</v>
      </c>
      <c r="BM186" s="45">
        <v>6245.0632961234569</v>
      </c>
      <c r="BN186" s="45">
        <f t="shared" si="24"/>
        <v>493.93159209967649</v>
      </c>
      <c r="BO186" s="45">
        <f t="shared" si="25"/>
        <v>349.04499175043804</v>
      </c>
      <c r="BP186" s="46">
        <f t="shared" si="27"/>
        <v>8.5633802816901436</v>
      </c>
      <c r="BQ186" s="46">
        <f t="shared" si="26"/>
        <v>1.8591549295774654</v>
      </c>
      <c r="BR186" s="47">
        <v>2</v>
      </c>
      <c r="BS186" s="46">
        <f t="shared" si="28"/>
        <v>2.2535211267605644</v>
      </c>
      <c r="BT186" s="46">
        <f t="shared" si="29"/>
        <v>11.25</v>
      </c>
      <c r="BU186" s="46">
        <f t="shared" si="30"/>
        <v>12.676056338028173</v>
      </c>
      <c r="BV186" s="45">
        <f t="shared" si="31"/>
        <v>106.85618668522584</v>
      </c>
      <c r="BW186" s="45">
        <f t="shared" si="32"/>
        <v>949.83277053534039</v>
      </c>
      <c r="BX186" s="45">
        <f t="shared" si="33"/>
        <v>7194.8960666587973</v>
      </c>
      <c r="BY186" s="45">
        <f t="shared" si="34"/>
        <v>86338.752799905575</v>
      </c>
      <c r="BZ186" s="45">
        <f t="shared" si="35"/>
        <v>172677.50559981115</v>
      </c>
      <c r="CA186" s="48">
        <v>43101</v>
      </c>
      <c r="CB186" s="49">
        <v>0</v>
      </c>
      <c r="CC186" s="49">
        <v>0</v>
      </c>
    </row>
    <row r="187" spans="1:81">
      <c r="A187" s="41" t="s">
        <v>390</v>
      </c>
      <c r="B187" s="41" t="s">
        <v>15</v>
      </c>
      <c r="C187" s="41" t="s">
        <v>390</v>
      </c>
      <c r="D187" s="42" t="s">
        <v>393</v>
      </c>
      <c r="E187" s="43" t="s">
        <v>62</v>
      </c>
      <c r="F187" s="43" t="s">
        <v>63</v>
      </c>
      <c r="G187" s="43">
        <v>2</v>
      </c>
      <c r="H187" s="44">
        <v>1393</v>
      </c>
      <c r="I187" s="45">
        <v>2786</v>
      </c>
      <c r="J187" s="45"/>
      <c r="K187" s="45"/>
      <c r="L187" s="45">
        <v>422.98776666666674</v>
      </c>
      <c r="M187" s="45"/>
      <c r="N187" s="45"/>
      <c r="O187" s="45"/>
      <c r="P187" s="45"/>
      <c r="Q187" s="45">
        <v>3208.9877666666666</v>
      </c>
      <c r="R187" s="45">
        <v>641.79755333333333</v>
      </c>
      <c r="S187" s="45">
        <v>48.134816499999999</v>
      </c>
      <c r="T187" s="45">
        <v>32.089877666666666</v>
      </c>
      <c r="U187" s="45">
        <v>6.4179755333333333</v>
      </c>
      <c r="V187" s="45">
        <v>80.224694166666666</v>
      </c>
      <c r="W187" s="45">
        <v>256.71902133333333</v>
      </c>
      <c r="X187" s="45">
        <v>96.269632999999999</v>
      </c>
      <c r="Y187" s="45">
        <v>19.2539266</v>
      </c>
      <c r="Z187" s="45">
        <v>1180.9074981333333</v>
      </c>
      <c r="AA187" s="45">
        <v>267.41564722222222</v>
      </c>
      <c r="AB187" s="45">
        <v>356.55419629629625</v>
      </c>
      <c r="AC187" s="45">
        <v>229.62090241481485</v>
      </c>
      <c r="AD187" s="45">
        <v>853.59074593333332</v>
      </c>
      <c r="AE187" s="45">
        <v>192.84</v>
      </c>
      <c r="AF187" s="45">
        <v>794</v>
      </c>
      <c r="AG187" s="45">
        <v>0</v>
      </c>
      <c r="AH187" s="45">
        <v>0</v>
      </c>
      <c r="AI187" s="45">
        <v>0</v>
      </c>
      <c r="AJ187" s="45">
        <v>0</v>
      </c>
      <c r="AK187" s="45">
        <v>6.1400000000000006</v>
      </c>
      <c r="AL187" s="45">
        <v>0</v>
      </c>
      <c r="AM187" s="45">
        <v>992.98</v>
      </c>
      <c r="AN187" s="45">
        <v>3027.4782440666668</v>
      </c>
      <c r="AO187" s="45">
        <v>16.103745515014147</v>
      </c>
      <c r="AP187" s="45">
        <v>1.2882996412011318</v>
      </c>
      <c r="AQ187" s="45">
        <v>0.64414982060056591</v>
      </c>
      <c r="AR187" s="45">
        <v>11.231457183333335</v>
      </c>
      <c r="AS187" s="45">
        <v>4.1331762434666679</v>
      </c>
      <c r="AT187" s="45">
        <v>137.98647396666667</v>
      </c>
      <c r="AU187" s="45">
        <v>5.3483129444444444</v>
      </c>
      <c r="AV187" s="45">
        <v>176.73561531472694</v>
      </c>
      <c r="AW187" s="45">
        <v>44.569274537037032</v>
      </c>
      <c r="AX187" s="45">
        <v>26.385010525925928</v>
      </c>
      <c r="AY187" s="45">
        <v>0.66853911805555555</v>
      </c>
      <c r="AZ187" s="45">
        <v>10.696625888888889</v>
      </c>
      <c r="BA187" s="45">
        <v>4.159798956790123</v>
      </c>
      <c r="BB187" s="45">
        <v>31.824363641824696</v>
      </c>
      <c r="BC187" s="45">
        <v>118.30361266852222</v>
      </c>
      <c r="BD187" s="45">
        <v>355.28078845238093</v>
      </c>
      <c r="BE187" s="45">
        <v>355.28078845238093</v>
      </c>
      <c r="BF187" s="45">
        <v>473.58440112090318</v>
      </c>
      <c r="BG187" s="45">
        <v>135.16020833333332</v>
      </c>
      <c r="BH187" s="45"/>
      <c r="BI187" s="45">
        <v>0</v>
      </c>
      <c r="BJ187" s="45"/>
      <c r="BK187" s="45"/>
      <c r="BL187" s="45">
        <v>135.16020833333332</v>
      </c>
      <c r="BM187" s="45">
        <v>7021.9462355022961</v>
      </c>
      <c r="BN187" s="45">
        <f t="shared" si="24"/>
        <v>493.93159209967649</v>
      </c>
      <c r="BO187" s="45">
        <f t="shared" si="25"/>
        <v>349.04499175043804</v>
      </c>
      <c r="BP187" s="46">
        <f t="shared" si="27"/>
        <v>8.5633802816901436</v>
      </c>
      <c r="BQ187" s="46">
        <f t="shared" si="26"/>
        <v>1.8591549295774654</v>
      </c>
      <c r="BR187" s="47">
        <v>2</v>
      </c>
      <c r="BS187" s="46">
        <f t="shared" si="28"/>
        <v>2.2535211267605644</v>
      </c>
      <c r="BT187" s="46">
        <f t="shared" si="29"/>
        <v>11.25</v>
      </c>
      <c r="BU187" s="46">
        <f t="shared" si="30"/>
        <v>12.676056338028173</v>
      </c>
      <c r="BV187" s="45">
        <f t="shared" si="31"/>
        <v>106.85618668522584</v>
      </c>
      <c r="BW187" s="45">
        <f t="shared" si="32"/>
        <v>949.83277053534039</v>
      </c>
      <c r="BX187" s="45">
        <f t="shared" si="33"/>
        <v>7971.7790060376365</v>
      </c>
      <c r="BY187" s="45">
        <f t="shared" si="34"/>
        <v>95661.348072451641</v>
      </c>
      <c r="BZ187" s="45">
        <f t="shared" si="35"/>
        <v>191322.69614490328</v>
      </c>
      <c r="CA187" s="48">
        <v>43101</v>
      </c>
      <c r="CB187" s="49">
        <v>0</v>
      </c>
      <c r="CC187" s="49">
        <v>0</v>
      </c>
    </row>
    <row r="188" spans="1:81">
      <c r="A188" s="41" t="s">
        <v>390</v>
      </c>
      <c r="B188" s="41" t="s">
        <v>17</v>
      </c>
      <c r="C188" s="41" t="s">
        <v>390</v>
      </c>
      <c r="D188" s="42" t="s">
        <v>394</v>
      </c>
      <c r="E188" s="43" t="s">
        <v>62</v>
      </c>
      <c r="F188" s="43" t="s">
        <v>63</v>
      </c>
      <c r="G188" s="43">
        <v>1</v>
      </c>
      <c r="H188" s="44">
        <v>1511.38</v>
      </c>
      <c r="I188" s="45">
        <v>1511.38</v>
      </c>
      <c r="J188" s="45"/>
      <c r="K188" s="45"/>
      <c r="L188" s="45"/>
      <c r="M188" s="45"/>
      <c r="N188" s="45"/>
      <c r="O188" s="45"/>
      <c r="P188" s="45"/>
      <c r="Q188" s="45">
        <v>1511.38</v>
      </c>
      <c r="R188" s="45">
        <v>302.27600000000001</v>
      </c>
      <c r="S188" s="45">
        <v>22.6707</v>
      </c>
      <c r="T188" s="45">
        <v>15.113800000000001</v>
      </c>
      <c r="U188" s="45">
        <v>3.0227600000000003</v>
      </c>
      <c r="V188" s="45">
        <v>37.784500000000001</v>
      </c>
      <c r="W188" s="45">
        <v>120.91040000000001</v>
      </c>
      <c r="X188" s="45">
        <v>45.3414</v>
      </c>
      <c r="Y188" s="45">
        <v>9.0682800000000015</v>
      </c>
      <c r="Z188" s="45">
        <v>556.18784000000005</v>
      </c>
      <c r="AA188" s="45">
        <v>125.94833333333334</v>
      </c>
      <c r="AB188" s="45">
        <v>167.93111111111111</v>
      </c>
      <c r="AC188" s="45">
        <v>108.14763555555558</v>
      </c>
      <c r="AD188" s="45">
        <v>402.02708000000007</v>
      </c>
      <c r="AE188" s="45">
        <v>89.3172</v>
      </c>
      <c r="AF188" s="45">
        <v>397</v>
      </c>
      <c r="AG188" s="45">
        <v>0</v>
      </c>
      <c r="AH188" s="45">
        <v>0</v>
      </c>
      <c r="AI188" s="45">
        <v>0</v>
      </c>
      <c r="AJ188" s="45">
        <v>0</v>
      </c>
      <c r="AK188" s="45">
        <v>3.0700000000000003</v>
      </c>
      <c r="AL188" s="45">
        <v>0</v>
      </c>
      <c r="AM188" s="45">
        <v>489.38720000000001</v>
      </c>
      <c r="AN188" s="45">
        <v>1447.60212</v>
      </c>
      <c r="AO188" s="45">
        <v>7.584596971450619</v>
      </c>
      <c r="AP188" s="45">
        <v>0.60676775771604952</v>
      </c>
      <c r="AQ188" s="45">
        <v>0.30338387885802476</v>
      </c>
      <c r="AR188" s="45">
        <v>5.2898300000000011</v>
      </c>
      <c r="AS188" s="45">
        <v>1.946657440000001</v>
      </c>
      <c r="AT188" s="45">
        <v>64.989339999999999</v>
      </c>
      <c r="AU188" s="45">
        <v>2.518966666666667</v>
      </c>
      <c r="AV188" s="45">
        <v>83.239542714691368</v>
      </c>
      <c r="AW188" s="45">
        <v>20.991388888888888</v>
      </c>
      <c r="AX188" s="45">
        <v>12.426902222222225</v>
      </c>
      <c r="AY188" s="45">
        <v>0.31487083333333332</v>
      </c>
      <c r="AZ188" s="45">
        <v>5.037933333333334</v>
      </c>
      <c r="BA188" s="45">
        <v>1.9591962962962963</v>
      </c>
      <c r="BB188" s="45">
        <v>14.988747299259263</v>
      </c>
      <c r="BC188" s="45">
        <v>55.719038873333346</v>
      </c>
      <c r="BD188" s="45"/>
      <c r="BE188" s="45">
        <v>0</v>
      </c>
      <c r="BF188" s="45">
        <v>55.719038873333346</v>
      </c>
      <c r="BG188" s="45">
        <v>67.580104166666658</v>
      </c>
      <c r="BH188" s="45"/>
      <c r="BI188" s="45">
        <v>0</v>
      </c>
      <c r="BJ188" s="45"/>
      <c r="BK188" s="45"/>
      <c r="BL188" s="45">
        <v>67.580104166666658</v>
      </c>
      <c r="BM188" s="45">
        <v>3165.5208057546915</v>
      </c>
      <c r="BN188" s="45">
        <f t="shared" si="24"/>
        <v>246.96579604983825</v>
      </c>
      <c r="BO188" s="45">
        <f t="shared" si="25"/>
        <v>174.52249587521902</v>
      </c>
      <c r="BP188" s="46">
        <f t="shared" si="27"/>
        <v>8.5633802816901436</v>
      </c>
      <c r="BQ188" s="46">
        <f t="shared" si="26"/>
        <v>1.8591549295774654</v>
      </c>
      <c r="BR188" s="47">
        <v>2</v>
      </c>
      <c r="BS188" s="46">
        <f t="shared" si="28"/>
        <v>2.2535211267605644</v>
      </c>
      <c r="BT188" s="46">
        <f t="shared" si="29"/>
        <v>11.25</v>
      </c>
      <c r="BU188" s="46">
        <f t="shared" si="30"/>
        <v>12.676056338028173</v>
      </c>
      <c r="BV188" s="45">
        <f t="shared" si="31"/>
        <v>53.428093342612918</v>
      </c>
      <c r="BW188" s="45">
        <f t="shared" si="32"/>
        <v>474.91638526767019</v>
      </c>
      <c r="BX188" s="45">
        <f t="shared" si="33"/>
        <v>3640.4371910223617</v>
      </c>
      <c r="BY188" s="45">
        <f t="shared" si="34"/>
        <v>43685.246292268341</v>
      </c>
      <c r="BZ188" s="45">
        <f t="shared" si="35"/>
        <v>87370.492584536682</v>
      </c>
      <c r="CA188" s="48">
        <v>43101</v>
      </c>
      <c r="CB188" s="49">
        <v>0</v>
      </c>
      <c r="CC188" s="49">
        <v>0</v>
      </c>
    </row>
    <row r="189" spans="1:81">
      <c r="A189" s="41" t="s">
        <v>395</v>
      </c>
      <c r="B189" s="41" t="s">
        <v>66</v>
      </c>
      <c r="C189" s="41" t="s">
        <v>396</v>
      </c>
      <c r="D189" s="42" t="s">
        <v>397</v>
      </c>
      <c r="E189" s="43" t="s">
        <v>62</v>
      </c>
      <c r="F189" s="43" t="s">
        <v>63</v>
      </c>
      <c r="G189" s="43">
        <v>1</v>
      </c>
      <c r="H189" s="44">
        <v>1281.1600000000001</v>
      </c>
      <c r="I189" s="45">
        <v>1281.1600000000001</v>
      </c>
      <c r="J189" s="45"/>
      <c r="K189" s="45"/>
      <c r="L189" s="45"/>
      <c r="M189" s="45"/>
      <c r="N189" s="45"/>
      <c r="O189" s="45"/>
      <c r="P189" s="45"/>
      <c r="Q189" s="45">
        <v>1281.1600000000001</v>
      </c>
      <c r="R189" s="45">
        <v>256.23200000000003</v>
      </c>
      <c r="S189" s="45">
        <v>19.217400000000001</v>
      </c>
      <c r="T189" s="45">
        <v>12.8116</v>
      </c>
      <c r="U189" s="45">
        <v>2.5623200000000002</v>
      </c>
      <c r="V189" s="45">
        <v>32.029000000000003</v>
      </c>
      <c r="W189" s="45">
        <v>102.4928</v>
      </c>
      <c r="X189" s="45">
        <v>38.434800000000003</v>
      </c>
      <c r="Y189" s="45">
        <v>7.6869600000000009</v>
      </c>
      <c r="Z189" s="45">
        <v>471.46688</v>
      </c>
      <c r="AA189" s="45">
        <v>106.76333333333334</v>
      </c>
      <c r="AB189" s="45">
        <v>142.35111111111112</v>
      </c>
      <c r="AC189" s="45">
        <v>91.674115555555574</v>
      </c>
      <c r="AD189" s="45">
        <v>340.78856000000007</v>
      </c>
      <c r="AE189" s="45">
        <v>103.13039999999999</v>
      </c>
      <c r="AF189" s="45">
        <v>397</v>
      </c>
      <c r="AG189" s="45">
        <v>0</v>
      </c>
      <c r="AH189" s="45">
        <v>32.619999999999997</v>
      </c>
      <c r="AI189" s="45">
        <v>0</v>
      </c>
      <c r="AJ189" s="45">
        <v>0</v>
      </c>
      <c r="AK189" s="45">
        <v>3.0700000000000003</v>
      </c>
      <c r="AL189" s="45">
        <v>0</v>
      </c>
      <c r="AM189" s="45">
        <v>535.82040000000006</v>
      </c>
      <c r="AN189" s="45">
        <v>1348.0758400000002</v>
      </c>
      <c r="AO189" s="45">
        <v>6.4292780478395075</v>
      </c>
      <c r="AP189" s="45">
        <v>0.51434224382716054</v>
      </c>
      <c r="AQ189" s="45">
        <v>0.25717112191358027</v>
      </c>
      <c r="AR189" s="45">
        <v>4.4840600000000013</v>
      </c>
      <c r="AS189" s="45">
        <v>1.6501340800000008</v>
      </c>
      <c r="AT189" s="45">
        <v>55.089880000000001</v>
      </c>
      <c r="AU189" s="45">
        <v>2.1352666666666669</v>
      </c>
      <c r="AV189" s="45">
        <v>70.560132160246923</v>
      </c>
      <c r="AW189" s="45">
        <v>17.79388888888889</v>
      </c>
      <c r="AX189" s="45">
        <v>10.533982222222223</v>
      </c>
      <c r="AY189" s="45">
        <v>0.26690833333333336</v>
      </c>
      <c r="AZ189" s="45">
        <v>4.2705333333333337</v>
      </c>
      <c r="BA189" s="45">
        <v>1.660762962962963</v>
      </c>
      <c r="BB189" s="45">
        <v>12.705595872592596</v>
      </c>
      <c r="BC189" s="45">
        <v>47.23167161333334</v>
      </c>
      <c r="BD189" s="45">
        <v>174.70363636363635</v>
      </c>
      <c r="BE189" s="45">
        <v>174.70363636363635</v>
      </c>
      <c r="BF189" s="45">
        <v>221.93530797696968</v>
      </c>
      <c r="BG189" s="45">
        <v>67.580104166666672</v>
      </c>
      <c r="BH189" s="45"/>
      <c r="BI189" s="45">
        <v>0</v>
      </c>
      <c r="BJ189" s="45"/>
      <c r="BK189" s="45"/>
      <c r="BL189" s="45">
        <v>67.580104166666672</v>
      </c>
      <c r="BM189" s="45">
        <v>2989.3113843038841</v>
      </c>
      <c r="BN189" s="45">
        <f t="shared" si="24"/>
        <v>246.96579604983825</v>
      </c>
      <c r="BO189" s="45">
        <f t="shared" si="25"/>
        <v>174.52249587521902</v>
      </c>
      <c r="BP189" s="46">
        <f t="shared" si="27"/>
        <v>8.6609686609686669</v>
      </c>
      <c r="BQ189" s="46">
        <f t="shared" si="26"/>
        <v>1.8803418803418819</v>
      </c>
      <c r="BR189" s="47">
        <v>3</v>
      </c>
      <c r="BS189" s="46">
        <f t="shared" si="28"/>
        <v>3.4188034188034218</v>
      </c>
      <c r="BT189" s="46">
        <f t="shared" si="29"/>
        <v>12.25</v>
      </c>
      <c r="BU189" s="46">
        <f t="shared" si="30"/>
        <v>13.960113960113972</v>
      </c>
      <c r="BV189" s="45">
        <f t="shared" si="31"/>
        <v>58.840245881275862</v>
      </c>
      <c r="BW189" s="45">
        <f t="shared" si="32"/>
        <v>480.32853780633314</v>
      </c>
      <c r="BX189" s="45">
        <f t="shared" si="33"/>
        <v>3469.6399221102174</v>
      </c>
      <c r="BY189" s="45">
        <f t="shared" si="34"/>
        <v>41635.679065322605</v>
      </c>
      <c r="BZ189" s="45">
        <f t="shared" si="35"/>
        <v>83271.358130645211</v>
      </c>
      <c r="CA189" s="48">
        <v>43101</v>
      </c>
      <c r="CB189" s="49">
        <v>0</v>
      </c>
      <c r="CC189" s="49">
        <v>0</v>
      </c>
    </row>
    <row r="190" spans="1:81" s="52" customFormat="1">
      <c r="A190" s="112" t="s">
        <v>7</v>
      </c>
      <c r="B190" s="112"/>
      <c r="C190" s="112"/>
      <c r="D190" s="112"/>
      <c r="E190" s="112"/>
      <c r="F190" s="112"/>
      <c r="G190" s="116">
        <f>SUBTOTAL(9,G6:G189)</f>
        <v>706</v>
      </c>
      <c r="H190" s="113">
        <f t="shared" ref="H190:BO190" si="36">SUBTOTAL(9,H6:H189)</f>
        <v>337664.1286363636</v>
      </c>
      <c r="I190" s="113">
        <f t="shared" si="36"/>
        <v>1352813.105909087</v>
      </c>
      <c r="J190" s="113">
        <f t="shared" si="36"/>
        <v>7191.69</v>
      </c>
      <c r="K190" s="113">
        <f t="shared" si="36"/>
        <v>3434.4</v>
      </c>
      <c r="L190" s="113">
        <f t="shared" si="36"/>
        <v>10337.493072761908</v>
      </c>
      <c r="M190" s="113">
        <f t="shared" si="36"/>
        <v>0</v>
      </c>
      <c r="N190" s="113">
        <f t="shared" si="36"/>
        <v>0</v>
      </c>
      <c r="O190" s="113">
        <f t="shared" si="36"/>
        <v>0</v>
      </c>
      <c r="P190" s="113">
        <f t="shared" si="36"/>
        <v>348.53879999999998</v>
      </c>
      <c r="Q190" s="113">
        <f t="shared" si="36"/>
        <v>1374125.2277818485</v>
      </c>
      <c r="R190" s="113">
        <f t="shared" si="36"/>
        <v>274825.04555637046</v>
      </c>
      <c r="S190" s="113">
        <f t="shared" si="36"/>
        <v>20611.878416727828</v>
      </c>
      <c r="T190" s="113">
        <f t="shared" si="36"/>
        <v>13741.252277818539</v>
      </c>
      <c r="U190" s="113">
        <f t="shared" si="36"/>
        <v>2748.2504555637042</v>
      </c>
      <c r="V190" s="113">
        <f t="shared" si="36"/>
        <v>34353.130694546307</v>
      </c>
      <c r="W190" s="113">
        <f t="shared" si="36"/>
        <v>109930.01822254831</v>
      </c>
      <c r="X190" s="113">
        <f t="shared" si="36"/>
        <v>41223.756833455656</v>
      </c>
      <c r="Y190" s="113">
        <f t="shared" si="36"/>
        <v>8244.7513666911327</v>
      </c>
      <c r="Z190" s="113">
        <f t="shared" si="36"/>
        <v>505678.08382372226</v>
      </c>
      <c r="AA190" s="113">
        <f t="shared" si="36"/>
        <v>114510.43564848791</v>
      </c>
      <c r="AB190" s="113">
        <f t="shared" si="36"/>
        <v>152680.5808646506</v>
      </c>
      <c r="AC190" s="113">
        <f t="shared" si="36"/>
        <v>98326.29407683466</v>
      </c>
      <c r="AD190" s="113">
        <f t="shared" si="36"/>
        <v>365517.31058997329</v>
      </c>
      <c r="AE190" s="113">
        <f t="shared" si="36"/>
        <v>106384.9748454545</v>
      </c>
      <c r="AF190" s="113">
        <f t="shared" si="36"/>
        <v>267055.59999999992</v>
      </c>
      <c r="AG190" s="113">
        <f t="shared" si="36"/>
        <v>3442.92</v>
      </c>
      <c r="AH190" s="113">
        <f t="shared" si="36"/>
        <v>22803.799999999981</v>
      </c>
      <c r="AI190" s="113">
        <f t="shared" si="36"/>
        <v>379.1</v>
      </c>
      <c r="AJ190" s="113">
        <f t="shared" si="36"/>
        <v>0</v>
      </c>
      <c r="AK190" s="113">
        <f t="shared" si="36"/>
        <v>2167.4199999999996</v>
      </c>
      <c r="AL190" s="113">
        <f t="shared" si="36"/>
        <v>64749.639999999934</v>
      </c>
      <c r="AM190" s="113">
        <f t="shared" si="36"/>
        <v>466983.45484545478</v>
      </c>
      <c r="AN190" s="113">
        <f t="shared" si="36"/>
        <v>1338178.84925915</v>
      </c>
      <c r="AO190" s="113">
        <f t="shared" si="36"/>
        <v>6895.8078319338256</v>
      </c>
      <c r="AP190" s="113">
        <f t="shared" si="36"/>
        <v>551.66462655470616</v>
      </c>
      <c r="AQ190" s="113">
        <f t="shared" si="36"/>
        <v>275.83231327735308</v>
      </c>
      <c r="AR190" s="113">
        <f t="shared" si="36"/>
        <v>4809.4382972364874</v>
      </c>
      <c r="AS190" s="113">
        <f t="shared" si="36"/>
        <v>1769.8732933830277</v>
      </c>
      <c r="AT190" s="113">
        <f t="shared" si="36"/>
        <v>59087.38479461964</v>
      </c>
      <c r="AU190" s="113">
        <f t="shared" si="36"/>
        <v>2290.208712969757</v>
      </c>
      <c r="AV190" s="113">
        <f t="shared" si="36"/>
        <v>75680.209869974773</v>
      </c>
      <c r="AW190" s="113">
        <f t="shared" si="36"/>
        <v>19085.072608081326</v>
      </c>
      <c r="AX190" s="113">
        <f t="shared" si="36"/>
        <v>11298.362983984152</v>
      </c>
      <c r="AY190" s="113">
        <f t="shared" si="36"/>
        <v>286.27608912121957</v>
      </c>
      <c r="AZ190" s="113">
        <f t="shared" si="36"/>
        <v>4580.417425939514</v>
      </c>
      <c r="BA190" s="113">
        <f t="shared" si="36"/>
        <v>1781.2734434209201</v>
      </c>
      <c r="BB190" s="113">
        <f t="shared" si="36"/>
        <v>13627.556138601341</v>
      </c>
      <c r="BC190" s="113">
        <f t="shared" si="36"/>
        <v>50658.958689148516</v>
      </c>
      <c r="BD190" s="113">
        <f t="shared" si="36"/>
        <v>21106.346486302537</v>
      </c>
      <c r="BE190" s="113">
        <f t="shared" si="36"/>
        <v>21106.346486302537</v>
      </c>
      <c r="BF190" s="113">
        <f t="shared" si="36"/>
        <v>71765.305175451023</v>
      </c>
      <c r="BG190" s="113">
        <f t="shared" si="36"/>
        <v>46138.795933333175</v>
      </c>
      <c r="BH190" s="113">
        <f t="shared" si="36"/>
        <v>0</v>
      </c>
      <c r="BI190" s="113">
        <f t="shared" si="36"/>
        <v>75.812166666666656</v>
      </c>
      <c r="BJ190" s="113">
        <f t="shared" si="36"/>
        <v>0</v>
      </c>
      <c r="BK190" s="113">
        <f t="shared" si="36"/>
        <v>0</v>
      </c>
      <c r="BL190" s="113">
        <f t="shared" si="36"/>
        <v>46214.608099999838</v>
      </c>
      <c r="BM190" s="113">
        <f t="shared" si="36"/>
        <v>2905964.20018643</v>
      </c>
      <c r="BN190" s="113">
        <f t="shared" si="36"/>
        <v>174357.85201118555</v>
      </c>
      <c r="BO190" s="113">
        <f t="shared" si="36"/>
        <v>123212.88208790513</v>
      </c>
      <c r="BP190" s="112"/>
      <c r="BQ190" s="112"/>
      <c r="BR190" s="112"/>
      <c r="BS190" s="112"/>
      <c r="BT190" s="112"/>
      <c r="BU190" s="112"/>
      <c r="BV190" s="113">
        <f>SUBTOTAL(9,BV6:BV189)</f>
        <v>46990.170015049429</v>
      </c>
      <c r="BW190" s="113">
        <f t="shared" ref="BW190" si="37">SUBTOTAL(9,BW6:BW189)</f>
        <v>344560.90411414084</v>
      </c>
      <c r="BX190" s="113">
        <f>SUBTOTAL(9,BX6:BX189)</f>
        <v>3250525.1043005683</v>
      </c>
      <c r="BY190" s="113">
        <f>SUBTOTAL(9,BY6:BY189)</f>
        <v>39006301.251606822</v>
      </c>
      <c r="BZ190" s="113">
        <f>SUBTOTAL(9,BZ6:BZ189)</f>
        <v>78012602.503213644</v>
      </c>
      <c r="CA190" s="112"/>
      <c r="CB190" s="112"/>
      <c r="CC190" s="112"/>
    </row>
    <row r="191" spans="1:81" ht="25.5">
      <c r="L191" s="53"/>
      <c r="Q191" s="53"/>
      <c r="AH191" s="53"/>
      <c r="BU191" s="117" t="s">
        <v>735</v>
      </c>
      <c r="BV191" s="119">
        <f>BV190*12</f>
        <v>563882.04018059315</v>
      </c>
      <c r="BW191" s="53">
        <f>BV190*24</f>
        <v>1127764.0803611863</v>
      </c>
      <c r="BX191" s="53">
        <f>BW191+'RESUMO GERAL LIMPEZA IMPOSTO CL'!BW172</f>
        <v>1373580.1609944275</v>
      </c>
    </row>
    <row r="192" spans="1:81" ht="25.5">
      <c r="N192" s="53"/>
      <c r="AH192" s="53"/>
      <c r="BM192" s="53">
        <f>BM190*12</f>
        <v>34871570.402237162</v>
      </c>
      <c r="BN192" s="53"/>
      <c r="BO192" s="53"/>
      <c r="BU192" s="117" t="s">
        <v>736</v>
      </c>
      <c r="BV192" s="119">
        <f>BV190*24</f>
        <v>1127764.0803611863</v>
      </c>
      <c r="BY192" s="53"/>
      <c r="BZ192" s="53"/>
    </row>
    <row r="193" spans="65:78" ht="25.5">
      <c r="BM193" s="53">
        <f>BM190*24</f>
        <v>69743140.804474324</v>
      </c>
      <c r="BN193" s="53"/>
      <c r="BO193" s="53"/>
      <c r="BU193" s="118" t="s">
        <v>737</v>
      </c>
      <c r="BV193" s="119">
        <f>'RESUMO GERAL LIMPEZA IMPOSTO CL'!BV173+'RESUMO GERAL APOIO IMPOSTO CL'!BV192</f>
        <v>1373580.1609944275</v>
      </c>
      <c r="BW193" s="53"/>
      <c r="BX193" s="53"/>
      <c r="BY193" s="53"/>
      <c r="BZ193" s="53"/>
    </row>
    <row r="194" spans="65:78">
      <c r="BM194" s="53">
        <f>BM193+'RESUMO GERAL LIMPEZA'!BM174</f>
        <v>85785410.537374318</v>
      </c>
      <c r="BU194" s="118"/>
      <c r="BV194" s="119"/>
      <c r="BW194" s="53">
        <f>BV194*2</f>
        <v>0</v>
      </c>
      <c r="BX194" s="53"/>
    </row>
    <row r="195" spans="65:78">
      <c r="BU195" s="118"/>
      <c r="BV195" s="119"/>
    </row>
    <row r="196" spans="65:78">
      <c r="BU196" s="118"/>
      <c r="BV196" s="119"/>
    </row>
    <row r="197" spans="65:78">
      <c r="BW197" s="53"/>
    </row>
  </sheetData>
  <autoFilter ref="A5:CC192" xr:uid="{00000000-0009-0000-0000-000000000000}"/>
  <mergeCells count="20">
    <mergeCell ref="H2:Q3"/>
    <mergeCell ref="R2:AN2"/>
    <mergeCell ref="AO2:AV3"/>
    <mergeCell ref="AW2:BF2"/>
    <mergeCell ref="BG2:BL3"/>
    <mergeCell ref="CC2:CC4"/>
    <mergeCell ref="R3:Z3"/>
    <mergeCell ref="AA3:AD3"/>
    <mergeCell ref="AE3:AM3"/>
    <mergeCell ref="AN3:AN4"/>
    <mergeCell ref="AW3:BC3"/>
    <mergeCell ref="BD3:BE3"/>
    <mergeCell ref="BF3:BF4"/>
    <mergeCell ref="BN2:BW3"/>
    <mergeCell ref="BX2:BX4"/>
    <mergeCell ref="BY2:BY4"/>
    <mergeCell ref="BZ2:BZ4"/>
    <mergeCell ref="CA2:CA4"/>
    <mergeCell ref="CB2:CB4"/>
    <mergeCell ref="BM2:BM4"/>
  </mergeCells>
  <conditionalFormatting sqref="CA6">
    <cfRule type="cellIs" dxfId="5" priority="2" operator="lessThan">
      <formula>2017</formula>
    </cfRule>
  </conditionalFormatting>
  <conditionalFormatting sqref="CA7:CA189">
    <cfRule type="cellIs" dxfId="4" priority="1" operator="lessThan">
      <formula>2017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E177"/>
  <sheetViews>
    <sheetView showGridLines="0" topLeftCell="BR1" workbookViewId="0">
      <pane ySplit="5" topLeftCell="A168" activePane="bottomLeft" state="frozen"/>
      <selection activeCell="BX191" sqref="BX191"/>
      <selection pane="bottomLeft" activeCell="BX191" sqref="BX191"/>
    </sheetView>
  </sheetViews>
  <sheetFormatPr defaultRowHeight="12.75"/>
  <cols>
    <col min="1" max="1" width="25.140625" style="10" customWidth="1"/>
    <col min="2" max="2" width="30.28515625" style="10" customWidth="1"/>
    <col min="3" max="4" width="26.5703125" style="10" customWidth="1"/>
    <col min="5" max="5" width="12.140625" style="10" customWidth="1"/>
    <col min="6" max="6" width="11.85546875" style="10" customWidth="1"/>
    <col min="7" max="7" width="15.140625" style="10" customWidth="1"/>
    <col min="8" max="8" width="13.85546875" style="10" customWidth="1"/>
    <col min="9" max="9" width="14" style="10" customWidth="1"/>
    <col min="10" max="10" width="15.7109375" style="10" customWidth="1"/>
    <col min="11" max="11" width="14.140625" style="10" customWidth="1"/>
    <col min="12" max="16" width="12.5703125" style="10" customWidth="1"/>
    <col min="17" max="75" width="15" style="10" customWidth="1"/>
    <col min="76" max="76" width="18.140625" style="10" customWidth="1"/>
    <col min="77" max="78" width="17.7109375" style="10" customWidth="1"/>
    <col min="79" max="79" width="14.140625" style="10" customWidth="1"/>
    <col min="80" max="80" width="18.5703125" style="10" customWidth="1"/>
    <col min="81" max="81" width="21.140625" style="10" customWidth="1"/>
    <col min="82" max="16384" width="9.140625" style="10"/>
  </cols>
  <sheetData>
    <row r="1" spans="1:83" ht="35.25" customHeight="1">
      <c r="A1" s="8" t="s">
        <v>45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</row>
    <row r="2" spans="1:83" ht="35.25" customHeight="1">
      <c r="A2" s="8"/>
      <c r="B2" s="8"/>
      <c r="C2" s="8"/>
      <c r="D2" s="8"/>
      <c r="E2" s="8"/>
      <c r="F2" s="8"/>
      <c r="G2" s="8"/>
      <c r="H2" s="145" t="s">
        <v>655</v>
      </c>
      <c r="I2" s="146"/>
      <c r="J2" s="146"/>
      <c r="K2" s="146"/>
      <c r="L2" s="146"/>
      <c r="M2" s="146"/>
      <c r="N2" s="146"/>
      <c r="O2" s="146"/>
      <c r="P2" s="146"/>
      <c r="Q2" s="147"/>
      <c r="R2" s="162" t="s">
        <v>656</v>
      </c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52" t="s">
        <v>657</v>
      </c>
      <c r="AP2" s="152"/>
      <c r="AQ2" s="152"/>
      <c r="AR2" s="152"/>
      <c r="AS2" s="152"/>
      <c r="AT2" s="152"/>
      <c r="AU2" s="152"/>
      <c r="AV2" s="152"/>
      <c r="AW2" s="163" t="s">
        <v>658</v>
      </c>
      <c r="AX2" s="163"/>
      <c r="AY2" s="163"/>
      <c r="AZ2" s="163"/>
      <c r="BA2" s="163"/>
      <c r="BB2" s="163"/>
      <c r="BC2" s="163"/>
      <c r="BD2" s="163"/>
      <c r="BE2" s="163"/>
      <c r="BF2" s="163"/>
      <c r="BG2" s="156" t="s">
        <v>659</v>
      </c>
      <c r="BH2" s="156"/>
      <c r="BI2" s="156"/>
      <c r="BJ2" s="156"/>
      <c r="BK2" s="156"/>
      <c r="BL2" s="156"/>
      <c r="BM2" s="161" t="s">
        <v>46</v>
      </c>
      <c r="BN2" s="140" t="s">
        <v>721</v>
      </c>
      <c r="BO2" s="140"/>
      <c r="BP2" s="140"/>
      <c r="BQ2" s="140"/>
      <c r="BR2" s="140"/>
      <c r="BS2" s="140"/>
      <c r="BT2" s="140"/>
      <c r="BU2" s="140"/>
      <c r="BV2" s="140"/>
      <c r="BW2" s="140"/>
      <c r="BX2" s="141" t="s">
        <v>47</v>
      </c>
      <c r="BY2" s="141" t="s">
        <v>19</v>
      </c>
      <c r="BZ2" s="141" t="s">
        <v>19</v>
      </c>
      <c r="CA2" s="127" t="s">
        <v>48</v>
      </c>
      <c r="CB2" s="127" t="s">
        <v>49</v>
      </c>
      <c r="CC2" s="127" t="s">
        <v>50</v>
      </c>
      <c r="CE2" s="157"/>
    </row>
    <row r="3" spans="1:83" ht="12.75" customHeight="1">
      <c r="H3" s="148"/>
      <c r="I3" s="149"/>
      <c r="J3" s="149"/>
      <c r="K3" s="149"/>
      <c r="L3" s="149"/>
      <c r="M3" s="149"/>
      <c r="N3" s="149"/>
      <c r="O3" s="149"/>
      <c r="P3" s="149"/>
      <c r="Q3" s="150"/>
      <c r="R3" s="128" t="s">
        <v>660</v>
      </c>
      <c r="S3" s="128"/>
      <c r="T3" s="128"/>
      <c r="U3" s="128"/>
      <c r="V3" s="128"/>
      <c r="W3" s="128"/>
      <c r="X3" s="128"/>
      <c r="Y3" s="128"/>
      <c r="Z3" s="128"/>
      <c r="AA3" s="129" t="s">
        <v>661</v>
      </c>
      <c r="AB3" s="130"/>
      <c r="AC3" s="130"/>
      <c r="AD3" s="131"/>
      <c r="AE3" s="132" t="s">
        <v>662</v>
      </c>
      <c r="AF3" s="132"/>
      <c r="AG3" s="132"/>
      <c r="AH3" s="132"/>
      <c r="AI3" s="132"/>
      <c r="AJ3" s="132"/>
      <c r="AK3" s="132"/>
      <c r="AL3" s="132"/>
      <c r="AM3" s="132"/>
      <c r="AN3" s="158" t="s">
        <v>663</v>
      </c>
      <c r="AO3" s="152"/>
      <c r="AP3" s="152"/>
      <c r="AQ3" s="152"/>
      <c r="AR3" s="152"/>
      <c r="AS3" s="152"/>
      <c r="AT3" s="152"/>
      <c r="AU3" s="152"/>
      <c r="AV3" s="152"/>
      <c r="AW3" s="159" t="s">
        <v>664</v>
      </c>
      <c r="AX3" s="159"/>
      <c r="AY3" s="159"/>
      <c r="AZ3" s="159"/>
      <c r="BA3" s="159"/>
      <c r="BB3" s="159"/>
      <c r="BC3" s="159"/>
      <c r="BD3" s="136" t="s">
        <v>665</v>
      </c>
      <c r="BE3" s="160"/>
      <c r="BF3" s="54"/>
      <c r="BG3" s="156"/>
      <c r="BH3" s="156"/>
      <c r="BI3" s="156"/>
      <c r="BJ3" s="156"/>
      <c r="BK3" s="156"/>
      <c r="BL3" s="156"/>
      <c r="BM3" s="161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1"/>
      <c r="BY3" s="141"/>
      <c r="BZ3" s="141"/>
      <c r="CA3" s="127"/>
      <c r="CB3" s="127"/>
      <c r="CC3" s="127"/>
      <c r="CE3" s="157"/>
    </row>
    <row r="4" spans="1:83" ht="69.75" customHeight="1">
      <c r="A4" s="12" t="s">
        <v>51</v>
      </c>
      <c r="B4" s="12" t="s">
        <v>52</v>
      </c>
      <c r="C4" s="12" t="s">
        <v>53</v>
      </c>
      <c r="D4" s="12" t="s">
        <v>398</v>
      </c>
      <c r="E4" s="13" t="s">
        <v>55</v>
      </c>
      <c r="F4" s="13" t="s">
        <v>56</v>
      </c>
      <c r="G4" s="12" t="s">
        <v>57</v>
      </c>
      <c r="H4" s="14" t="s">
        <v>667</v>
      </c>
      <c r="I4" s="14" t="s">
        <v>399</v>
      </c>
      <c r="J4" s="14" t="s">
        <v>668</v>
      </c>
      <c r="K4" s="14" t="s">
        <v>669</v>
      </c>
      <c r="L4" s="14" t="s">
        <v>670</v>
      </c>
      <c r="M4" s="14" t="s">
        <v>671</v>
      </c>
      <c r="N4" s="14" t="s">
        <v>672</v>
      </c>
      <c r="O4" s="14" t="s">
        <v>673</v>
      </c>
      <c r="P4" s="14" t="s">
        <v>674</v>
      </c>
      <c r="Q4" s="14" t="s">
        <v>675</v>
      </c>
      <c r="R4" s="15" t="s">
        <v>676</v>
      </c>
      <c r="S4" s="15" t="s">
        <v>677</v>
      </c>
      <c r="T4" s="15" t="s">
        <v>678</v>
      </c>
      <c r="U4" s="15" t="s">
        <v>679</v>
      </c>
      <c r="V4" s="15" t="s">
        <v>680</v>
      </c>
      <c r="W4" s="15" t="s">
        <v>681</v>
      </c>
      <c r="X4" s="15" t="s">
        <v>682</v>
      </c>
      <c r="Y4" s="15" t="s">
        <v>683</v>
      </c>
      <c r="Z4" s="15" t="s">
        <v>684</v>
      </c>
      <c r="AA4" s="16" t="s">
        <v>685</v>
      </c>
      <c r="AB4" s="16" t="s">
        <v>686</v>
      </c>
      <c r="AC4" s="16" t="s">
        <v>687</v>
      </c>
      <c r="AD4" s="16" t="s">
        <v>688</v>
      </c>
      <c r="AE4" s="15" t="s">
        <v>689</v>
      </c>
      <c r="AF4" s="15" t="s">
        <v>690</v>
      </c>
      <c r="AG4" s="15" t="s">
        <v>691</v>
      </c>
      <c r="AH4" s="15" t="s">
        <v>692</v>
      </c>
      <c r="AI4" s="15" t="s">
        <v>693</v>
      </c>
      <c r="AJ4" s="15" t="s">
        <v>694</v>
      </c>
      <c r="AK4" s="15" t="s">
        <v>695</v>
      </c>
      <c r="AL4" s="15" t="s">
        <v>696</v>
      </c>
      <c r="AM4" s="15" t="s">
        <v>697</v>
      </c>
      <c r="AN4" s="158"/>
      <c r="AO4" s="55" t="s">
        <v>698</v>
      </c>
      <c r="AP4" s="55" t="s">
        <v>699</v>
      </c>
      <c r="AQ4" s="55" t="s">
        <v>700</v>
      </c>
      <c r="AR4" s="55" t="s">
        <v>701</v>
      </c>
      <c r="AS4" s="55" t="s">
        <v>702</v>
      </c>
      <c r="AT4" s="16" t="s">
        <v>703</v>
      </c>
      <c r="AU4" s="55" t="s">
        <v>704</v>
      </c>
      <c r="AV4" s="55" t="s">
        <v>705</v>
      </c>
      <c r="AW4" s="56" t="s">
        <v>706</v>
      </c>
      <c r="AX4" s="56" t="s">
        <v>707</v>
      </c>
      <c r="AY4" s="56" t="s">
        <v>708</v>
      </c>
      <c r="AZ4" s="56" t="s">
        <v>709</v>
      </c>
      <c r="BA4" s="56" t="s">
        <v>710</v>
      </c>
      <c r="BB4" s="56" t="s">
        <v>711</v>
      </c>
      <c r="BC4" s="56" t="s">
        <v>712</v>
      </c>
      <c r="BD4" s="57" t="s">
        <v>713</v>
      </c>
      <c r="BE4" s="104" t="s">
        <v>714</v>
      </c>
      <c r="BF4" s="103" t="s">
        <v>666</v>
      </c>
      <c r="BG4" s="58" t="s">
        <v>715</v>
      </c>
      <c r="BH4" s="58" t="s">
        <v>716</v>
      </c>
      <c r="BI4" s="58" t="s">
        <v>717</v>
      </c>
      <c r="BJ4" s="58" t="s">
        <v>728</v>
      </c>
      <c r="BK4" s="58" t="s">
        <v>729</v>
      </c>
      <c r="BL4" s="58" t="s">
        <v>720</v>
      </c>
      <c r="BM4" s="161"/>
      <c r="BN4" s="22" t="s">
        <v>722</v>
      </c>
      <c r="BO4" s="22" t="s">
        <v>723</v>
      </c>
      <c r="BP4" s="22" t="s">
        <v>400</v>
      </c>
      <c r="BQ4" s="22" t="s">
        <v>401</v>
      </c>
      <c r="BR4" s="22" t="s">
        <v>726</v>
      </c>
      <c r="BS4" s="22" t="s">
        <v>58</v>
      </c>
      <c r="BT4" s="23" t="s">
        <v>59</v>
      </c>
      <c r="BU4" s="23" t="s">
        <v>60</v>
      </c>
      <c r="BV4" s="21" t="s">
        <v>61</v>
      </c>
      <c r="BW4" s="22" t="s">
        <v>727</v>
      </c>
      <c r="BX4" s="141"/>
      <c r="BY4" s="141"/>
      <c r="BZ4" s="141"/>
      <c r="CA4" s="127"/>
      <c r="CB4" s="127"/>
      <c r="CC4" s="127"/>
      <c r="CE4" s="157"/>
    </row>
    <row r="5" spans="1:83">
      <c r="A5" s="12"/>
      <c r="B5" s="12"/>
      <c r="C5" s="12"/>
      <c r="D5" s="12"/>
      <c r="E5" s="13"/>
      <c r="F5" s="13"/>
      <c r="G5" s="12"/>
      <c r="H5" s="14"/>
      <c r="I5" s="14"/>
      <c r="J5" s="14"/>
      <c r="K5" s="14"/>
      <c r="L5" s="14"/>
      <c r="M5" s="14"/>
      <c r="N5" s="14"/>
      <c r="O5" s="14"/>
      <c r="P5" s="24">
        <v>0.12</v>
      </c>
      <c r="Q5" s="14"/>
      <c r="R5" s="26">
        <v>0.2</v>
      </c>
      <c r="S5" s="26">
        <v>1.4999999999999999E-2</v>
      </c>
      <c r="T5" s="26">
        <v>0.01</v>
      </c>
      <c r="U5" s="26">
        <v>2E-3</v>
      </c>
      <c r="V5" s="26">
        <v>2.5000000000000001E-2</v>
      </c>
      <c r="W5" s="26">
        <v>0.08</v>
      </c>
      <c r="X5" s="26">
        <v>0.03</v>
      </c>
      <c r="Y5" s="26">
        <v>6.0000000000000001E-3</v>
      </c>
      <c r="Z5" s="26">
        <v>0.3680000000000001</v>
      </c>
      <c r="AA5" s="27">
        <v>8.3333333333333329E-2</v>
      </c>
      <c r="AB5" s="27">
        <v>0.1111</v>
      </c>
      <c r="AC5" s="27">
        <v>7.1551466666666688E-2</v>
      </c>
      <c r="AD5" s="27">
        <v>0.26598480000000002</v>
      </c>
      <c r="AE5" s="26"/>
      <c r="AF5" s="26"/>
      <c r="AG5" s="26"/>
      <c r="AH5" s="26"/>
      <c r="AI5" s="26"/>
      <c r="AJ5" s="26"/>
      <c r="AK5" s="28">
        <v>3.0700000000000003</v>
      </c>
      <c r="AL5" s="26"/>
      <c r="AM5" s="26"/>
      <c r="AN5" s="59"/>
      <c r="AO5" s="30">
        <v>5.0183256172839511E-3</v>
      </c>
      <c r="AP5" s="30">
        <v>4.0146604938271608E-4</v>
      </c>
      <c r="AQ5" s="30">
        <v>2.0073302469135804E-4</v>
      </c>
      <c r="AR5" s="30">
        <v>3.5000000000000005E-3</v>
      </c>
      <c r="AS5" s="30">
        <v>1.2880000000000005E-3</v>
      </c>
      <c r="AT5" s="27">
        <v>4.2999999999999997E-2</v>
      </c>
      <c r="AU5" s="30">
        <v>1.6666666666666668E-3</v>
      </c>
      <c r="AV5" s="30">
        <v>5.5075191358024689E-2</v>
      </c>
      <c r="AW5" s="31">
        <v>1.3888888888888888E-2</v>
      </c>
      <c r="AX5" s="31">
        <v>8.2222222222222228E-3</v>
      </c>
      <c r="AY5" s="31">
        <v>2.0833333333333332E-4</v>
      </c>
      <c r="AZ5" s="31">
        <v>3.3333333333333335E-3</v>
      </c>
      <c r="BA5" s="31">
        <v>1.2962962962962963E-3</v>
      </c>
      <c r="BB5" s="31">
        <v>9.9172592592592611E-3</v>
      </c>
      <c r="BC5" s="31">
        <v>3.6866333333333334E-2</v>
      </c>
      <c r="BD5" s="32">
        <v>0</v>
      </c>
      <c r="BE5" s="32">
        <v>0</v>
      </c>
      <c r="BF5" s="33">
        <v>3.6866333333333334E-2</v>
      </c>
      <c r="BG5" s="60"/>
      <c r="BH5" s="60"/>
      <c r="BI5" s="60"/>
      <c r="BJ5" s="60"/>
      <c r="BK5" s="60"/>
      <c r="BL5" s="60"/>
      <c r="BM5" s="61"/>
      <c r="BN5" s="36">
        <v>140.72166432351077</v>
      </c>
      <c r="BO5" s="36">
        <v>99.443309455280939</v>
      </c>
      <c r="BP5" s="62">
        <v>7.6</v>
      </c>
      <c r="BQ5" s="62">
        <v>1.65</v>
      </c>
      <c r="BR5" s="39"/>
      <c r="BS5" s="39"/>
      <c r="BT5" s="39"/>
      <c r="BU5" s="39"/>
      <c r="BV5" s="63"/>
      <c r="BW5" s="63"/>
      <c r="BX5" s="40"/>
      <c r="BY5" s="40"/>
      <c r="BZ5" s="40"/>
      <c r="CA5" s="102"/>
      <c r="CB5" s="102"/>
      <c r="CC5" s="102"/>
    </row>
    <row r="6" spans="1:83">
      <c r="A6" s="42" t="s">
        <v>65</v>
      </c>
      <c r="B6" s="42" t="s">
        <v>1</v>
      </c>
      <c r="C6" s="42" t="s">
        <v>67</v>
      </c>
      <c r="D6" s="42" t="s">
        <v>403</v>
      </c>
      <c r="E6" s="43" t="s">
        <v>402</v>
      </c>
      <c r="F6" s="43" t="s">
        <v>63</v>
      </c>
      <c r="G6" s="43">
        <v>1</v>
      </c>
      <c r="H6" s="45">
        <v>520.79999999999995</v>
      </c>
      <c r="I6" s="45">
        <v>520.79999999999995</v>
      </c>
      <c r="J6" s="45"/>
      <c r="K6" s="45"/>
      <c r="L6" s="45"/>
      <c r="M6" s="45"/>
      <c r="N6" s="45"/>
      <c r="O6" s="45"/>
      <c r="P6" s="45">
        <v>17.044363636363634</v>
      </c>
      <c r="Q6" s="45">
        <v>537.8443636363636</v>
      </c>
      <c r="R6" s="45">
        <v>107.56887272727272</v>
      </c>
      <c r="S6" s="45">
        <v>8.0676654545454536</v>
      </c>
      <c r="T6" s="45">
        <v>5.3784436363636363</v>
      </c>
      <c r="U6" s="45">
        <v>1.0756887272727271</v>
      </c>
      <c r="V6" s="45">
        <v>13.44610909090909</v>
      </c>
      <c r="W6" s="45">
        <v>43.027549090909091</v>
      </c>
      <c r="X6" s="45">
        <v>16.135330909090907</v>
      </c>
      <c r="Y6" s="45">
        <v>3.2270661818181816</v>
      </c>
      <c r="Z6" s="45">
        <v>197.92672581818178</v>
      </c>
      <c r="AA6" s="45">
        <v>44.820363636363631</v>
      </c>
      <c r="AB6" s="45">
        <v>59.754508799999996</v>
      </c>
      <c r="AC6" s="45">
        <v>38.483553056581826</v>
      </c>
      <c r="AD6" s="45">
        <v>143.05842549294545</v>
      </c>
      <c r="AE6" s="45">
        <v>148.75200000000001</v>
      </c>
      <c r="AF6" s="45">
        <v>397</v>
      </c>
      <c r="AG6" s="45">
        <v>0</v>
      </c>
      <c r="AH6" s="45">
        <v>0</v>
      </c>
      <c r="AI6" s="45">
        <v>9.84</v>
      </c>
      <c r="AJ6" s="45">
        <v>0</v>
      </c>
      <c r="AK6" s="45">
        <v>3.0700000000000003</v>
      </c>
      <c r="AL6" s="45">
        <v>0</v>
      </c>
      <c r="AM6" s="45">
        <v>558.66200000000003</v>
      </c>
      <c r="AN6" s="45">
        <v>899.64715131112723</v>
      </c>
      <c r="AO6" s="45">
        <v>2.6990781481481481</v>
      </c>
      <c r="AP6" s="45">
        <v>0.21592625185185185</v>
      </c>
      <c r="AQ6" s="45">
        <v>0.10796312592592593</v>
      </c>
      <c r="AR6" s="45">
        <v>1.8824552727272728</v>
      </c>
      <c r="AS6" s="45">
        <v>0.69274354036363661</v>
      </c>
      <c r="AT6" s="45">
        <v>23.127307636363632</v>
      </c>
      <c r="AU6" s="45">
        <v>0.89640727272727272</v>
      </c>
      <c r="AV6" s="45">
        <v>29.621881248107741</v>
      </c>
      <c r="AW6" s="45">
        <v>7.4700606060606054</v>
      </c>
      <c r="AX6" s="45">
        <v>4.4222758787878789</v>
      </c>
      <c r="AY6" s="45">
        <v>0.11205090909090908</v>
      </c>
      <c r="AZ6" s="45">
        <v>1.7928145454545454</v>
      </c>
      <c r="BA6" s="45">
        <v>0.69720565656565647</v>
      </c>
      <c r="BB6" s="45">
        <v>5.3339419953131317</v>
      </c>
      <c r="BC6" s="45">
        <v>19.82834959127273</v>
      </c>
      <c r="BD6" s="45"/>
      <c r="BE6" s="45">
        <v>0</v>
      </c>
      <c r="BF6" s="45">
        <v>19.82834959127273</v>
      </c>
      <c r="BG6" s="45">
        <v>29.470416666666669</v>
      </c>
      <c r="BH6" s="45">
        <v>4.1996822392514455</v>
      </c>
      <c r="BI6" s="45">
        <v>1.1631641275421762</v>
      </c>
      <c r="BJ6" s="45">
        <v>191.92185569136208</v>
      </c>
      <c r="BK6" s="45"/>
      <c r="BL6" s="45">
        <v>226.75511872482238</v>
      </c>
      <c r="BM6" s="45">
        <v>1713.6968645116935</v>
      </c>
      <c r="BN6" s="45">
        <f t="shared" ref="BN6:BN69" si="0">$BN$5*$G6</f>
        <v>140.72166432351077</v>
      </c>
      <c r="BO6" s="45">
        <f t="shared" ref="BO6:BO69" si="1">$BO$5*$G6</f>
        <v>99.443309455280939</v>
      </c>
      <c r="BP6" s="46">
        <f t="shared" ref="BP6:BP69" si="2">((100/((100-$BT6)%)-100)*$BP$5)/$BT6</f>
        <v>8.5633802816901436</v>
      </c>
      <c r="BQ6" s="46">
        <f t="shared" ref="BQ6:BQ69" si="3">((100/((100-$BT6)%)-100)*$BQ$5)/$BT6</f>
        <v>1.8591549295774654</v>
      </c>
      <c r="BR6" s="64">
        <v>2</v>
      </c>
      <c r="BS6" s="46">
        <f>((100/((100-$BT6)%)-100)*BR6)/$BT6</f>
        <v>2.2535211267605644</v>
      </c>
      <c r="BT6" s="46">
        <f>$BP$5+$BQ$5+BR6</f>
        <v>11.25</v>
      </c>
      <c r="BU6" s="46">
        <f>BP6+BQ6+BS6</f>
        <v>12.676056338028173</v>
      </c>
      <c r="BV6" s="45">
        <f>((BO6+BN6)*BU6)%</f>
        <v>30.443447380410227</v>
      </c>
      <c r="BW6" s="45">
        <f t="shared" ref="BW6:BW69" si="4">BV6+BO6+BN6</f>
        <v>270.60842115920195</v>
      </c>
      <c r="BX6" s="45">
        <f t="shared" ref="BX6:BX69" si="5">BW6+BM6</f>
        <v>1984.3052856708955</v>
      </c>
      <c r="BY6" s="45">
        <f>BX6*12</f>
        <v>23811.663428050746</v>
      </c>
      <c r="BZ6" s="45">
        <f>BX6*24</f>
        <v>47623.326856101492</v>
      </c>
      <c r="CA6" s="48">
        <v>43101</v>
      </c>
      <c r="CB6" s="111">
        <v>0</v>
      </c>
      <c r="CC6" s="111">
        <v>0</v>
      </c>
    </row>
    <row r="7" spans="1:83">
      <c r="A7" s="42" t="s">
        <v>404</v>
      </c>
      <c r="B7" s="42" t="s">
        <v>0</v>
      </c>
      <c r="C7" s="42" t="s">
        <v>405</v>
      </c>
      <c r="D7" s="42" t="s">
        <v>406</v>
      </c>
      <c r="E7" s="43" t="s">
        <v>402</v>
      </c>
      <c r="F7" s="43" t="s">
        <v>63</v>
      </c>
      <c r="G7" s="43">
        <v>1</v>
      </c>
      <c r="H7" s="45">
        <v>1041.5999999999999</v>
      </c>
      <c r="I7" s="45">
        <v>1041.5999999999999</v>
      </c>
      <c r="J7" s="45"/>
      <c r="K7" s="45"/>
      <c r="L7" s="45"/>
      <c r="M7" s="45"/>
      <c r="N7" s="45"/>
      <c r="O7" s="45"/>
      <c r="P7" s="45">
        <v>34.088727272727269</v>
      </c>
      <c r="Q7" s="45">
        <v>1075.6887272727272</v>
      </c>
      <c r="R7" s="45">
        <v>215.13774545454544</v>
      </c>
      <c r="S7" s="45">
        <v>16.135330909090907</v>
      </c>
      <c r="T7" s="45">
        <v>10.756887272727273</v>
      </c>
      <c r="U7" s="45">
        <v>2.1513774545454543</v>
      </c>
      <c r="V7" s="45">
        <v>26.89221818181818</v>
      </c>
      <c r="W7" s="45">
        <v>86.055098181818181</v>
      </c>
      <c r="X7" s="45">
        <v>32.270661818181814</v>
      </c>
      <c r="Y7" s="45">
        <v>6.4541323636363632</v>
      </c>
      <c r="Z7" s="45">
        <v>395.85345163636356</v>
      </c>
      <c r="AA7" s="45">
        <v>89.640727272727261</v>
      </c>
      <c r="AB7" s="45">
        <v>119.50901759999999</v>
      </c>
      <c r="AC7" s="45">
        <v>76.967106113163652</v>
      </c>
      <c r="AD7" s="45">
        <v>286.11685098589089</v>
      </c>
      <c r="AE7" s="45">
        <v>117.504</v>
      </c>
      <c r="AF7" s="45">
        <v>397</v>
      </c>
      <c r="AG7" s="45">
        <v>0</v>
      </c>
      <c r="AH7" s="45">
        <v>0</v>
      </c>
      <c r="AI7" s="45">
        <v>0</v>
      </c>
      <c r="AJ7" s="45">
        <v>0</v>
      </c>
      <c r="AK7" s="45">
        <v>3.0700000000000003</v>
      </c>
      <c r="AL7" s="45">
        <v>0</v>
      </c>
      <c r="AM7" s="45">
        <v>517.57400000000007</v>
      </c>
      <c r="AN7" s="45">
        <v>1199.5443026222545</v>
      </c>
      <c r="AO7" s="45">
        <v>5.3981562962962961</v>
      </c>
      <c r="AP7" s="45">
        <v>0.43185250370370371</v>
      </c>
      <c r="AQ7" s="45">
        <v>0.21592625185185185</v>
      </c>
      <c r="AR7" s="45">
        <v>3.7649105454545455</v>
      </c>
      <c r="AS7" s="45">
        <v>1.3854870807272732</v>
      </c>
      <c r="AT7" s="45">
        <v>46.254615272727264</v>
      </c>
      <c r="AU7" s="45">
        <v>1.7928145454545454</v>
      </c>
      <c r="AV7" s="45">
        <v>59.243762496215481</v>
      </c>
      <c r="AW7" s="45">
        <v>14.940121212121211</v>
      </c>
      <c r="AX7" s="45">
        <v>8.8445517575757577</v>
      </c>
      <c r="AY7" s="45">
        <v>0.22410181818181815</v>
      </c>
      <c r="AZ7" s="45">
        <v>3.5856290909090909</v>
      </c>
      <c r="BA7" s="45">
        <v>1.3944113131313129</v>
      </c>
      <c r="BB7" s="45">
        <v>10.667883990626263</v>
      </c>
      <c r="BC7" s="45">
        <v>39.656699182545459</v>
      </c>
      <c r="BD7" s="45"/>
      <c r="BE7" s="45">
        <v>0</v>
      </c>
      <c r="BF7" s="45">
        <v>39.656699182545459</v>
      </c>
      <c r="BG7" s="45">
        <v>53.087083333333339</v>
      </c>
      <c r="BH7" s="45">
        <v>8.3993644785028909</v>
      </c>
      <c r="BI7" s="45">
        <v>2.3263282550843525</v>
      </c>
      <c r="BJ7" s="45">
        <v>383.84371138272417</v>
      </c>
      <c r="BK7" s="45"/>
      <c r="BL7" s="45">
        <v>447.65648744964477</v>
      </c>
      <c r="BM7" s="45">
        <v>2821.7899790233873</v>
      </c>
      <c r="BN7" s="45">
        <f t="shared" si="0"/>
        <v>140.72166432351077</v>
      </c>
      <c r="BO7" s="45">
        <f t="shared" si="1"/>
        <v>99.443309455280939</v>
      </c>
      <c r="BP7" s="46">
        <f t="shared" si="2"/>
        <v>8.8629737609329435</v>
      </c>
      <c r="BQ7" s="46">
        <f t="shared" si="3"/>
        <v>1.9241982507288626</v>
      </c>
      <c r="BR7" s="64">
        <v>5</v>
      </c>
      <c r="BS7" s="46">
        <f t="shared" ref="BS7:BS71" si="6">((100/((100-BT7)%)-100)*BR7)/BT7</f>
        <v>5.8309037900874632</v>
      </c>
      <c r="BT7" s="46">
        <f>$BP$5+$BQ$5+BR7</f>
        <v>14.25</v>
      </c>
      <c r="BU7" s="46">
        <f>BP7+BQ7+BS7</f>
        <v>16.618075801749271</v>
      </c>
      <c r="BV7" s="45">
        <f t="shared" ref="BV7:BV70" si="7">((BO7+BN7)*BU7)%</f>
        <v>39.910797391810867</v>
      </c>
      <c r="BW7" s="45">
        <f t="shared" si="4"/>
        <v>280.07577117060259</v>
      </c>
      <c r="BX7" s="45">
        <f t="shared" si="5"/>
        <v>3101.8657501939897</v>
      </c>
      <c r="BY7" s="45">
        <f t="shared" ref="BY7:BY71" si="8">BX7*12</f>
        <v>37222.38900232788</v>
      </c>
      <c r="BZ7" s="45">
        <f t="shared" ref="BZ7:BZ70" si="9">BX7*24</f>
        <v>74444.77800465576</v>
      </c>
      <c r="CA7" s="48">
        <v>43101</v>
      </c>
      <c r="CB7" s="111">
        <v>0</v>
      </c>
      <c r="CC7" s="111">
        <v>0</v>
      </c>
    </row>
    <row r="8" spans="1:83">
      <c r="A8" s="42" t="s">
        <v>407</v>
      </c>
      <c r="B8" s="42" t="s">
        <v>2</v>
      </c>
      <c r="C8" s="42" t="s">
        <v>67</v>
      </c>
      <c r="D8" s="42" t="s">
        <v>408</v>
      </c>
      <c r="E8" s="43" t="s">
        <v>402</v>
      </c>
      <c r="F8" s="43" t="s">
        <v>63</v>
      </c>
      <c r="G8" s="43">
        <v>1</v>
      </c>
      <c r="H8" s="45">
        <v>260.39999999999998</v>
      </c>
      <c r="I8" s="45">
        <v>260.39999999999998</v>
      </c>
      <c r="J8" s="45"/>
      <c r="K8" s="45"/>
      <c r="L8" s="45"/>
      <c r="M8" s="45"/>
      <c r="N8" s="45"/>
      <c r="O8" s="45"/>
      <c r="P8" s="45">
        <v>8.5221818181818172</v>
      </c>
      <c r="Q8" s="45">
        <v>268.9221818181818</v>
      </c>
      <c r="R8" s="45">
        <v>53.78443636363636</v>
      </c>
      <c r="S8" s="45">
        <v>4.0338327272727268</v>
      </c>
      <c r="T8" s="45">
        <v>2.6892218181818182</v>
      </c>
      <c r="U8" s="45">
        <v>0.53784436363636356</v>
      </c>
      <c r="V8" s="45">
        <v>6.723054545454545</v>
      </c>
      <c r="W8" s="45">
        <v>21.513774545454545</v>
      </c>
      <c r="X8" s="45">
        <v>8.0676654545454536</v>
      </c>
      <c r="Y8" s="45">
        <v>1.6135330909090908</v>
      </c>
      <c r="Z8" s="45">
        <v>98.96336290909089</v>
      </c>
      <c r="AA8" s="45">
        <v>22.410181818181815</v>
      </c>
      <c r="AB8" s="45">
        <v>29.877254399999998</v>
      </c>
      <c r="AC8" s="45">
        <v>19.241776528290913</v>
      </c>
      <c r="AD8" s="45">
        <v>71.529212746472723</v>
      </c>
      <c r="AE8" s="45">
        <v>164.376</v>
      </c>
      <c r="AF8" s="45">
        <v>397</v>
      </c>
      <c r="AG8" s="45">
        <v>0</v>
      </c>
      <c r="AH8" s="45">
        <v>0</v>
      </c>
      <c r="AI8" s="45">
        <v>9.84</v>
      </c>
      <c r="AJ8" s="45">
        <v>0</v>
      </c>
      <c r="AK8" s="45">
        <v>3.0700000000000003</v>
      </c>
      <c r="AL8" s="45">
        <v>0</v>
      </c>
      <c r="AM8" s="45">
        <v>574.28600000000006</v>
      </c>
      <c r="AN8" s="45">
        <v>744.7785756555636</v>
      </c>
      <c r="AO8" s="45">
        <v>1.349539074074074</v>
      </c>
      <c r="AP8" s="45">
        <v>0.10796312592592593</v>
      </c>
      <c r="AQ8" s="45">
        <v>5.3981562962962963E-2</v>
      </c>
      <c r="AR8" s="45">
        <v>0.94122763636363638</v>
      </c>
      <c r="AS8" s="45">
        <v>0.34637177018181831</v>
      </c>
      <c r="AT8" s="45">
        <v>11.563653818181816</v>
      </c>
      <c r="AU8" s="45">
        <v>0.44820363636363636</v>
      </c>
      <c r="AV8" s="45">
        <v>14.81094062405387</v>
      </c>
      <c r="AW8" s="45">
        <v>3.7350303030303027</v>
      </c>
      <c r="AX8" s="45">
        <v>2.2111379393939394</v>
      </c>
      <c r="AY8" s="45">
        <v>5.6025454545454538E-2</v>
      </c>
      <c r="AZ8" s="45">
        <v>0.89640727272727272</v>
      </c>
      <c r="BA8" s="45">
        <v>0.34860282828282824</v>
      </c>
      <c r="BB8" s="45">
        <v>2.6669709976565659</v>
      </c>
      <c r="BC8" s="45">
        <v>9.9141747956363648</v>
      </c>
      <c r="BD8" s="45"/>
      <c r="BE8" s="45">
        <v>0</v>
      </c>
      <c r="BF8" s="45">
        <v>9.9141747956363648</v>
      </c>
      <c r="BG8" s="45">
        <v>29.470416666666669</v>
      </c>
      <c r="BH8" s="45">
        <v>2.0998411196257227</v>
      </c>
      <c r="BI8" s="45">
        <v>0.58158206377108801</v>
      </c>
      <c r="BJ8" s="45">
        <v>95.960927845681056</v>
      </c>
      <c r="BK8" s="45"/>
      <c r="BL8" s="45">
        <v>128.11276769574454</v>
      </c>
      <c r="BM8" s="45">
        <v>1166.5386405891802</v>
      </c>
      <c r="BN8" s="45">
        <f t="shared" si="0"/>
        <v>140.72166432351077</v>
      </c>
      <c r="BO8" s="45">
        <f t="shared" si="1"/>
        <v>99.443309455280939</v>
      </c>
      <c r="BP8" s="46">
        <f t="shared" si="2"/>
        <v>8.8629737609329435</v>
      </c>
      <c r="BQ8" s="46">
        <f t="shared" si="3"/>
        <v>1.9241982507288626</v>
      </c>
      <c r="BR8" s="64">
        <v>5</v>
      </c>
      <c r="BS8" s="46">
        <f t="shared" si="6"/>
        <v>5.8309037900874632</v>
      </c>
      <c r="BT8" s="46">
        <f t="shared" ref="BT8:BT71" si="10">$BP$5+$BQ$5+BR8</f>
        <v>14.25</v>
      </c>
      <c r="BU8" s="46">
        <f t="shared" ref="BU8:BU71" si="11">BP8+BQ8+BS8</f>
        <v>16.618075801749271</v>
      </c>
      <c r="BV8" s="45">
        <f t="shared" si="7"/>
        <v>39.910797391810867</v>
      </c>
      <c r="BW8" s="45">
        <f t="shared" si="4"/>
        <v>280.07577117060259</v>
      </c>
      <c r="BX8" s="45">
        <f t="shared" si="5"/>
        <v>1446.6144117597828</v>
      </c>
      <c r="BY8" s="45">
        <f t="shared" si="8"/>
        <v>17359.372941117392</v>
      </c>
      <c r="BZ8" s="45">
        <f t="shared" si="9"/>
        <v>34718.745882234783</v>
      </c>
      <c r="CA8" s="48">
        <v>43101</v>
      </c>
      <c r="CB8" s="111">
        <v>0</v>
      </c>
      <c r="CC8" s="111">
        <v>0</v>
      </c>
    </row>
    <row r="9" spans="1:83">
      <c r="A9" s="42" t="s">
        <v>409</v>
      </c>
      <c r="B9" s="42" t="s">
        <v>1</v>
      </c>
      <c r="C9" s="42" t="s">
        <v>165</v>
      </c>
      <c r="D9" s="42" t="s">
        <v>410</v>
      </c>
      <c r="E9" s="43" t="s">
        <v>402</v>
      </c>
      <c r="F9" s="43" t="s">
        <v>63</v>
      </c>
      <c r="G9" s="43">
        <v>1</v>
      </c>
      <c r="H9" s="45">
        <v>520.79999999999995</v>
      </c>
      <c r="I9" s="45">
        <v>520.79999999999995</v>
      </c>
      <c r="J9" s="45"/>
      <c r="K9" s="45"/>
      <c r="L9" s="45"/>
      <c r="M9" s="45"/>
      <c r="N9" s="45"/>
      <c r="O9" s="45"/>
      <c r="P9" s="45">
        <v>17.044363636363634</v>
      </c>
      <c r="Q9" s="45">
        <v>537.8443636363636</v>
      </c>
      <c r="R9" s="45">
        <v>107.56887272727272</v>
      </c>
      <c r="S9" s="45">
        <v>8.0676654545454536</v>
      </c>
      <c r="T9" s="45">
        <v>5.3784436363636363</v>
      </c>
      <c r="U9" s="45">
        <v>1.0756887272727271</v>
      </c>
      <c r="V9" s="45">
        <v>13.44610909090909</v>
      </c>
      <c r="W9" s="45">
        <v>43.027549090909091</v>
      </c>
      <c r="X9" s="45">
        <v>16.135330909090907</v>
      </c>
      <c r="Y9" s="45">
        <v>3.2270661818181816</v>
      </c>
      <c r="Z9" s="45">
        <v>197.92672581818178</v>
      </c>
      <c r="AA9" s="45">
        <v>44.820363636363631</v>
      </c>
      <c r="AB9" s="45">
        <v>59.754508799999996</v>
      </c>
      <c r="AC9" s="45">
        <v>38.483553056581826</v>
      </c>
      <c r="AD9" s="45">
        <v>143.05842549294545</v>
      </c>
      <c r="AE9" s="45">
        <v>148.75200000000001</v>
      </c>
      <c r="AF9" s="45">
        <v>397</v>
      </c>
      <c r="AG9" s="45">
        <v>0</v>
      </c>
      <c r="AH9" s="45">
        <v>0</v>
      </c>
      <c r="AI9" s="45">
        <v>0</v>
      </c>
      <c r="AJ9" s="45">
        <v>0</v>
      </c>
      <c r="AK9" s="45">
        <v>3.0700000000000003</v>
      </c>
      <c r="AL9" s="45">
        <v>0</v>
      </c>
      <c r="AM9" s="45">
        <v>548.822</v>
      </c>
      <c r="AN9" s="45">
        <v>889.80715131112731</v>
      </c>
      <c r="AO9" s="45">
        <v>2.6990781481481481</v>
      </c>
      <c r="AP9" s="45">
        <v>0.21592625185185185</v>
      </c>
      <c r="AQ9" s="45">
        <v>0.10796312592592593</v>
      </c>
      <c r="AR9" s="45">
        <v>1.8824552727272728</v>
      </c>
      <c r="AS9" s="45">
        <v>0.69274354036363661</v>
      </c>
      <c r="AT9" s="45">
        <v>23.127307636363632</v>
      </c>
      <c r="AU9" s="45">
        <v>0.89640727272727272</v>
      </c>
      <c r="AV9" s="45">
        <v>29.621881248107741</v>
      </c>
      <c r="AW9" s="45">
        <v>7.4700606060606054</v>
      </c>
      <c r="AX9" s="45">
        <v>4.4222758787878789</v>
      </c>
      <c r="AY9" s="45">
        <v>0.11205090909090908</v>
      </c>
      <c r="AZ9" s="45">
        <v>1.7928145454545454</v>
      </c>
      <c r="BA9" s="45">
        <v>0.69720565656565647</v>
      </c>
      <c r="BB9" s="45">
        <v>5.3339419953131317</v>
      </c>
      <c r="BC9" s="45">
        <v>19.82834959127273</v>
      </c>
      <c r="BD9" s="45"/>
      <c r="BE9" s="45">
        <v>0</v>
      </c>
      <c r="BF9" s="45">
        <v>19.82834959127273</v>
      </c>
      <c r="BG9" s="45">
        <v>29.470416666666669</v>
      </c>
      <c r="BH9" s="45">
        <v>4.1996822392514455</v>
      </c>
      <c r="BI9" s="45">
        <v>1.1631641275421762</v>
      </c>
      <c r="BJ9" s="45">
        <v>191.92185569136208</v>
      </c>
      <c r="BK9" s="45"/>
      <c r="BL9" s="45">
        <v>226.75511872482238</v>
      </c>
      <c r="BM9" s="45">
        <v>1703.8568645116939</v>
      </c>
      <c r="BN9" s="45">
        <f t="shared" si="0"/>
        <v>140.72166432351077</v>
      </c>
      <c r="BO9" s="45">
        <f t="shared" si="1"/>
        <v>99.443309455280939</v>
      </c>
      <c r="BP9" s="46">
        <f t="shared" si="2"/>
        <v>8.6609686609686669</v>
      </c>
      <c r="BQ9" s="46">
        <f t="shared" si="3"/>
        <v>1.8803418803418819</v>
      </c>
      <c r="BR9" s="64">
        <v>3</v>
      </c>
      <c r="BS9" s="46">
        <f t="shared" si="6"/>
        <v>3.4188034188034218</v>
      </c>
      <c r="BT9" s="46">
        <f t="shared" si="10"/>
        <v>12.25</v>
      </c>
      <c r="BU9" s="46">
        <f t="shared" si="11"/>
        <v>13.960113960113972</v>
      </c>
      <c r="BV9" s="45">
        <f t="shared" si="7"/>
        <v>33.527304031797165</v>
      </c>
      <c r="BW9" s="45">
        <f t="shared" si="4"/>
        <v>273.69227781058885</v>
      </c>
      <c r="BX9" s="45">
        <f t="shared" si="5"/>
        <v>1977.5491423222827</v>
      </c>
      <c r="BY9" s="45">
        <f t="shared" si="8"/>
        <v>23730.589707867392</v>
      </c>
      <c r="BZ9" s="45">
        <f t="shared" si="9"/>
        <v>47461.179415734783</v>
      </c>
      <c r="CA9" s="48">
        <v>43101</v>
      </c>
      <c r="CB9" s="111">
        <v>0</v>
      </c>
      <c r="CC9" s="111">
        <v>0</v>
      </c>
    </row>
    <row r="10" spans="1:83">
      <c r="A10" s="42" t="s">
        <v>411</v>
      </c>
      <c r="B10" s="42" t="s">
        <v>0</v>
      </c>
      <c r="C10" s="42" t="s">
        <v>165</v>
      </c>
      <c r="D10" s="42" t="s">
        <v>412</v>
      </c>
      <c r="E10" s="43" t="s">
        <v>402</v>
      </c>
      <c r="F10" s="43" t="s">
        <v>63</v>
      </c>
      <c r="G10" s="43">
        <v>1</v>
      </c>
      <c r="H10" s="45">
        <v>1041.5999999999999</v>
      </c>
      <c r="I10" s="45">
        <v>1041.5999999999999</v>
      </c>
      <c r="J10" s="45"/>
      <c r="K10" s="45"/>
      <c r="L10" s="45"/>
      <c r="M10" s="45"/>
      <c r="N10" s="45"/>
      <c r="O10" s="45"/>
      <c r="P10" s="45">
        <v>34.088727272727269</v>
      </c>
      <c r="Q10" s="45">
        <v>1075.6887272727272</v>
      </c>
      <c r="R10" s="45">
        <v>215.13774545454544</v>
      </c>
      <c r="S10" s="45">
        <v>16.135330909090907</v>
      </c>
      <c r="T10" s="45">
        <v>10.756887272727273</v>
      </c>
      <c r="U10" s="45">
        <v>2.1513774545454543</v>
      </c>
      <c r="V10" s="45">
        <v>26.89221818181818</v>
      </c>
      <c r="W10" s="45">
        <v>86.055098181818181</v>
      </c>
      <c r="X10" s="45">
        <v>32.270661818181814</v>
      </c>
      <c r="Y10" s="45">
        <v>6.4541323636363632</v>
      </c>
      <c r="Z10" s="45">
        <v>395.85345163636356</v>
      </c>
      <c r="AA10" s="45">
        <v>89.640727272727261</v>
      </c>
      <c r="AB10" s="45">
        <v>119.50901759999999</v>
      </c>
      <c r="AC10" s="45">
        <v>76.967106113163652</v>
      </c>
      <c r="AD10" s="45">
        <v>286.11685098589089</v>
      </c>
      <c r="AE10" s="45">
        <v>117.504</v>
      </c>
      <c r="AF10" s="45">
        <v>397</v>
      </c>
      <c r="AG10" s="45">
        <v>0</v>
      </c>
      <c r="AH10" s="45">
        <v>0</v>
      </c>
      <c r="AI10" s="45">
        <v>0</v>
      </c>
      <c r="AJ10" s="45">
        <v>0</v>
      </c>
      <c r="AK10" s="45">
        <v>3.0700000000000003</v>
      </c>
      <c r="AL10" s="45">
        <v>0</v>
      </c>
      <c r="AM10" s="45">
        <v>517.57400000000007</v>
      </c>
      <c r="AN10" s="45">
        <v>1199.5443026222545</v>
      </c>
      <c r="AO10" s="45">
        <v>5.3981562962962961</v>
      </c>
      <c r="AP10" s="45">
        <v>0.43185250370370371</v>
      </c>
      <c r="AQ10" s="45">
        <v>0.21592625185185185</v>
      </c>
      <c r="AR10" s="45">
        <v>3.7649105454545455</v>
      </c>
      <c r="AS10" s="45">
        <v>1.3854870807272732</v>
      </c>
      <c r="AT10" s="45">
        <v>46.254615272727264</v>
      </c>
      <c r="AU10" s="45">
        <v>1.7928145454545454</v>
      </c>
      <c r="AV10" s="45">
        <v>59.243762496215481</v>
      </c>
      <c r="AW10" s="45">
        <v>14.940121212121211</v>
      </c>
      <c r="AX10" s="45">
        <v>8.8445517575757577</v>
      </c>
      <c r="AY10" s="45">
        <v>0.22410181818181815</v>
      </c>
      <c r="AZ10" s="45">
        <v>3.5856290909090909</v>
      </c>
      <c r="BA10" s="45">
        <v>1.3944113131313129</v>
      </c>
      <c r="BB10" s="45">
        <v>10.667883990626263</v>
      </c>
      <c r="BC10" s="45">
        <v>39.656699182545459</v>
      </c>
      <c r="BD10" s="45"/>
      <c r="BE10" s="45">
        <v>0</v>
      </c>
      <c r="BF10" s="45">
        <v>39.656699182545459</v>
      </c>
      <c r="BG10" s="45">
        <v>53.087083333333339</v>
      </c>
      <c r="BH10" s="45">
        <v>8.3993644785028909</v>
      </c>
      <c r="BI10" s="45">
        <v>2.3263282550843525</v>
      </c>
      <c r="BJ10" s="45">
        <v>383.84371138272417</v>
      </c>
      <c r="BK10" s="45"/>
      <c r="BL10" s="45">
        <v>447.65648744964477</v>
      </c>
      <c r="BM10" s="45">
        <v>2821.7899790233873</v>
      </c>
      <c r="BN10" s="45">
        <f t="shared" si="0"/>
        <v>140.72166432351077</v>
      </c>
      <c r="BO10" s="45">
        <f t="shared" si="1"/>
        <v>99.443309455280939</v>
      </c>
      <c r="BP10" s="46">
        <f t="shared" si="2"/>
        <v>8.8629737609329435</v>
      </c>
      <c r="BQ10" s="46">
        <f t="shared" si="3"/>
        <v>1.9241982507288626</v>
      </c>
      <c r="BR10" s="64">
        <v>5</v>
      </c>
      <c r="BS10" s="46">
        <f t="shared" si="6"/>
        <v>5.8309037900874632</v>
      </c>
      <c r="BT10" s="46">
        <f t="shared" si="10"/>
        <v>14.25</v>
      </c>
      <c r="BU10" s="46">
        <f t="shared" si="11"/>
        <v>16.618075801749271</v>
      </c>
      <c r="BV10" s="45">
        <f t="shared" si="7"/>
        <v>39.910797391810867</v>
      </c>
      <c r="BW10" s="45">
        <f t="shared" si="4"/>
        <v>280.07577117060259</v>
      </c>
      <c r="BX10" s="45">
        <f t="shared" si="5"/>
        <v>3101.8657501939897</v>
      </c>
      <c r="BY10" s="45">
        <f t="shared" si="8"/>
        <v>37222.38900232788</v>
      </c>
      <c r="BZ10" s="45">
        <f t="shared" si="9"/>
        <v>74444.77800465576</v>
      </c>
      <c r="CA10" s="48">
        <v>43101</v>
      </c>
      <c r="CB10" s="111">
        <v>0</v>
      </c>
      <c r="CC10" s="111">
        <v>0</v>
      </c>
    </row>
    <row r="11" spans="1:83">
      <c r="A11" s="42" t="s">
        <v>69</v>
      </c>
      <c r="B11" s="42" t="s">
        <v>0</v>
      </c>
      <c r="C11" s="42" t="s">
        <v>70</v>
      </c>
      <c r="D11" s="42" t="s">
        <v>413</v>
      </c>
      <c r="E11" s="43" t="s">
        <v>402</v>
      </c>
      <c r="F11" s="43" t="s">
        <v>63</v>
      </c>
      <c r="G11" s="43">
        <v>1</v>
      </c>
      <c r="H11" s="45">
        <v>1041.5999999999999</v>
      </c>
      <c r="I11" s="45">
        <v>1041.5999999999999</v>
      </c>
      <c r="J11" s="45"/>
      <c r="K11" s="45"/>
      <c r="L11" s="45"/>
      <c r="M11" s="45"/>
      <c r="N11" s="45"/>
      <c r="O11" s="45"/>
      <c r="P11" s="45">
        <v>34.088727272727269</v>
      </c>
      <c r="Q11" s="45">
        <v>1075.6887272727272</v>
      </c>
      <c r="R11" s="45">
        <v>215.13774545454544</v>
      </c>
      <c r="S11" s="45">
        <v>16.135330909090907</v>
      </c>
      <c r="T11" s="45">
        <v>10.756887272727273</v>
      </c>
      <c r="U11" s="45">
        <v>2.1513774545454543</v>
      </c>
      <c r="V11" s="45">
        <v>26.89221818181818</v>
      </c>
      <c r="W11" s="45">
        <v>86.055098181818181</v>
      </c>
      <c r="X11" s="45">
        <v>32.270661818181814</v>
      </c>
      <c r="Y11" s="45">
        <v>6.4541323636363632</v>
      </c>
      <c r="Z11" s="45">
        <v>395.85345163636356</v>
      </c>
      <c r="AA11" s="45">
        <v>89.640727272727261</v>
      </c>
      <c r="AB11" s="45">
        <v>119.50901759999999</v>
      </c>
      <c r="AC11" s="45">
        <v>76.967106113163652</v>
      </c>
      <c r="AD11" s="45">
        <v>286.11685098589089</v>
      </c>
      <c r="AE11" s="45">
        <v>117.504</v>
      </c>
      <c r="AF11" s="45">
        <v>397</v>
      </c>
      <c r="AG11" s="45">
        <v>0</v>
      </c>
      <c r="AH11" s="45">
        <v>32.619999999999997</v>
      </c>
      <c r="AI11" s="45">
        <v>0</v>
      </c>
      <c r="AJ11" s="45">
        <v>0</v>
      </c>
      <c r="AK11" s="45">
        <v>3.0700000000000003</v>
      </c>
      <c r="AL11" s="45">
        <v>0</v>
      </c>
      <c r="AM11" s="45">
        <v>550.19400000000007</v>
      </c>
      <c r="AN11" s="45">
        <v>1232.1643026222546</v>
      </c>
      <c r="AO11" s="45">
        <v>5.3981562962962961</v>
      </c>
      <c r="AP11" s="45">
        <v>0.43185250370370371</v>
      </c>
      <c r="AQ11" s="45">
        <v>0.21592625185185185</v>
      </c>
      <c r="AR11" s="45">
        <v>3.7649105454545455</v>
      </c>
      <c r="AS11" s="45">
        <v>1.3854870807272732</v>
      </c>
      <c r="AT11" s="45">
        <v>46.254615272727264</v>
      </c>
      <c r="AU11" s="45">
        <v>1.7928145454545454</v>
      </c>
      <c r="AV11" s="45">
        <v>59.243762496215481</v>
      </c>
      <c r="AW11" s="45">
        <v>14.940121212121211</v>
      </c>
      <c r="AX11" s="45">
        <v>8.8445517575757577</v>
      </c>
      <c r="AY11" s="45">
        <v>0.22410181818181815</v>
      </c>
      <c r="AZ11" s="45">
        <v>3.5856290909090909</v>
      </c>
      <c r="BA11" s="45">
        <v>1.3944113131313129</v>
      </c>
      <c r="BB11" s="45">
        <v>10.667883990626263</v>
      </c>
      <c r="BC11" s="45">
        <v>39.656699182545459</v>
      </c>
      <c r="BD11" s="45"/>
      <c r="BE11" s="45">
        <v>0</v>
      </c>
      <c r="BF11" s="45">
        <v>39.656699182545459</v>
      </c>
      <c r="BG11" s="45">
        <v>53.087083333333339</v>
      </c>
      <c r="BH11" s="45">
        <v>8.3993644785028909</v>
      </c>
      <c r="BI11" s="45">
        <v>2.3263282550843525</v>
      </c>
      <c r="BJ11" s="45">
        <v>383.84371138272417</v>
      </c>
      <c r="BK11" s="45"/>
      <c r="BL11" s="45">
        <v>447.65648744964477</v>
      </c>
      <c r="BM11" s="45">
        <v>2854.4099790233877</v>
      </c>
      <c r="BN11" s="45">
        <f t="shared" si="0"/>
        <v>140.72166432351077</v>
      </c>
      <c r="BO11" s="45">
        <f t="shared" si="1"/>
        <v>99.443309455280939</v>
      </c>
      <c r="BP11" s="46">
        <f t="shared" si="2"/>
        <v>8.8629737609329435</v>
      </c>
      <c r="BQ11" s="46">
        <f t="shared" si="3"/>
        <v>1.9241982507288626</v>
      </c>
      <c r="BR11" s="64">
        <v>5</v>
      </c>
      <c r="BS11" s="46">
        <f t="shared" si="6"/>
        <v>5.8309037900874632</v>
      </c>
      <c r="BT11" s="46">
        <f t="shared" si="10"/>
        <v>14.25</v>
      </c>
      <c r="BU11" s="46">
        <f t="shared" si="11"/>
        <v>16.618075801749271</v>
      </c>
      <c r="BV11" s="45">
        <f t="shared" si="7"/>
        <v>39.910797391810867</v>
      </c>
      <c r="BW11" s="45">
        <f t="shared" si="4"/>
        <v>280.07577117060259</v>
      </c>
      <c r="BX11" s="45">
        <f t="shared" si="5"/>
        <v>3134.4857501939905</v>
      </c>
      <c r="BY11" s="45">
        <f t="shared" si="8"/>
        <v>37613.829002327882</v>
      </c>
      <c r="BZ11" s="45">
        <f t="shared" si="9"/>
        <v>75227.658004655765</v>
      </c>
      <c r="CA11" s="48">
        <v>43101</v>
      </c>
      <c r="CB11" s="111">
        <v>0</v>
      </c>
      <c r="CC11" s="111">
        <v>0</v>
      </c>
    </row>
    <row r="12" spans="1:83">
      <c r="A12" s="42" t="s">
        <v>414</v>
      </c>
      <c r="B12" s="42" t="s">
        <v>2</v>
      </c>
      <c r="C12" s="42" t="s">
        <v>415</v>
      </c>
      <c r="D12" s="42" t="s">
        <v>416</v>
      </c>
      <c r="E12" s="43" t="s">
        <v>402</v>
      </c>
      <c r="F12" s="43" t="s">
        <v>63</v>
      </c>
      <c r="G12" s="43">
        <v>1</v>
      </c>
      <c r="H12" s="45">
        <v>260.39999999999998</v>
      </c>
      <c r="I12" s="45">
        <v>260.39999999999998</v>
      </c>
      <c r="J12" s="45"/>
      <c r="K12" s="45"/>
      <c r="L12" s="45"/>
      <c r="M12" s="45"/>
      <c r="N12" s="45"/>
      <c r="O12" s="45"/>
      <c r="P12" s="45">
        <v>8.5221818181818172</v>
      </c>
      <c r="Q12" s="45">
        <v>268.9221818181818</v>
      </c>
      <c r="R12" s="45">
        <v>53.78443636363636</v>
      </c>
      <c r="S12" s="45">
        <v>4.0338327272727268</v>
      </c>
      <c r="T12" s="45">
        <v>2.6892218181818182</v>
      </c>
      <c r="U12" s="45">
        <v>0.53784436363636356</v>
      </c>
      <c r="V12" s="45">
        <v>6.723054545454545</v>
      </c>
      <c r="W12" s="45">
        <v>21.513774545454545</v>
      </c>
      <c r="X12" s="45">
        <v>8.0676654545454536</v>
      </c>
      <c r="Y12" s="45">
        <v>1.6135330909090908</v>
      </c>
      <c r="Z12" s="45">
        <v>98.96336290909089</v>
      </c>
      <c r="AA12" s="45">
        <v>22.410181818181815</v>
      </c>
      <c r="AB12" s="45">
        <v>29.877254399999998</v>
      </c>
      <c r="AC12" s="45">
        <v>19.241776528290913</v>
      </c>
      <c r="AD12" s="45">
        <v>71.529212746472723</v>
      </c>
      <c r="AE12" s="45">
        <v>164.376</v>
      </c>
      <c r="AF12" s="45">
        <v>397</v>
      </c>
      <c r="AG12" s="45">
        <v>0</v>
      </c>
      <c r="AH12" s="45">
        <v>0</v>
      </c>
      <c r="AI12" s="45">
        <v>0</v>
      </c>
      <c r="AJ12" s="45">
        <v>0</v>
      </c>
      <c r="AK12" s="45">
        <v>3.0700000000000003</v>
      </c>
      <c r="AL12" s="45">
        <v>0</v>
      </c>
      <c r="AM12" s="45">
        <v>564.44600000000003</v>
      </c>
      <c r="AN12" s="45">
        <v>734.93857565556357</v>
      </c>
      <c r="AO12" s="45">
        <v>1.349539074074074</v>
      </c>
      <c r="AP12" s="45">
        <v>0.10796312592592593</v>
      </c>
      <c r="AQ12" s="45">
        <v>5.3981562962962963E-2</v>
      </c>
      <c r="AR12" s="45">
        <v>0.94122763636363638</v>
      </c>
      <c r="AS12" s="45">
        <v>0.34637177018181831</v>
      </c>
      <c r="AT12" s="45">
        <v>11.563653818181816</v>
      </c>
      <c r="AU12" s="45">
        <v>0.44820363636363636</v>
      </c>
      <c r="AV12" s="45">
        <v>14.81094062405387</v>
      </c>
      <c r="AW12" s="45">
        <v>3.7350303030303027</v>
      </c>
      <c r="AX12" s="45">
        <v>2.2111379393939394</v>
      </c>
      <c r="AY12" s="45">
        <v>5.6025454545454538E-2</v>
      </c>
      <c r="AZ12" s="45">
        <v>0.89640727272727272</v>
      </c>
      <c r="BA12" s="45">
        <v>0.34860282828282824</v>
      </c>
      <c r="BB12" s="45">
        <v>2.6669709976565659</v>
      </c>
      <c r="BC12" s="45">
        <v>9.9141747956363648</v>
      </c>
      <c r="BD12" s="45"/>
      <c r="BE12" s="45">
        <v>0</v>
      </c>
      <c r="BF12" s="45">
        <v>9.9141747956363648</v>
      </c>
      <c r="BG12" s="45">
        <v>29.470416666666669</v>
      </c>
      <c r="BH12" s="45">
        <v>2.0998411196257227</v>
      </c>
      <c r="BI12" s="45">
        <v>0.58158206377108801</v>
      </c>
      <c r="BJ12" s="45">
        <v>95.960927845681056</v>
      </c>
      <c r="BK12" s="45"/>
      <c r="BL12" s="45">
        <v>128.11276769574454</v>
      </c>
      <c r="BM12" s="45">
        <v>1156.6986405891803</v>
      </c>
      <c r="BN12" s="45">
        <f t="shared" si="0"/>
        <v>140.72166432351077</v>
      </c>
      <c r="BO12" s="45">
        <f t="shared" si="1"/>
        <v>99.443309455280939</v>
      </c>
      <c r="BP12" s="46">
        <f t="shared" si="2"/>
        <v>8.6118980169971699</v>
      </c>
      <c r="BQ12" s="46">
        <f t="shared" si="3"/>
        <v>1.8696883852691222</v>
      </c>
      <c r="BR12" s="64">
        <v>2.5</v>
      </c>
      <c r="BS12" s="46">
        <f t="shared" si="6"/>
        <v>2.8328611898017004</v>
      </c>
      <c r="BT12" s="46">
        <f t="shared" si="10"/>
        <v>11.75</v>
      </c>
      <c r="BU12" s="46">
        <f t="shared" si="11"/>
        <v>13.314447592067992</v>
      </c>
      <c r="BV12" s="45">
        <f t="shared" si="7"/>
        <v>31.976639568281058</v>
      </c>
      <c r="BW12" s="45">
        <f t="shared" si="4"/>
        <v>272.14161334707273</v>
      </c>
      <c r="BX12" s="45">
        <f t="shared" si="5"/>
        <v>1428.840253936253</v>
      </c>
      <c r="BY12" s="45">
        <f t="shared" si="8"/>
        <v>17146.083047235035</v>
      </c>
      <c r="BZ12" s="45">
        <f t="shared" si="9"/>
        <v>34292.166094470071</v>
      </c>
      <c r="CA12" s="48">
        <v>43101</v>
      </c>
      <c r="CB12" s="111">
        <v>0</v>
      </c>
      <c r="CC12" s="111">
        <v>0</v>
      </c>
    </row>
    <row r="13" spans="1:83">
      <c r="A13" s="42" t="s">
        <v>417</v>
      </c>
      <c r="B13" s="42" t="s">
        <v>1</v>
      </c>
      <c r="C13" s="42" t="s">
        <v>165</v>
      </c>
      <c r="D13" s="42" t="s">
        <v>418</v>
      </c>
      <c r="E13" s="43" t="s">
        <v>402</v>
      </c>
      <c r="F13" s="43" t="s">
        <v>63</v>
      </c>
      <c r="G13" s="43">
        <v>1</v>
      </c>
      <c r="H13" s="45">
        <v>520.79999999999995</v>
      </c>
      <c r="I13" s="45">
        <v>520.79999999999995</v>
      </c>
      <c r="J13" s="45"/>
      <c r="K13" s="45"/>
      <c r="L13" s="45"/>
      <c r="M13" s="45"/>
      <c r="N13" s="45"/>
      <c r="O13" s="45"/>
      <c r="P13" s="45">
        <v>17.044363636363634</v>
      </c>
      <c r="Q13" s="45">
        <v>537.8443636363636</v>
      </c>
      <c r="R13" s="45">
        <v>107.56887272727272</v>
      </c>
      <c r="S13" s="45">
        <v>8.0676654545454536</v>
      </c>
      <c r="T13" s="45">
        <v>5.3784436363636363</v>
      </c>
      <c r="U13" s="45">
        <v>1.0756887272727271</v>
      </c>
      <c r="V13" s="45">
        <v>13.44610909090909</v>
      </c>
      <c r="W13" s="45">
        <v>43.027549090909091</v>
      </c>
      <c r="X13" s="45">
        <v>16.135330909090907</v>
      </c>
      <c r="Y13" s="45">
        <v>3.2270661818181816</v>
      </c>
      <c r="Z13" s="45">
        <v>197.92672581818178</v>
      </c>
      <c r="AA13" s="45">
        <v>44.820363636363631</v>
      </c>
      <c r="AB13" s="45">
        <v>59.754508799999996</v>
      </c>
      <c r="AC13" s="45">
        <v>38.483553056581826</v>
      </c>
      <c r="AD13" s="45">
        <v>143.05842549294545</v>
      </c>
      <c r="AE13" s="45">
        <v>148.75200000000001</v>
      </c>
      <c r="AF13" s="45">
        <v>397</v>
      </c>
      <c r="AG13" s="45">
        <v>0</v>
      </c>
      <c r="AH13" s="45">
        <v>0</v>
      </c>
      <c r="AI13" s="45">
        <v>0</v>
      </c>
      <c r="AJ13" s="45">
        <v>0</v>
      </c>
      <c r="AK13" s="45">
        <v>3.0700000000000003</v>
      </c>
      <c r="AL13" s="45">
        <v>0</v>
      </c>
      <c r="AM13" s="45">
        <v>548.822</v>
      </c>
      <c r="AN13" s="45">
        <v>889.80715131112731</v>
      </c>
      <c r="AO13" s="45">
        <v>2.6990781481481481</v>
      </c>
      <c r="AP13" s="45">
        <v>0.21592625185185185</v>
      </c>
      <c r="AQ13" s="45">
        <v>0.10796312592592593</v>
      </c>
      <c r="AR13" s="45">
        <v>1.8824552727272728</v>
      </c>
      <c r="AS13" s="45">
        <v>0.69274354036363661</v>
      </c>
      <c r="AT13" s="45">
        <v>23.127307636363632</v>
      </c>
      <c r="AU13" s="45">
        <v>0.89640727272727272</v>
      </c>
      <c r="AV13" s="45">
        <v>29.621881248107741</v>
      </c>
      <c r="AW13" s="45">
        <v>7.4700606060606054</v>
      </c>
      <c r="AX13" s="45">
        <v>4.4222758787878789</v>
      </c>
      <c r="AY13" s="45">
        <v>0.11205090909090908</v>
      </c>
      <c r="AZ13" s="45">
        <v>1.7928145454545454</v>
      </c>
      <c r="BA13" s="45">
        <v>0.69720565656565647</v>
      </c>
      <c r="BB13" s="45">
        <v>5.3339419953131317</v>
      </c>
      <c r="BC13" s="45">
        <v>19.82834959127273</v>
      </c>
      <c r="BD13" s="45"/>
      <c r="BE13" s="45">
        <v>0</v>
      </c>
      <c r="BF13" s="45">
        <v>19.82834959127273</v>
      </c>
      <c r="BG13" s="45">
        <v>29.470416666666669</v>
      </c>
      <c r="BH13" s="45">
        <v>4.1996822392514455</v>
      </c>
      <c r="BI13" s="45">
        <v>1.1631641275421762</v>
      </c>
      <c r="BJ13" s="45">
        <v>191.92185569136208</v>
      </c>
      <c r="BK13" s="45"/>
      <c r="BL13" s="45">
        <v>226.75511872482238</v>
      </c>
      <c r="BM13" s="45">
        <v>1703.8568645116939</v>
      </c>
      <c r="BN13" s="45">
        <f t="shared" si="0"/>
        <v>140.72166432351077</v>
      </c>
      <c r="BO13" s="45">
        <f t="shared" si="1"/>
        <v>99.443309455280939</v>
      </c>
      <c r="BP13" s="46">
        <f t="shared" si="2"/>
        <v>8.8629737609329435</v>
      </c>
      <c r="BQ13" s="46">
        <f t="shared" si="3"/>
        <v>1.9241982507288626</v>
      </c>
      <c r="BR13" s="64">
        <v>5</v>
      </c>
      <c r="BS13" s="46">
        <f t="shared" si="6"/>
        <v>5.8309037900874632</v>
      </c>
      <c r="BT13" s="46">
        <f t="shared" si="10"/>
        <v>14.25</v>
      </c>
      <c r="BU13" s="46">
        <f t="shared" si="11"/>
        <v>16.618075801749271</v>
      </c>
      <c r="BV13" s="45">
        <f t="shared" si="7"/>
        <v>39.910797391810867</v>
      </c>
      <c r="BW13" s="45">
        <f t="shared" si="4"/>
        <v>280.07577117060259</v>
      </c>
      <c r="BX13" s="45">
        <f t="shared" si="5"/>
        <v>1983.9326356822964</v>
      </c>
      <c r="BY13" s="45">
        <f t="shared" si="8"/>
        <v>23807.191628187556</v>
      </c>
      <c r="BZ13" s="45">
        <f t="shared" si="9"/>
        <v>47614.383256375113</v>
      </c>
      <c r="CA13" s="48">
        <v>43101</v>
      </c>
      <c r="CB13" s="111">
        <v>0</v>
      </c>
      <c r="CC13" s="111">
        <v>0</v>
      </c>
    </row>
    <row r="14" spans="1:83">
      <c r="A14" s="42" t="s">
        <v>419</v>
      </c>
      <c r="B14" s="42" t="s">
        <v>2</v>
      </c>
      <c r="C14" s="42" t="s">
        <v>165</v>
      </c>
      <c r="D14" s="42" t="s">
        <v>420</v>
      </c>
      <c r="E14" s="43" t="s">
        <v>402</v>
      </c>
      <c r="F14" s="43" t="s">
        <v>63</v>
      </c>
      <c r="G14" s="43">
        <v>1</v>
      </c>
      <c r="H14" s="45">
        <v>260.39999999999998</v>
      </c>
      <c r="I14" s="45">
        <v>260.39999999999998</v>
      </c>
      <c r="J14" s="45"/>
      <c r="K14" s="45"/>
      <c r="L14" s="45"/>
      <c r="M14" s="45"/>
      <c r="N14" s="45"/>
      <c r="O14" s="45"/>
      <c r="P14" s="45">
        <v>8.5221818181818172</v>
      </c>
      <c r="Q14" s="45">
        <v>268.9221818181818</v>
      </c>
      <c r="R14" s="45">
        <v>53.78443636363636</v>
      </c>
      <c r="S14" s="45">
        <v>4.0338327272727268</v>
      </c>
      <c r="T14" s="45">
        <v>2.6892218181818182</v>
      </c>
      <c r="U14" s="45">
        <v>0.53784436363636356</v>
      </c>
      <c r="V14" s="45">
        <v>6.723054545454545</v>
      </c>
      <c r="W14" s="45">
        <v>21.513774545454545</v>
      </c>
      <c r="X14" s="45">
        <v>8.0676654545454536</v>
      </c>
      <c r="Y14" s="45">
        <v>1.6135330909090908</v>
      </c>
      <c r="Z14" s="45">
        <v>98.96336290909089</v>
      </c>
      <c r="AA14" s="45">
        <v>22.410181818181815</v>
      </c>
      <c r="AB14" s="45">
        <v>29.877254399999998</v>
      </c>
      <c r="AC14" s="45">
        <v>19.241776528290913</v>
      </c>
      <c r="AD14" s="45">
        <v>71.529212746472723</v>
      </c>
      <c r="AE14" s="45">
        <v>164.376</v>
      </c>
      <c r="AF14" s="45">
        <v>397</v>
      </c>
      <c r="AG14" s="45">
        <v>0</v>
      </c>
      <c r="AH14" s="45">
        <v>0</v>
      </c>
      <c r="AI14" s="45">
        <v>0</v>
      </c>
      <c r="AJ14" s="45">
        <v>0</v>
      </c>
      <c r="AK14" s="45">
        <v>3.0700000000000003</v>
      </c>
      <c r="AL14" s="45">
        <v>0</v>
      </c>
      <c r="AM14" s="45">
        <v>564.44600000000003</v>
      </c>
      <c r="AN14" s="45">
        <v>734.93857565556357</v>
      </c>
      <c r="AO14" s="45">
        <v>1.349539074074074</v>
      </c>
      <c r="AP14" s="45">
        <v>0.10796312592592593</v>
      </c>
      <c r="AQ14" s="45">
        <v>5.3981562962962963E-2</v>
      </c>
      <c r="AR14" s="45">
        <v>0.94122763636363638</v>
      </c>
      <c r="AS14" s="45">
        <v>0.34637177018181831</v>
      </c>
      <c r="AT14" s="45">
        <v>11.563653818181816</v>
      </c>
      <c r="AU14" s="45">
        <v>0.44820363636363636</v>
      </c>
      <c r="AV14" s="45">
        <v>14.81094062405387</v>
      </c>
      <c r="AW14" s="45">
        <v>3.7350303030303027</v>
      </c>
      <c r="AX14" s="45">
        <v>2.2111379393939394</v>
      </c>
      <c r="AY14" s="45">
        <v>5.6025454545454538E-2</v>
      </c>
      <c r="AZ14" s="45">
        <v>0.89640727272727272</v>
      </c>
      <c r="BA14" s="45">
        <v>0.34860282828282824</v>
      </c>
      <c r="BB14" s="45">
        <v>2.6669709976565659</v>
      </c>
      <c r="BC14" s="45">
        <v>9.9141747956363648</v>
      </c>
      <c r="BD14" s="45"/>
      <c r="BE14" s="45">
        <v>0</v>
      </c>
      <c r="BF14" s="45">
        <v>9.9141747956363648</v>
      </c>
      <c r="BG14" s="45">
        <v>29.470416666666669</v>
      </c>
      <c r="BH14" s="45">
        <v>2.0998411196257227</v>
      </c>
      <c r="BI14" s="45">
        <v>0.58158206377108801</v>
      </c>
      <c r="BJ14" s="45">
        <v>95.960927845681056</v>
      </c>
      <c r="BK14" s="45"/>
      <c r="BL14" s="45">
        <v>128.11276769574454</v>
      </c>
      <c r="BM14" s="45">
        <v>1156.6986405891803</v>
      </c>
      <c r="BN14" s="45">
        <f t="shared" si="0"/>
        <v>140.72166432351077</v>
      </c>
      <c r="BO14" s="45">
        <f t="shared" si="1"/>
        <v>99.443309455280939</v>
      </c>
      <c r="BP14" s="46">
        <f t="shared" si="2"/>
        <v>8.6609686609686669</v>
      </c>
      <c r="BQ14" s="46">
        <f t="shared" si="3"/>
        <v>1.8803418803418819</v>
      </c>
      <c r="BR14" s="64">
        <v>3</v>
      </c>
      <c r="BS14" s="46">
        <f t="shared" si="6"/>
        <v>3.4188034188034218</v>
      </c>
      <c r="BT14" s="46">
        <f t="shared" si="10"/>
        <v>12.25</v>
      </c>
      <c r="BU14" s="46">
        <f t="shared" si="11"/>
        <v>13.960113960113972</v>
      </c>
      <c r="BV14" s="45">
        <f t="shared" si="7"/>
        <v>33.527304031797165</v>
      </c>
      <c r="BW14" s="45">
        <f t="shared" si="4"/>
        <v>273.69227781058885</v>
      </c>
      <c r="BX14" s="45">
        <f t="shared" si="5"/>
        <v>1430.3909183997691</v>
      </c>
      <c r="BY14" s="45">
        <f t="shared" si="8"/>
        <v>17164.691020797229</v>
      </c>
      <c r="BZ14" s="45">
        <f t="shared" si="9"/>
        <v>34329.382041594457</v>
      </c>
      <c r="CA14" s="48">
        <v>43101</v>
      </c>
      <c r="CB14" s="111">
        <v>0</v>
      </c>
      <c r="CC14" s="111">
        <v>0</v>
      </c>
    </row>
    <row r="15" spans="1:83">
      <c r="A15" s="42" t="s">
        <v>421</v>
      </c>
      <c r="B15" s="42" t="s">
        <v>1</v>
      </c>
      <c r="C15" s="42" t="s">
        <v>67</v>
      </c>
      <c r="D15" s="42" t="s">
        <v>422</v>
      </c>
      <c r="E15" s="43" t="s">
        <v>402</v>
      </c>
      <c r="F15" s="43" t="s">
        <v>63</v>
      </c>
      <c r="G15" s="43">
        <v>1</v>
      </c>
      <c r="H15" s="45">
        <v>520.79999999999995</v>
      </c>
      <c r="I15" s="45">
        <v>520.79999999999995</v>
      </c>
      <c r="J15" s="45"/>
      <c r="K15" s="45"/>
      <c r="L15" s="45"/>
      <c r="M15" s="45"/>
      <c r="N15" s="45"/>
      <c r="O15" s="45"/>
      <c r="P15" s="45">
        <v>17.044363636363634</v>
      </c>
      <c r="Q15" s="45">
        <v>537.8443636363636</v>
      </c>
      <c r="R15" s="45">
        <v>107.56887272727272</v>
      </c>
      <c r="S15" s="45">
        <v>8.0676654545454536</v>
      </c>
      <c r="T15" s="45">
        <v>5.3784436363636363</v>
      </c>
      <c r="U15" s="45">
        <v>1.0756887272727271</v>
      </c>
      <c r="V15" s="45">
        <v>13.44610909090909</v>
      </c>
      <c r="W15" s="45">
        <v>43.027549090909091</v>
      </c>
      <c r="X15" s="45">
        <v>16.135330909090907</v>
      </c>
      <c r="Y15" s="45">
        <v>3.2270661818181816</v>
      </c>
      <c r="Z15" s="45">
        <v>197.92672581818178</v>
      </c>
      <c r="AA15" s="45">
        <v>44.820363636363631</v>
      </c>
      <c r="AB15" s="45">
        <v>59.754508799999996</v>
      </c>
      <c r="AC15" s="45">
        <v>38.483553056581826</v>
      </c>
      <c r="AD15" s="45">
        <v>143.05842549294545</v>
      </c>
      <c r="AE15" s="45">
        <v>148.75200000000001</v>
      </c>
      <c r="AF15" s="45">
        <v>397</v>
      </c>
      <c r="AG15" s="45">
        <v>0</v>
      </c>
      <c r="AH15" s="45">
        <v>0</v>
      </c>
      <c r="AI15" s="45">
        <v>9.84</v>
      </c>
      <c r="AJ15" s="45">
        <v>0</v>
      </c>
      <c r="AK15" s="45">
        <v>3.0700000000000003</v>
      </c>
      <c r="AL15" s="45">
        <v>0</v>
      </c>
      <c r="AM15" s="45">
        <v>558.66200000000003</v>
      </c>
      <c r="AN15" s="45">
        <v>899.64715131112723</v>
      </c>
      <c r="AO15" s="45">
        <v>2.6990781481481481</v>
      </c>
      <c r="AP15" s="45">
        <v>0.21592625185185185</v>
      </c>
      <c r="AQ15" s="45">
        <v>0.10796312592592593</v>
      </c>
      <c r="AR15" s="45">
        <v>1.8824552727272728</v>
      </c>
      <c r="AS15" s="45">
        <v>0.69274354036363661</v>
      </c>
      <c r="AT15" s="45">
        <v>23.127307636363632</v>
      </c>
      <c r="AU15" s="45">
        <v>0.89640727272727272</v>
      </c>
      <c r="AV15" s="45">
        <v>29.621881248107741</v>
      </c>
      <c r="AW15" s="45">
        <v>7.4700606060606054</v>
      </c>
      <c r="AX15" s="45">
        <v>4.4222758787878789</v>
      </c>
      <c r="AY15" s="45">
        <v>0.11205090909090908</v>
      </c>
      <c r="AZ15" s="45">
        <v>1.7928145454545454</v>
      </c>
      <c r="BA15" s="45">
        <v>0.69720565656565647</v>
      </c>
      <c r="BB15" s="45">
        <v>5.3339419953131317</v>
      </c>
      <c r="BC15" s="45">
        <v>19.82834959127273</v>
      </c>
      <c r="BD15" s="45"/>
      <c r="BE15" s="45">
        <v>0</v>
      </c>
      <c r="BF15" s="45">
        <v>19.82834959127273</v>
      </c>
      <c r="BG15" s="45">
        <v>29.470416666666669</v>
      </c>
      <c r="BH15" s="45">
        <v>4.1996822392514455</v>
      </c>
      <c r="BI15" s="45">
        <v>1.1631641275421762</v>
      </c>
      <c r="BJ15" s="45">
        <v>191.92185569136208</v>
      </c>
      <c r="BK15" s="45"/>
      <c r="BL15" s="45">
        <v>226.75511872482238</v>
      </c>
      <c r="BM15" s="45">
        <v>1713.6968645116935</v>
      </c>
      <c r="BN15" s="45">
        <f t="shared" si="0"/>
        <v>140.72166432351077</v>
      </c>
      <c r="BO15" s="45">
        <f t="shared" si="1"/>
        <v>99.443309455280939</v>
      </c>
      <c r="BP15" s="46">
        <f t="shared" si="2"/>
        <v>8.6609686609686669</v>
      </c>
      <c r="BQ15" s="46">
        <f t="shared" si="3"/>
        <v>1.8803418803418819</v>
      </c>
      <c r="BR15" s="64">
        <v>3</v>
      </c>
      <c r="BS15" s="46">
        <f t="shared" si="6"/>
        <v>3.4188034188034218</v>
      </c>
      <c r="BT15" s="46">
        <f t="shared" si="10"/>
        <v>12.25</v>
      </c>
      <c r="BU15" s="46">
        <f t="shared" si="11"/>
        <v>13.960113960113972</v>
      </c>
      <c r="BV15" s="45">
        <f t="shared" si="7"/>
        <v>33.527304031797165</v>
      </c>
      <c r="BW15" s="45">
        <f t="shared" si="4"/>
        <v>273.69227781058885</v>
      </c>
      <c r="BX15" s="45">
        <f t="shared" si="5"/>
        <v>1987.3891423222824</v>
      </c>
      <c r="BY15" s="45">
        <f t="shared" si="8"/>
        <v>23848.66970786739</v>
      </c>
      <c r="BZ15" s="45">
        <f t="shared" si="9"/>
        <v>47697.339415734779</v>
      </c>
      <c r="CA15" s="48">
        <v>43101</v>
      </c>
      <c r="CB15" s="111">
        <v>0</v>
      </c>
      <c r="CC15" s="111">
        <v>0</v>
      </c>
    </row>
    <row r="16" spans="1:83">
      <c r="A16" s="42" t="s">
        <v>72</v>
      </c>
      <c r="B16" s="42" t="s">
        <v>0</v>
      </c>
      <c r="C16" s="42" t="s">
        <v>74</v>
      </c>
      <c r="D16" s="42" t="s">
        <v>423</v>
      </c>
      <c r="E16" s="43" t="s">
        <v>402</v>
      </c>
      <c r="F16" s="43" t="s">
        <v>63</v>
      </c>
      <c r="G16" s="43">
        <v>2</v>
      </c>
      <c r="H16" s="45">
        <v>1041.5999999999999</v>
      </c>
      <c r="I16" s="45">
        <v>2083.1999999999998</v>
      </c>
      <c r="J16" s="45"/>
      <c r="K16" s="45"/>
      <c r="L16" s="45"/>
      <c r="M16" s="45"/>
      <c r="N16" s="45"/>
      <c r="O16" s="45"/>
      <c r="P16" s="45">
        <v>68.177454545454538</v>
      </c>
      <c r="Q16" s="45">
        <v>2151.3774545454544</v>
      </c>
      <c r="R16" s="45">
        <v>430.27549090909088</v>
      </c>
      <c r="S16" s="45">
        <v>32.270661818181814</v>
      </c>
      <c r="T16" s="45">
        <v>21.513774545454545</v>
      </c>
      <c r="U16" s="45">
        <v>4.3027549090909085</v>
      </c>
      <c r="V16" s="45">
        <v>53.78443636363636</v>
      </c>
      <c r="W16" s="45">
        <v>172.11019636363636</v>
      </c>
      <c r="X16" s="45">
        <v>64.541323636363629</v>
      </c>
      <c r="Y16" s="45">
        <v>12.908264727272726</v>
      </c>
      <c r="Z16" s="45">
        <v>791.70690327272712</v>
      </c>
      <c r="AA16" s="45">
        <v>179.28145454545452</v>
      </c>
      <c r="AB16" s="45">
        <v>239.01803519999999</v>
      </c>
      <c r="AC16" s="45">
        <v>153.9342122263273</v>
      </c>
      <c r="AD16" s="45">
        <v>572.23370197178178</v>
      </c>
      <c r="AE16" s="45">
        <v>235.00800000000001</v>
      </c>
      <c r="AF16" s="45">
        <v>0</v>
      </c>
      <c r="AG16" s="45">
        <v>529.67999999999995</v>
      </c>
      <c r="AH16" s="45">
        <v>54.02</v>
      </c>
      <c r="AI16" s="45">
        <v>0</v>
      </c>
      <c r="AJ16" s="45">
        <v>0</v>
      </c>
      <c r="AK16" s="45">
        <v>6.1400000000000006</v>
      </c>
      <c r="AL16" s="45">
        <v>0</v>
      </c>
      <c r="AM16" s="45">
        <v>824.84799999999996</v>
      </c>
      <c r="AN16" s="45">
        <v>2188.7886052445087</v>
      </c>
      <c r="AO16" s="45">
        <v>10.796312592592592</v>
      </c>
      <c r="AP16" s="45">
        <v>0.86370500740740741</v>
      </c>
      <c r="AQ16" s="45">
        <v>0.43185250370370371</v>
      </c>
      <c r="AR16" s="45">
        <v>7.529821090909091</v>
      </c>
      <c r="AS16" s="45">
        <v>2.7709741614545464</v>
      </c>
      <c r="AT16" s="45">
        <v>92.509230545454528</v>
      </c>
      <c r="AU16" s="45">
        <v>3.5856290909090909</v>
      </c>
      <c r="AV16" s="45">
        <v>118.48752499243096</v>
      </c>
      <c r="AW16" s="45">
        <v>29.880242424242422</v>
      </c>
      <c r="AX16" s="45">
        <v>17.689103515151515</v>
      </c>
      <c r="AY16" s="45">
        <v>0.4482036363636363</v>
      </c>
      <c r="AZ16" s="45">
        <v>7.1712581818181818</v>
      </c>
      <c r="BA16" s="45">
        <v>2.7888226262626259</v>
      </c>
      <c r="BB16" s="45">
        <v>21.335767981252527</v>
      </c>
      <c r="BC16" s="45">
        <v>79.313398365090919</v>
      </c>
      <c r="BD16" s="45"/>
      <c r="BE16" s="45">
        <v>0</v>
      </c>
      <c r="BF16" s="45">
        <v>79.313398365090919</v>
      </c>
      <c r="BG16" s="45">
        <v>106.17416666666668</v>
      </c>
      <c r="BH16" s="45">
        <v>16.798728957005782</v>
      </c>
      <c r="BI16" s="45">
        <v>4.652656510168705</v>
      </c>
      <c r="BJ16" s="45">
        <v>767.68742276544833</v>
      </c>
      <c r="BK16" s="45"/>
      <c r="BL16" s="45">
        <v>895.31297489928954</v>
      </c>
      <c r="BM16" s="45">
        <v>5433.2799580467745</v>
      </c>
      <c r="BN16" s="45">
        <f t="shared" si="0"/>
        <v>281.44332864702153</v>
      </c>
      <c r="BO16" s="45">
        <f t="shared" si="1"/>
        <v>198.88661891056188</v>
      </c>
      <c r="BP16" s="46">
        <f t="shared" si="2"/>
        <v>8.6609686609686669</v>
      </c>
      <c r="BQ16" s="46">
        <f t="shared" si="3"/>
        <v>1.8803418803418819</v>
      </c>
      <c r="BR16" s="64">
        <v>3</v>
      </c>
      <c r="BS16" s="46">
        <f t="shared" si="6"/>
        <v>3.4188034188034218</v>
      </c>
      <c r="BT16" s="46">
        <f t="shared" si="10"/>
        <v>12.25</v>
      </c>
      <c r="BU16" s="46">
        <f t="shared" si="11"/>
        <v>13.960113960113972</v>
      </c>
      <c r="BV16" s="45">
        <f t="shared" si="7"/>
        <v>67.05460806359433</v>
      </c>
      <c r="BW16" s="45">
        <f t="shared" si="4"/>
        <v>547.3845556211777</v>
      </c>
      <c r="BX16" s="45">
        <f t="shared" si="5"/>
        <v>5980.6645136679526</v>
      </c>
      <c r="BY16" s="45">
        <f t="shared" si="8"/>
        <v>71767.974164015439</v>
      </c>
      <c r="BZ16" s="45">
        <f t="shared" si="9"/>
        <v>143535.94832803088</v>
      </c>
      <c r="CA16" s="48">
        <v>43101</v>
      </c>
      <c r="CB16" s="111">
        <v>0</v>
      </c>
      <c r="CC16" s="111">
        <v>0</v>
      </c>
    </row>
    <row r="17" spans="1:81">
      <c r="A17" s="42" t="s">
        <v>77</v>
      </c>
      <c r="B17" s="42" t="s">
        <v>0</v>
      </c>
      <c r="C17" s="42" t="s">
        <v>77</v>
      </c>
      <c r="D17" s="42" t="s">
        <v>424</v>
      </c>
      <c r="E17" s="43" t="s">
        <v>402</v>
      </c>
      <c r="F17" s="43" t="s">
        <v>63</v>
      </c>
      <c r="G17" s="43">
        <v>2</v>
      </c>
      <c r="H17" s="45">
        <v>1076.08</v>
      </c>
      <c r="I17" s="45">
        <v>2152.16</v>
      </c>
      <c r="J17" s="45"/>
      <c r="K17" s="45"/>
      <c r="L17" s="45"/>
      <c r="M17" s="45"/>
      <c r="N17" s="45"/>
      <c r="O17" s="45"/>
      <c r="P17" s="45">
        <v>70.434327272727273</v>
      </c>
      <c r="Q17" s="45">
        <v>2222.5943272727272</v>
      </c>
      <c r="R17" s="45">
        <v>444.51886545454545</v>
      </c>
      <c r="S17" s="45">
        <v>33.33891490909091</v>
      </c>
      <c r="T17" s="45">
        <v>22.225943272727275</v>
      </c>
      <c r="U17" s="45">
        <v>4.4451886545454542</v>
      </c>
      <c r="V17" s="45">
        <v>55.564858181818181</v>
      </c>
      <c r="W17" s="45">
        <v>177.8075461818182</v>
      </c>
      <c r="X17" s="45">
        <v>66.67782981818182</v>
      </c>
      <c r="Y17" s="45">
        <v>13.335565963636364</v>
      </c>
      <c r="Z17" s="45">
        <v>817.91471243636374</v>
      </c>
      <c r="AA17" s="45">
        <v>185.21619393939392</v>
      </c>
      <c r="AB17" s="45">
        <v>246.93022976</v>
      </c>
      <c r="AC17" s="45">
        <v>159.02988392137701</v>
      </c>
      <c r="AD17" s="45">
        <v>591.17630762077101</v>
      </c>
      <c r="AE17" s="45">
        <v>230.87040000000002</v>
      </c>
      <c r="AF17" s="45">
        <v>794</v>
      </c>
      <c r="AG17" s="45">
        <v>0</v>
      </c>
      <c r="AH17" s="45">
        <v>73.84</v>
      </c>
      <c r="AI17" s="45">
        <v>0</v>
      </c>
      <c r="AJ17" s="45">
        <v>0</v>
      </c>
      <c r="AK17" s="45">
        <v>6.1400000000000006</v>
      </c>
      <c r="AL17" s="45">
        <v>0</v>
      </c>
      <c r="AM17" s="45">
        <v>1104.8504</v>
      </c>
      <c r="AN17" s="45">
        <v>2513.9414200571346</v>
      </c>
      <c r="AO17" s="45">
        <v>11.153702049382717</v>
      </c>
      <c r="AP17" s="45">
        <v>0.89229616395061728</v>
      </c>
      <c r="AQ17" s="45">
        <v>0.44614808197530864</v>
      </c>
      <c r="AR17" s="45">
        <v>7.7790801454545466</v>
      </c>
      <c r="AS17" s="45">
        <v>2.8627014935272737</v>
      </c>
      <c r="AT17" s="45">
        <v>95.571556072727262</v>
      </c>
      <c r="AU17" s="45">
        <v>3.7043238787878789</v>
      </c>
      <c r="AV17" s="45">
        <v>122.40980788580561</v>
      </c>
      <c r="AW17" s="45">
        <v>30.869365656565655</v>
      </c>
      <c r="AX17" s="45">
        <v>18.274664468686868</v>
      </c>
      <c r="AY17" s="45">
        <v>0.46304048484848481</v>
      </c>
      <c r="AZ17" s="45">
        <v>7.4086477575757579</v>
      </c>
      <c r="BA17" s="45">
        <v>2.8811407946127945</v>
      </c>
      <c r="BB17" s="45">
        <v>22.042044171722562</v>
      </c>
      <c r="BC17" s="45">
        <v>81.938903334012124</v>
      </c>
      <c r="BD17" s="45"/>
      <c r="BE17" s="45">
        <v>0</v>
      </c>
      <c r="BF17" s="45">
        <v>81.938903334012124</v>
      </c>
      <c r="BG17" s="45">
        <v>106.17416666666668</v>
      </c>
      <c r="BH17" s="45">
        <v>16.798728957005782</v>
      </c>
      <c r="BI17" s="45">
        <v>4.652656510168705</v>
      </c>
      <c r="BJ17" s="45">
        <v>767.68742276544833</v>
      </c>
      <c r="BK17" s="45"/>
      <c r="BL17" s="45">
        <v>895.31297489928954</v>
      </c>
      <c r="BM17" s="45">
        <v>5836.1974334489696</v>
      </c>
      <c r="BN17" s="45">
        <f t="shared" si="0"/>
        <v>281.44332864702153</v>
      </c>
      <c r="BO17" s="45">
        <f t="shared" si="1"/>
        <v>198.88661891056188</v>
      </c>
      <c r="BP17" s="46">
        <f t="shared" si="2"/>
        <v>8.5633802816901436</v>
      </c>
      <c r="BQ17" s="46">
        <f t="shared" si="3"/>
        <v>1.8591549295774654</v>
      </c>
      <c r="BR17" s="64">
        <v>2</v>
      </c>
      <c r="BS17" s="46">
        <f t="shared" si="6"/>
        <v>2.2535211267605644</v>
      </c>
      <c r="BT17" s="46">
        <f t="shared" si="10"/>
        <v>11.25</v>
      </c>
      <c r="BU17" s="46">
        <f t="shared" si="11"/>
        <v>12.676056338028173</v>
      </c>
      <c r="BV17" s="45">
        <f t="shared" si="7"/>
        <v>60.886894760820454</v>
      </c>
      <c r="BW17" s="45">
        <f t="shared" si="4"/>
        <v>541.21684231840391</v>
      </c>
      <c r="BX17" s="45">
        <f t="shared" si="5"/>
        <v>6377.4142757673735</v>
      </c>
      <c r="BY17" s="45">
        <f t="shared" si="8"/>
        <v>76528.971309208486</v>
      </c>
      <c r="BZ17" s="45">
        <f t="shared" si="9"/>
        <v>153057.94261841697</v>
      </c>
      <c r="CA17" s="48">
        <v>43101</v>
      </c>
      <c r="CB17" s="111">
        <v>0</v>
      </c>
      <c r="CC17" s="111">
        <v>0</v>
      </c>
    </row>
    <row r="18" spans="1:81">
      <c r="A18" s="42" t="s">
        <v>83</v>
      </c>
      <c r="B18" s="42" t="s">
        <v>2</v>
      </c>
      <c r="C18" s="42" t="s">
        <v>84</v>
      </c>
      <c r="D18" s="42" t="s">
        <v>425</v>
      </c>
      <c r="E18" s="43" t="s">
        <v>402</v>
      </c>
      <c r="F18" s="43" t="s">
        <v>63</v>
      </c>
      <c r="G18" s="43">
        <v>1</v>
      </c>
      <c r="H18" s="45">
        <v>260.39999999999998</v>
      </c>
      <c r="I18" s="45">
        <v>260.39999999999998</v>
      </c>
      <c r="J18" s="45"/>
      <c r="K18" s="45"/>
      <c r="L18" s="45"/>
      <c r="M18" s="45"/>
      <c r="N18" s="45"/>
      <c r="O18" s="45"/>
      <c r="P18" s="45">
        <v>8.5221818181818172</v>
      </c>
      <c r="Q18" s="45">
        <v>268.9221818181818</v>
      </c>
      <c r="R18" s="45">
        <v>53.78443636363636</v>
      </c>
      <c r="S18" s="45">
        <v>4.0338327272727268</v>
      </c>
      <c r="T18" s="45">
        <v>2.6892218181818182</v>
      </c>
      <c r="U18" s="45">
        <v>0.53784436363636356</v>
      </c>
      <c r="V18" s="45">
        <v>6.723054545454545</v>
      </c>
      <c r="W18" s="45">
        <v>21.513774545454545</v>
      </c>
      <c r="X18" s="45">
        <v>8.0676654545454536</v>
      </c>
      <c r="Y18" s="45">
        <v>1.6135330909090908</v>
      </c>
      <c r="Z18" s="45">
        <v>98.96336290909089</v>
      </c>
      <c r="AA18" s="45">
        <v>22.410181818181815</v>
      </c>
      <c r="AB18" s="45">
        <v>29.877254399999998</v>
      </c>
      <c r="AC18" s="45">
        <v>19.241776528290913</v>
      </c>
      <c r="AD18" s="45">
        <v>71.529212746472723</v>
      </c>
      <c r="AE18" s="45">
        <v>164.376</v>
      </c>
      <c r="AF18" s="45">
        <v>397</v>
      </c>
      <c r="AG18" s="45">
        <v>0</v>
      </c>
      <c r="AH18" s="45">
        <v>32.619999999999997</v>
      </c>
      <c r="AI18" s="45">
        <v>0</v>
      </c>
      <c r="AJ18" s="45">
        <v>0</v>
      </c>
      <c r="AK18" s="45">
        <v>3.0700000000000003</v>
      </c>
      <c r="AL18" s="45">
        <v>0</v>
      </c>
      <c r="AM18" s="45">
        <v>597.06600000000003</v>
      </c>
      <c r="AN18" s="45">
        <v>767.55857565556357</v>
      </c>
      <c r="AO18" s="45">
        <v>1.349539074074074</v>
      </c>
      <c r="AP18" s="45">
        <v>0.10796312592592593</v>
      </c>
      <c r="AQ18" s="45">
        <v>5.3981562962962963E-2</v>
      </c>
      <c r="AR18" s="45">
        <v>0.94122763636363638</v>
      </c>
      <c r="AS18" s="45">
        <v>0.34637177018181831</v>
      </c>
      <c r="AT18" s="45">
        <v>11.563653818181816</v>
      </c>
      <c r="AU18" s="45">
        <v>0.44820363636363636</v>
      </c>
      <c r="AV18" s="45">
        <v>14.81094062405387</v>
      </c>
      <c r="AW18" s="45">
        <v>3.7350303030303027</v>
      </c>
      <c r="AX18" s="45">
        <v>2.2111379393939394</v>
      </c>
      <c r="AY18" s="45">
        <v>5.6025454545454538E-2</v>
      </c>
      <c r="AZ18" s="45">
        <v>0.89640727272727272</v>
      </c>
      <c r="BA18" s="45">
        <v>0.34860282828282824</v>
      </c>
      <c r="BB18" s="45">
        <v>2.6669709976565659</v>
      </c>
      <c r="BC18" s="45">
        <v>9.9141747956363648</v>
      </c>
      <c r="BD18" s="45"/>
      <c r="BE18" s="45">
        <v>0</v>
      </c>
      <c r="BF18" s="45">
        <v>9.9141747956363648</v>
      </c>
      <c r="BG18" s="45">
        <v>29.470416666666669</v>
      </c>
      <c r="BH18" s="45">
        <v>2.0998411196257227</v>
      </c>
      <c r="BI18" s="45">
        <v>0.58158206377108801</v>
      </c>
      <c r="BJ18" s="45">
        <v>95.960927845681056</v>
      </c>
      <c r="BK18" s="45"/>
      <c r="BL18" s="45">
        <v>128.11276769574454</v>
      </c>
      <c r="BM18" s="45">
        <v>1189.3186405891802</v>
      </c>
      <c r="BN18" s="45">
        <f t="shared" si="0"/>
        <v>140.72166432351077</v>
      </c>
      <c r="BO18" s="45">
        <f t="shared" si="1"/>
        <v>99.443309455280939</v>
      </c>
      <c r="BP18" s="46">
        <f t="shared" si="2"/>
        <v>8.5633802816901436</v>
      </c>
      <c r="BQ18" s="46">
        <f t="shared" si="3"/>
        <v>1.8591549295774654</v>
      </c>
      <c r="BR18" s="64">
        <v>2</v>
      </c>
      <c r="BS18" s="46">
        <f t="shared" si="6"/>
        <v>2.2535211267605644</v>
      </c>
      <c r="BT18" s="46">
        <f t="shared" si="10"/>
        <v>11.25</v>
      </c>
      <c r="BU18" s="46">
        <f t="shared" si="11"/>
        <v>12.676056338028173</v>
      </c>
      <c r="BV18" s="45">
        <f t="shared" si="7"/>
        <v>30.443447380410227</v>
      </c>
      <c r="BW18" s="45">
        <f t="shared" si="4"/>
        <v>270.60842115920195</v>
      </c>
      <c r="BX18" s="45">
        <f t="shared" si="5"/>
        <v>1459.9270617483821</v>
      </c>
      <c r="BY18" s="45">
        <f t="shared" si="8"/>
        <v>17519.124740980587</v>
      </c>
      <c r="BZ18" s="45">
        <f t="shared" si="9"/>
        <v>35038.249481961175</v>
      </c>
      <c r="CA18" s="48">
        <v>43101</v>
      </c>
      <c r="CB18" s="111">
        <v>0</v>
      </c>
      <c r="CC18" s="111">
        <v>0</v>
      </c>
    </row>
    <row r="19" spans="1:81">
      <c r="A19" s="42" t="s">
        <v>86</v>
      </c>
      <c r="B19" s="42" t="s">
        <v>2</v>
      </c>
      <c r="C19" s="42" t="s">
        <v>67</v>
      </c>
      <c r="D19" s="42" t="s">
        <v>426</v>
      </c>
      <c r="E19" s="43" t="s">
        <v>402</v>
      </c>
      <c r="F19" s="43" t="s">
        <v>63</v>
      </c>
      <c r="G19" s="43">
        <v>1</v>
      </c>
      <c r="H19" s="45">
        <v>260.39999999999998</v>
      </c>
      <c r="I19" s="45">
        <v>260.39999999999998</v>
      </c>
      <c r="J19" s="45"/>
      <c r="K19" s="45"/>
      <c r="L19" s="45"/>
      <c r="M19" s="45"/>
      <c r="N19" s="45"/>
      <c r="O19" s="45"/>
      <c r="P19" s="45">
        <v>8.5221818181818172</v>
      </c>
      <c r="Q19" s="45">
        <v>268.9221818181818</v>
      </c>
      <c r="R19" s="45">
        <v>53.78443636363636</v>
      </c>
      <c r="S19" s="45">
        <v>4.0338327272727268</v>
      </c>
      <c r="T19" s="45">
        <v>2.6892218181818182</v>
      </c>
      <c r="U19" s="45">
        <v>0.53784436363636356</v>
      </c>
      <c r="V19" s="45">
        <v>6.723054545454545</v>
      </c>
      <c r="W19" s="45">
        <v>21.513774545454545</v>
      </c>
      <c r="X19" s="45">
        <v>8.0676654545454536</v>
      </c>
      <c r="Y19" s="45">
        <v>1.6135330909090908</v>
      </c>
      <c r="Z19" s="45">
        <v>98.96336290909089</v>
      </c>
      <c r="AA19" s="45">
        <v>22.410181818181815</v>
      </c>
      <c r="AB19" s="45">
        <v>29.877254399999998</v>
      </c>
      <c r="AC19" s="45">
        <v>19.241776528290913</v>
      </c>
      <c r="AD19" s="45">
        <v>71.529212746472723</v>
      </c>
      <c r="AE19" s="45">
        <v>164.376</v>
      </c>
      <c r="AF19" s="45">
        <v>397</v>
      </c>
      <c r="AG19" s="45">
        <v>0</v>
      </c>
      <c r="AH19" s="45">
        <v>0</v>
      </c>
      <c r="AI19" s="45">
        <v>9.84</v>
      </c>
      <c r="AJ19" s="45">
        <v>0</v>
      </c>
      <c r="AK19" s="45">
        <v>3.0700000000000003</v>
      </c>
      <c r="AL19" s="45">
        <v>0</v>
      </c>
      <c r="AM19" s="45">
        <v>574.28600000000006</v>
      </c>
      <c r="AN19" s="45">
        <v>744.7785756555636</v>
      </c>
      <c r="AO19" s="45">
        <v>1.349539074074074</v>
      </c>
      <c r="AP19" s="45">
        <v>0.10796312592592593</v>
      </c>
      <c r="AQ19" s="45">
        <v>5.3981562962962963E-2</v>
      </c>
      <c r="AR19" s="45">
        <v>0.94122763636363638</v>
      </c>
      <c r="AS19" s="45">
        <v>0.34637177018181831</v>
      </c>
      <c r="AT19" s="45">
        <v>11.563653818181816</v>
      </c>
      <c r="AU19" s="45">
        <v>0.44820363636363636</v>
      </c>
      <c r="AV19" s="45">
        <v>14.81094062405387</v>
      </c>
      <c r="AW19" s="45">
        <v>3.7350303030303027</v>
      </c>
      <c r="AX19" s="45">
        <v>2.2111379393939394</v>
      </c>
      <c r="AY19" s="45">
        <v>5.6025454545454538E-2</v>
      </c>
      <c r="AZ19" s="45">
        <v>0.89640727272727272</v>
      </c>
      <c r="BA19" s="45">
        <v>0.34860282828282824</v>
      </c>
      <c r="BB19" s="45">
        <v>2.6669709976565659</v>
      </c>
      <c r="BC19" s="45">
        <v>9.9141747956363648</v>
      </c>
      <c r="BD19" s="45"/>
      <c r="BE19" s="45">
        <v>0</v>
      </c>
      <c r="BF19" s="45">
        <v>9.9141747956363648</v>
      </c>
      <c r="BG19" s="45">
        <v>29.470416666666669</v>
      </c>
      <c r="BH19" s="45">
        <v>2.0998411196257227</v>
      </c>
      <c r="BI19" s="45">
        <v>0.58158206377108801</v>
      </c>
      <c r="BJ19" s="45">
        <v>95.960927845681056</v>
      </c>
      <c r="BK19" s="45"/>
      <c r="BL19" s="45">
        <v>128.11276769574454</v>
      </c>
      <c r="BM19" s="45">
        <v>1166.5386405891802</v>
      </c>
      <c r="BN19" s="45">
        <f t="shared" si="0"/>
        <v>140.72166432351077</v>
      </c>
      <c r="BO19" s="45">
        <f t="shared" si="1"/>
        <v>99.443309455280939</v>
      </c>
      <c r="BP19" s="46">
        <f t="shared" si="2"/>
        <v>8.6609686609686669</v>
      </c>
      <c r="BQ19" s="46">
        <f t="shared" si="3"/>
        <v>1.8803418803418819</v>
      </c>
      <c r="BR19" s="64">
        <v>3</v>
      </c>
      <c r="BS19" s="46">
        <f t="shared" si="6"/>
        <v>3.4188034188034218</v>
      </c>
      <c r="BT19" s="46">
        <f t="shared" si="10"/>
        <v>12.25</v>
      </c>
      <c r="BU19" s="46">
        <f t="shared" si="11"/>
        <v>13.960113960113972</v>
      </c>
      <c r="BV19" s="45">
        <f t="shared" si="7"/>
        <v>33.527304031797165</v>
      </c>
      <c r="BW19" s="45">
        <f t="shared" si="4"/>
        <v>273.69227781058885</v>
      </c>
      <c r="BX19" s="45">
        <f t="shared" si="5"/>
        <v>1440.2309183997691</v>
      </c>
      <c r="BY19" s="45">
        <f t="shared" si="8"/>
        <v>17282.771020797227</v>
      </c>
      <c r="BZ19" s="45">
        <f t="shared" si="9"/>
        <v>34565.542041594454</v>
      </c>
      <c r="CA19" s="48">
        <v>43101</v>
      </c>
      <c r="CB19" s="111">
        <v>0</v>
      </c>
      <c r="CC19" s="111">
        <v>0</v>
      </c>
    </row>
    <row r="20" spans="1:81">
      <c r="A20" s="42" t="s">
        <v>427</v>
      </c>
      <c r="B20" s="42" t="s">
        <v>2</v>
      </c>
      <c r="C20" s="42" t="s">
        <v>165</v>
      </c>
      <c r="D20" s="42" t="s">
        <v>428</v>
      </c>
      <c r="E20" s="43" t="s">
        <v>402</v>
      </c>
      <c r="F20" s="43" t="s">
        <v>63</v>
      </c>
      <c r="G20" s="43">
        <v>1</v>
      </c>
      <c r="H20" s="45">
        <v>260.39999999999998</v>
      </c>
      <c r="I20" s="45">
        <v>260.39999999999998</v>
      </c>
      <c r="J20" s="45"/>
      <c r="K20" s="45"/>
      <c r="L20" s="45"/>
      <c r="M20" s="45"/>
      <c r="N20" s="45"/>
      <c r="O20" s="45"/>
      <c r="P20" s="45">
        <v>8.5221818181818172</v>
      </c>
      <c r="Q20" s="45">
        <v>268.9221818181818</v>
      </c>
      <c r="R20" s="45">
        <v>53.78443636363636</v>
      </c>
      <c r="S20" s="45">
        <v>4.0338327272727268</v>
      </c>
      <c r="T20" s="45">
        <v>2.6892218181818182</v>
      </c>
      <c r="U20" s="45">
        <v>0.53784436363636356</v>
      </c>
      <c r="V20" s="45">
        <v>6.723054545454545</v>
      </c>
      <c r="W20" s="45">
        <v>21.513774545454545</v>
      </c>
      <c r="X20" s="45">
        <v>8.0676654545454536</v>
      </c>
      <c r="Y20" s="45">
        <v>1.6135330909090908</v>
      </c>
      <c r="Z20" s="45">
        <v>98.96336290909089</v>
      </c>
      <c r="AA20" s="45">
        <v>22.410181818181815</v>
      </c>
      <c r="AB20" s="45">
        <v>29.877254399999998</v>
      </c>
      <c r="AC20" s="45">
        <v>19.241776528290913</v>
      </c>
      <c r="AD20" s="45">
        <v>71.529212746472723</v>
      </c>
      <c r="AE20" s="45">
        <v>164.376</v>
      </c>
      <c r="AF20" s="45">
        <v>397</v>
      </c>
      <c r="AG20" s="45">
        <v>0</v>
      </c>
      <c r="AH20" s="45">
        <v>0</v>
      </c>
      <c r="AI20" s="45">
        <v>0</v>
      </c>
      <c r="AJ20" s="45">
        <v>0</v>
      </c>
      <c r="AK20" s="45">
        <v>3.0700000000000003</v>
      </c>
      <c r="AL20" s="45">
        <v>0</v>
      </c>
      <c r="AM20" s="45">
        <v>564.44600000000003</v>
      </c>
      <c r="AN20" s="45">
        <v>734.93857565556357</v>
      </c>
      <c r="AO20" s="45">
        <v>1.349539074074074</v>
      </c>
      <c r="AP20" s="45">
        <v>0.10796312592592593</v>
      </c>
      <c r="AQ20" s="45">
        <v>5.3981562962962963E-2</v>
      </c>
      <c r="AR20" s="45">
        <v>0.94122763636363638</v>
      </c>
      <c r="AS20" s="45">
        <v>0.34637177018181831</v>
      </c>
      <c r="AT20" s="45">
        <v>11.563653818181816</v>
      </c>
      <c r="AU20" s="45">
        <v>0.44820363636363636</v>
      </c>
      <c r="AV20" s="45">
        <v>14.81094062405387</v>
      </c>
      <c r="AW20" s="45">
        <v>3.7350303030303027</v>
      </c>
      <c r="AX20" s="45">
        <v>2.2111379393939394</v>
      </c>
      <c r="AY20" s="45">
        <v>5.6025454545454538E-2</v>
      </c>
      <c r="AZ20" s="45">
        <v>0.89640727272727272</v>
      </c>
      <c r="BA20" s="45">
        <v>0.34860282828282824</v>
      </c>
      <c r="BB20" s="45">
        <v>2.6669709976565659</v>
      </c>
      <c r="BC20" s="45">
        <v>9.9141747956363648</v>
      </c>
      <c r="BD20" s="45"/>
      <c r="BE20" s="45">
        <v>0</v>
      </c>
      <c r="BF20" s="45">
        <v>9.9141747956363648</v>
      </c>
      <c r="BG20" s="45">
        <v>29.470416666666669</v>
      </c>
      <c r="BH20" s="45">
        <v>2.0998411196257227</v>
      </c>
      <c r="BI20" s="45">
        <v>0.58158206377108801</v>
      </c>
      <c r="BJ20" s="45">
        <v>95.960927845681056</v>
      </c>
      <c r="BK20" s="45"/>
      <c r="BL20" s="45">
        <v>128.11276769574454</v>
      </c>
      <c r="BM20" s="45">
        <v>1156.6986405891803</v>
      </c>
      <c r="BN20" s="45">
        <f t="shared" si="0"/>
        <v>140.72166432351077</v>
      </c>
      <c r="BO20" s="45">
        <f t="shared" si="1"/>
        <v>99.443309455280939</v>
      </c>
      <c r="BP20" s="46">
        <f t="shared" si="2"/>
        <v>8.6609686609686669</v>
      </c>
      <c r="BQ20" s="46">
        <f t="shared" si="3"/>
        <v>1.8803418803418819</v>
      </c>
      <c r="BR20" s="64">
        <v>3</v>
      </c>
      <c r="BS20" s="46">
        <f t="shared" si="6"/>
        <v>3.4188034188034218</v>
      </c>
      <c r="BT20" s="46">
        <f t="shared" si="10"/>
        <v>12.25</v>
      </c>
      <c r="BU20" s="46">
        <f t="shared" si="11"/>
        <v>13.960113960113972</v>
      </c>
      <c r="BV20" s="45">
        <f t="shared" si="7"/>
        <v>33.527304031797165</v>
      </c>
      <c r="BW20" s="45">
        <f t="shared" si="4"/>
        <v>273.69227781058885</v>
      </c>
      <c r="BX20" s="45">
        <f t="shared" si="5"/>
        <v>1430.3909183997691</v>
      </c>
      <c r="BY20" s="45">
        <f t="shared" si="8"/>
        <v>17164.691020797229</v>
      </c>
      <c r="BZ20" s="45">
        <f t="shared" si="9"/>
        <v>34329.382041594457</v>
      </c>
      <c r="CA20" s="48">
        <v>43101</v>
      </c>
      <c r="CB20" s="111">
        <v>0</v>
      </c>
      <c r="CC20" s="111">
        <v>0</v>
      </c>
    </row>
    <row r="21" spans="1:81">
      <c r="A21" s="42" t="s">
        <v>88</v>
      </c>
      <c r="B21" s="42" t="s">
        <v>0</v>
      </c>
      <c r="C21" s="42" t="s">
        <v>175</v>
      </c>
      <c r="D21" s="42" t="s">
        <v>429</v>
      </c>
      <c r="E21" s="43" t="s">
        <v>402</v>
      </c>
      <c r="F21" s="43" t="s">
        <v>63</v>
      </c>
      <c r="G21" s="43">
        <v>2</v>
      </c>
      <c r="H21" s="45">
        <v>1041.5999999999999</v>
      </c>
      <c r="I21" s="45">
        <v>2083.1999999999998</v>
      </c>
      <c r="J21" s="45"/>
      <c r="K21" s="45"/>
      <c r="L21" s="45"/>
      <c r="M21" s="45"/>
      <c r="N21" s="45"/>
      <c r="O21" s="45"/>
      <c r="P21" s="45">
        <v>68.177454545454538</v>
      </c>
      <c r="Q21" s="45">
        <v>2151.3774545454544</v>
      </c>
      <c r="R21" s="45">
        <v>430.27549090909088</v>
      </c>
      <c r="S21" s="45">
        <v>32.270661818181814</v>
      </c>
      <c r="T21" s="45">
        <v>21.513774545454545</v>
      </c>
      <c r="U21" s="45">
        <v>4.3027549090909085</v>
      </c>
      <c r="V21" s="45">
        <v>53.78443636363636</v>
      </c>
      <c r="W21" s="45">
        <v>172.11019636363636</v>
      </c>
      <c r="X21" s="45">
        <v>64.541323636363629</v>
      </c>
      <c r="Y21" s="45">
        <v>12.908264727272726</v>
      </c>
      <c r="Z21" s="45">
        <v>791.70690327272712</v>
      </c>
      <c r="AA21" s="45">
        <v>179.28145454545452</v>
      </c>
      <c r="AB21" s="45">
        <v>239.01803519999999</v>
      </c>
      <c r="AC21" s="45">
        <v>153.9342122263273</v>
      </c>
      <c r="AD21" s="45">
        <v>572.23370197178178</v>
      </c>
      <c r="AE21" s="45">
        <v>235.00800000000001</v>
      </c>
      <c r="AF21" s="45">
        <v>794</v>
      </c>
      <c r="AG21" s="45">
        <v>0</v>
      </c>
      <c r="AH21" s="45">
        <v>0</v>
      </c>
      <c r="AI21" s="45">
        <v>0</v>
      </c>
      <c r="AJ21" s="45">
        <v>0</v>
      </c>
      <c r="AK21" s="45">
        <v>6.1400000000000006</v>
      </c>
      <c r="AL21" s="45">
        <v>0</v>
      </c>
      <c r="AM21" s="45">
        <v>1035.1480000000001</v>
      </c>
      <c r="AN21" s="45">
        <v>2399.0886052445089</v>
      </c>
      <c r="AO21" s="45">
        <v>10.796312592592592</v>
      </c>
      <c r="AP21" s="45">
        <v>0.86370500740740741</v>
      </c>
      <c r="AQ21" s="45">
        <v>0.43185250370370371</v>
      </c>
      <c r="AR21" s="45">
        <v>7.529821090909091</v>
      </c>
      <c r="AS21" s="45">
        <v>2.7709741614545464</v>
      </c>
      <c r="AT21" s="45">
        <v>92.509230545454528</v>
      </c>
      <c r="AU21" s="45">
        <v>3.5856290909090909</v>
      </c>
      <c r="AV21" s="45">
        <v>118.48752499243096</v>
      </c>
      <c r="AW21" s="45">
        <v>29.880242424242422</v>
      </c>
      <c r="AX21" s="45">
        <v>17.689103515151515</v>
      </c>
      <c r="AY21" s="45">
        <v>0.4482036363636363</v>
      </c>
      <c r="AZ21" s="45">
        <v>7.1712581818181818</v>
      </c>
      <c r="BA21" s="45">
        <v>2.7888226262626259</v>
      </c>
      <c r="BB21" s="45">
        <v>21.335767981252527</v>
      </c>
      <c r="BC21" s="45">
        <v>79.313398365090919</v>
      </c>
      <c r="BD21" s="45"/>
      <c r="BE21" s="45">
        <v>0</v>
      </c>
      <c r="BF21" s="45">
        <v>79.313398365090919</v>
      </c>
      <c r="BG21" s="45">
        <v>106.17416666666668</v>
      </c>
      <c r="BH21" s="45">
        <v>16.798728957005782</v>
      </c>
      <c r="BI21" s="45">
        <v>4.652656510168705</v>
      </c>
      <c r="BJ21" s="45">
        <v>767.68742276544833</v>
      </c>
      <c r="BK21" s="45"/>
      <c r="BL21" s="45">
        <v>895.31297489928954</v>
      </c>
      <c r="BM21" s="45">
        <v>5643.5799580467747</v>
      </c>
      <c r="BN21" s="45">
        <f t="shared" si="0"/>
        <v>281.44332864702153</v>
      </c>
      <c r="BO21" s="45">
        <f t="shared" si="1"/>
        <v>198.88661891056188</v>
      </c>
      <c r="BP21" s="46">
        <f t="shared" si="2"/>
        <v>8.6118980169971699</v>
      </c>
      <c r="BQ21" s="46">
        <f t="shared" si="3"/>
        <v>1.8696883852691222</v>
      </c>
      <c r="BR21" s="64">
        <v>2.5</v>
      </c>
      <c r="BS21" s="46">
        <f t="shared" si="6"/>
        <v>2.8328611898017004</v>
      </c>
      <c r="BT21" s="46">
        <f t="shared" si="10"/>
        <v>11.75</v>
      </c>
      <c r="BU21" s="46">
        <f t="shared" si="11"/>
        <v>13.314447592067992</v>
      </c>
      <c r="BV21" s="45">
        <f t="shared" si="7"/>
        <v>63.953279136562116</v>
      </c>
      <c r="BW21" s="45">
        <f t="shared" si="4"/>
        <v>544.28322669414547</v>
      </c>
      <c r="BX21" s="45">
        <f t="shared" si="5"/>
        <v>6187.8631847409197</v>
      </c>
      <c r="BY21" s="45">
        <f t="shared" si="8"/>
        <v>74254.358216891036</v>
      </c>
      <c r="BZ21" s="45">
        <f t="shared" si="9"/>
        <v>148508.71643378207</v>
      </c>
      <c r="CA21" s="48">
        <v>43101</v>
      </c>
      <c r="CB21" s="111">
        <v>0</v>
      </c>
      <c r="CC21" s="111">
        <v>0</v>
      </c>
    </row>
    <row r="22" spans="1:81">
      <c r="A22" s="42" t="s">
        <v>91</v>
      </c>
      <c r="B22" s="42" t="s">
        <v>430</v>
      </c>
      <c r="C22" s="42" t="s">
        <v>431</v>
      </c>
      <c r="D22" s="42" t="s">
        <v>432</v>
      </c>
      <c r="E22" s="65" t="s">
        <v>402</v>
      </c>
      <c r="F22" s="43" t="s">
        <v>63</v>
      </c>
      <c r="G22" s="43">
        <v>2</v>
      </c>
      <c r="H22" s="45">
        <v>1928.74</v>
      </c>
      <c r="I22" s="45">
        <v>3857.48</v>
      </c>
      <c r="J22" s="45"/>
      <c r="K22" s="45"/>
      <c r="L22" s="45"/>
      <c r="M22" s="45"/>
      <c r="N22" s="45"/>
      <c r="O22" s="45"/>
      <c r="P22" s="45">
        <v>0</v>
      </c>
      <c r="Q22" s="45">
        <v>3857.48</v>
      </c>
      <c r="R22" s="45">
        <v>771.49600000000009</v>
      </c>
      <c r="S22" s="45">
        <v>57.862200000000001</v>
      </c>
      <c r="T22" s="45">
        <v>38.574800000000003</v>
      </c>
      <c r="U22" s="45">
        <v>7.7149600000000005</v>
      </c>
      <c r="V22" s="45">
        <v>96.437000000000012</v>
      </c>
      <c r="W22" s="45">
        <v>308.59840000000003</v>
      </c>
      <c r="X22" s="45">
        <v>115.7244</v>
      </c>
      <c r="Y22" s="45">
        <v>23.144880000000001</v>
      </c>
      <c r="Z22" s="45">
        <v>1419.5526400000003</v>
      </c>
      <c r="AA22" s="45">
        <v>321.45666666666665</v>
      </c>
      <c r="AB22" s="45">
        <v>428.56602800000002</v>
      </c>
      <c r="AC22" s="45">
        <v>276.00835163733342</v>
      </c>
      <c r="AD22" s="45">
        <v>1026.031046304</v>
      </c>
      <c r="AE22" s="45">
        <v>380.55119999999999</v>
      </c>
      <c r="AF22" s="45">
        <v>794</v>
      </c>
      <c r="AG22" s="45">
        <v>0</v>
      </c>
      <c r="AH22" s="45">
        <v>97.16</v>
      </c>
      <c r="AI22" s="45">
        <v>0</v>
      </c>
      <c r="AJ22" s="45">
        <v>0</v>
      </c>
      <c r="AK22" s="45">
        <v>6.1400000000000006</v>
      </c>
      <c r="AL22" s="45">
        <v>20.38</v>
      </c>
      <c r="AM22" s="45">
        <v>1298.2312000000002</v>
      </c>
      <c r="AN22" s="45">
        <v>3743.8148863040005</v>
      </c>
      <c r="AO22" s="45">
        <v>19.358090702160496</v>
      </c>
      <c r="AP22" s="45">
        <v>1.5486472561728397</v>
      </c>
      <c r="AQ22" s="45">
        <v>0.77432362808641986</v>
      </c>
      <c r="AR22" s="45">
        <v>13.501180000000002</v>
      </c>
      <c r="AS22" s="45">
        <v>4.9684342400000023</v>
      </c>
      <c r="AT22" s="45">
        <v>165.87163999999999</v>
      </c>
      <c r="AU22" s="45">
        <v>6.4291333333333336</v>
      </c>
      <c r="AV22" s="45">
        <v>212.45144915975308</v>
      </c>
      <c r="AW22" s="45">
        <v>53.576111111111111</v>
      </c>
      <c r="AX22" s="45">
        <v>31.717057777777779</v>
      </c>
      <c r="AY22" s="45">
        <v>0.80364166666666659</v>
      </c>
      <c r="AZ22" s="45">
        <v>12.858266666666667</v>
      </c>
      <c r="BA22" s="45">
        <v>5.0004370370370372</v>
      </c>
      <c r="BB22" s="45">
        <v>38.255629247407413</v>
      </c>
      <c r="BC22" s="45">
        <v>142.21114350666664</v>
      </c>
      <c r="BD22" s="45"/>
      <c r="BE22" s="45">
        <v>0</v>
      </c>
      <c r="BF22" s="45">
        <v>142.21114350666664</v>
      </c>
      <c r="BG22" s="45">
        <v>135.16020833333334</v>
      </c>
      <c r="BH22" s="45">
        <v>0</v>
      </c>
      <c r="BI22" s="45">
        <v>0</v>
      </c>
      <c r="BJ22" s="45">
        <v>0</v>
      </c>
      <c r="BK22" s="45"/>
      <c r="BL22" s="45">
        <v>135.16020833333334</v>
      </c>
      <c r="BM22" s="45">
        <v>8091.117687303753</v>
      </c>
      <c r="BN22" s="45">
        <f t="shared" si="0"/>
        <v>281.44332864702153</v>
      </c>
      <c r="BO22" s="45">
        <f t="shared" si="1"/>
        <v>198.88661891056188</v>
      </c>
      <c r="BP22" s="46">
        <f t="shared" si="2"/>
        <v>8.8629737609329435</v>
      </c>
      <c r="BQ22" s="46">
        <f t="shared" si="3"/>
        <v>1.9241982507288626</v>
      </c>
      <c r="BR22" s="64">
        <v>5</v>
      </c>
      <c r="BS22" s="46">
        <f t="shared" si="6"/>
        <v>5.8309037900874632</v>
      </c>
      <c r="BT22" s="46">
        <f t="shared" si="10"/>
        <v>14.25</v>
      </c>
      <c r="BU22" s="46">
        <f t="shared" si="11"/>
        <v>16.618075801749271</v>
      </c>
      <c r="BV22" s="45">
        <f t="shared" si="7"/>
        <v>79.821594783621734</v>
      </c>
      <c r="BW22" s="45">
        <f t="shared" si="4"/>
        <v>560.15154234120519</v>
      </c>
      <c r="BX22" s="45">
        <f t="shared" si="5"/>
        <v>8651.2692296449586</v>
      </c>
      <c r="BY22" s="45">
        <f t="shared" si="8"/>
        <v>103815.2307557395</v>
      </c>
      <c r="BZ22" s="45">
        <f t="shared" si="9"/>
        <v>207630.46151147899</v>
      </c>
      <c r="CA22" s="48">
        <v>43101</v>
      </c>
      <c r="CB22" s="111">
        <v>0</v>
      </c>
      <c r="CC22" s="111">
        <v>0</v>
      </c>
    </row>
    <row r="23" spans="1:81">
      <c r="A23" s="42" t="s">
        <v>91</v>
      </c>
      <c r="B23" s="42" t="s">
        <v>433</v>
      </c>
      <c r="C23" s="42" t="s">
        <v>431</v>
      </c>
      <c r="D23" s="42" t="s">
        <v>434</v>
      </c>
      <c r="E23" s="65" t="s">
        <v>402</v>
      </c>
      <c r="F23" s="43" t="s">
        <v>63</v>
      </c>
      <c r="G23" s="43">
        <v>4</v>
      </c>
      <c r="H23" s="45">
        <v>1178.4000000000001</v>
      </c>
      <c r="I23" s="45">
        <v>4713.6000000000004</v>
      </c>
      <c r="J23" s="45"/>
      <c r="K23" s="45"/>
      <c r="L23" s="45"/>
      <c r="M23" s="45"/>
      <c r="N23" s="45"/>
      <c r="O23" s="45"/>
      <c r="P23" s="45">
        <v>0</v>
      </c>
      <c r="Q23" s="45">
        <v>4713.6000000000004</v>
      </c>
      <c r="R23" s="45">
        <v>942.72000000000014</v>
      </c>
      <c r="S23" s="45">
        <v>70.704000000000008</v>
      </c>
      <c r="T23" s="45">
        <v>47.136000000000003</v>
      </c>
      <c r="U23" s="45">
        <v>9.4272000000000009</v>
      </c>
      <c r="V23" s="45">
        <v>117.84000000000002</v>
      </c>
      <c r="W23" s="45">
        <v>377.08800000000002</v>
      </c>
      <c r="X23" s="45">
        <v>141.40800000000002</v>
      </c>
      <c r="Y23" s="45">
        <v>28.281600000000005</v>
      </c>
      <c r="Z23" s="45">
        <v>1734.6048000000003</v>
      </c>
      <c r="AA23" s="45">
        <v>392.8</v>
      </c>
      <c r="AB23" s="45">
        <v>523.68096000000003</v>
      </c>
      <c r="AC23" s="45">
        <v>337.26499328000011</v>
      </c>
      <c r="AD23" s="45">
        <v>1253.7459532800003</v>
      </c>
      <c r="AE23" s="45">
        <v>941.18399999999997</v>
      </c>
      <c r="AF23" s="45">
        <v>1588</v>
      </c>
      <c r="AG23" s="45">
        <v>0</v>
      </c>
      <c r="AH23" s="45">
        <v>194.32</v>
      </c>
      <c r="AI23" s="45">
        <v>0</v>
      </c>
      <c r="AJ23" s="45">
        <v>0</v>
      </c>
      <c r="AK23" s="45">
        <v>12.280000000000001</v>
      </c>
      <c r="AL23" s="45">
        <v>40.76</v>
      </c>
      <c r="AM23" s="45">
        <v>2776.5440000000008</v>
      </c>
      <c r="AN23" s="45">
        <v>5764.8947532800012</v>
      </c>
      <c r="AO23" s="45">
        <v>23.654379629629634</v>
      </c>
      <c r="AP23" s="45">
        <v>1.8923503703703706</v>
      </c>
      <c r="AQ23" s="45">
        <v>0.94617518518518529</v>
      </c>
      <c r="AR23" s="45">
        <v>16.497600000000002</v>
      </c>
      <c r="AS23" s="45">
        <v>6.0711168000000031</v>
      </c>
      <c r="AT23" s="45">
        <v>202.6848</v>
      </c>
      <c r="AU23" s="45">
        <v>7.8560000000000008</v>
      </c>
      <c r="AV23" s="45">
        <v>259.60242198518517</v>
      </c>
      <c r="AW23" s="45">
        <v>65.466666666666669</v>
      </c>
      <c r="AX23" s="45">
        <v>38.756266666666676</v>
      </c>
      <c r="AY23" s="45">
        <v>0.98199999999999998</v>
      </c>
      <c r="AZ23" s="45">
        <v>15.712000000000002</v>
      </c>
      <c r="BA23" s="45">
        <v>6.1102222222222222</v>
      </c>
      <c r="BB23" s="45">
        <v>46.745993244444456</v>
      </c>
      <c r="BC23" s="45">
        <v>173.77314880000003</v>
      </c>
      <c r="BD23" s="45"/>
      <c r="BE23" s="45">
        <v>0</v>
      </c>
      <c r="BF23" s="45">
        <v>173.77314880000003</v>
      </c>
      <c r="BG23" s="45">
        <v>194.90166666666667</v>
      </c>
      <c r="BH23" s="45">
        <v>0</v>
      </c>
      <c r="BI23" s="45">
        <v>30.587499999999995</v>
      </c>
      <c r="BJ23" s="45">
        <v>0</v>
      </c>
      <c r="BK23" s="45"/>
      <c r="BL23" s="45">
        <v>225.48916666666668</v>
      </c>
      <c r="BM23" s="45">
        <v>11137.359490731853</v>
      </c>
      <c r="BN23" s="45">
        <f t="shared" si="0"/>
        <v>562.88665729404306</v>
      </c>
      <c r="BO23" s="45">
        <f t="shared" si="1"/>
        <v>397.77323782112376</v>
      </c>
      <c r="BP23" s="46">
        <f t="shared" si="2"/>
        <v>8.8629737609329435</v>
      </c>
      <c r="BQ23" s="46">
        <f t="shared" si="3"/>
        <v>1.9241982507288626</v>
      </c>
      <c r="BR23" s="64">
        <v>5</v>
      </c>
      <c r="BS23" s="46">
        <f t="shared" si="6"/>
        <v>5.8309037900874632</v>
      </c>
      <c r="BT23" s="46">
        <f t="shared" si="10"/>
        <v>14.25</v>
      </c>
      <c r="BU23" s="46">
        <f t="shared" si="11"/>
        <v>16.618075801749271</v>
      </c>
      <c r="BV23" s="45">
        <f t="shared" si="7"/>
        <v>159.64318956724347</v>
      </c>
      <c r="BW23" s="45">
        <f t="shared" si="4"/>
        <v>1120.3030846824104</v>
      </c>
      <c r="BX23" s="45">
        <f t="shared" si="5"/>
        <v>12257.662575414262</v>
      </c>
      <c r="BY23" s="45">
        <f t="shared" si="8"/>
        <v>147091.95090497116</v>
      </c>
      <c r="BZ23" s="45">
        <f t="shared" si="9"/>
        <v>294183.90180994233</v>
      </c>
      <c r="CA23" s="48">
        <v>43101</v>
      </c>
      <c r="CB23" s="111">
        <v>0</v>
      </c>
      <c r="CC23" s="111">
        <v>0</v>
      </c>
    </row>
    <row r="24" spans="1:81">
      <c r="A24" s="42" t="s">
        <v>91</v>
      </c>
      <c r="B24" s="42" t="s">
        <v>2</v>
      </c>
      <c r="C24" s="42" t="s">
        <v>431</v>
      </c>
      <c r="D24" s="42" t="s">
        <v>435</v>
      </c>
      <c r="E24" s="65" t="s">
        <v>402</v>
      </c>
      <c r="F24" s="43" t="s">
        <v>63</v>
      </c>
      <c r="G24" s="43">
        <v>1</v>
      </c>
      <c r="H24" s="45">
        <v>269.02</v>
      </c>
      <c r="I24" s="45">
        <v>269.02</v>
      </c>
      <c r="J24" s="45"/>
      <c r="K24" s="45"/>
      <c r="L24" s="45"/>
      <c r="M24" s="45"/>
      <c r="N24" s="45"/>
      <c r="O24" s="45"/>
      <c r="P24" s="45">
        <v>8.8042909090909092</v>
      </c>
      <c r="Q24" s="45">
        <v>277.82429090909091</v>
      </c>
      <c r="R24" s="45">
        <v>55.564858181818181</v>
      </c>
      <c r="S24" s="45">
        <v>4.1673643636363638</v>
      </c>
      <c r="T24" s="45">
        <v>2.7782429090909093</v>
      </c>
      <c r="U24" s="45">
        <v>0.55564858181818177</v>
      </c>
      <c r="V24" s="45">
        <v>6.9456072727272726</v>
      </c>
      <c r="W24" s="45">
        <v>22.225943272727275</v>
      </c>
      <c r="X24" s="45">
        <v>8.3347287272727275</v>
      </c>
      <c r="Y24" s="45">
        <v>1.6669457454545455</v>
      </c>
      <c r="Z24" s="45">
        <v>102.23933905454547</v>
      </c>
      <c r="AA24" s="45">
        <v>23.15202424242424</v>
      </c>
      <c r="AB24" s="45">
        <v>30.86627872</v>
      </c>
      <c r="AC24" s="45">
        <v>19.878735490172126</v>
      </c>
      <c r="AD24" s="45">
        <v>73.897038452596377</v>
      </c>
      <c r="AE24" s="45">
        <v>289.85879999999997</v>
      </c>
      <c r="AF24" s="45">
        <v>397</v>
      </c>
      <c r="AG24" s="45">
        <v>0</v>
      </c>
      <c r="AH24" s="45">
        <v>48.58</v>
      </c>
      <c r="AI24" s="45">
        <v>0</v>
      </c>
      <c r="AJ24" s="45">
        <v>0</v>
      </c>
      <c r="AK24" s="45">
        <v>3.0700000000000003</v>
      </c>
      <c r="AL24" s="45">
        <v>10.19</v>
      </c>
      <c r="AM24" s="45">
        <v>748.69880000000012</v>
      </c>
      <c r="AN24" s="45">
        <v>924.83517750714191</v>
      </c>
      <c r="AO24" s="45">
        <v>1.3942127561728397</v>
      </c>
      <c r="AP24" s="45">
        <v>0.11153702049382716</v>
      </c>
      <c r="AQ24" s="45">
        <v>5.576851024691358E-2</v>
      </c>
      <c r="AR24" s="45">
        <v>0.97238501818181833</v>
      </c>
      <c r="AS24" s="45">
        <v>0.35783768669090921</v>
      </c>
      <c r="AT24" s="45">
        <v>11.946444509090908</v>
      </c>
      <c r="AU24" s="45">
        <v>0.46304048484848487</v>
      </c>
      <c r="AV24" s="45">
        <v>15.301225985725701</v>
      </c>
      <c r="AW24" s="45">
        <v>3.8586707070707069</v>
      </c>
      <c r="AX24" s="45">
        <v>2.2843330585858586</v>
      </c>
      <c r="AY24" s="45">
        <v>5.7880060606060602E-2</v>
      </c>
      <c r="AZ24" s="45">
        <v>0.92608096969696974</v>
      </c>
      <c r="BA24" s="45">
        <v>0.36014259932659931</v>
      </c>
      <c r="BB24" s="45">
        <v>2.7552555214653203</v>
      </c>
      <c r="BC24" s="45">
        <v>10.242362916751516</v>
      </c>
      <c r="BD24" s="45"/>
      <c r="BE24" s="45">
        <v>0</v>
      </c>
      <c r="BF24" s="45">
        <v>10.242362916751516</v>
      </c>
      <c r="BG24" s="45">
        <v>29.470416666666669</v>
      </c>
      <c r="BH24" s="45">
        <v>2.0998411196257227</v>
      </c>
      <c r="BI24" s="45">
        <v>0.58158206377108801</v>
      </c>
      <c r="BJ24" s="45">
        <v>95.960927845681056</v>
      </c>
      <c r="BK24" s="45"/>
      <c r="BL24" s="45">
        <v>128.11276769574454</v>
      </c>
      <c r="BM24" s="45">
        <v>1356.3158250144545</v>
      </c>
      <c r="BN24" s="45">
        <f t="shared" si="0"/>
        <v>140.72166432351077</v>
      </c>
      <c r="BO24" s="45">
        <f t="shared" si="1"/>
        <v>99.443309455280939</v>
      </c>
      <c r="BP24" s="46">
        <f t="shared" si="2"/>
        <v>8.8629737609329435</v>
      </c>
      <c r="BQ24" s="46">
        <f t="shared" si="3"/>
        <v>1.9241982507288626</v>
      </c>
      <c r="BR24" s="64">
        <v>5</v>
      </c>
      <c r="BS24" s="46">
        <f t="shared" si="6"/>
        <v>5.8309037900874632</v>
      </c>
      <c r="BT24" s="46">
        <f t="shared" si="10"/>
        <v>14.25</v>
      </c>
      <c r="BU24" s="46">
        <f t="shared" si="11"/>
        <v>16.618075801749271</v>
      </c>
      <c r="BV24" s="45">
        <f t="shared" si="7"/>
        <v>39.910797391810867</v>
      </c>
      <c r="BW24" s="45">
        <f t="shared" si="4"/>
        <v>280.07577117060259</v>
      </c>
      <c r="BX24" s="45">
        <f t="shared" si="5"/>
        <v>1636.3915961850571</v>
      </c>
      <c r="BY24" s="45">
        <f t="shared" si="8"/>
        <v>19636.699154220685</v>
      </c>
      <c r="BZ24" s="45">
        <f t="shared" si="9"/>
        <v>39273.39830844137</v>
      </c>
      <c r="CA24" s="48">
        <v>43101</v>
      </c>
      <c r="CB24" s="111">
        <v>0</v>
      </c>
      <c r="CC24" s="111">
        <v>0</v>
      </c>
    </row>
    <row r="25" spans="1:81">
      <c r="A25" s="42" t="s">
        <v>91</v>
      </c>
      <c r="B25" s="42" t="s">
        <v>1</v>
      </c>
      <c r="C25" s="42" t="s">
        <v>431</v>
      </c>
      <c r="D25" s="42" t="s">
        <v>436</v>
      </c>
      <c r="E25" s="65" t="s">
        <v>402</v>
      </c>
      <c r="F25" s="43" t="s">
        <v>63</v>
      </c>
      <c r="G25" s="43">
        <v>6</v>
      </c>
      <c r="H25" s="45">
        <v>538.04</v>
      </c>
      <c r="I25" s="45">
        <v>3228.24</v>
      </c>
      <c r="J25" s="45"/>
      <c r="K25" s="45"/>
      <c r="L25" s="45"/>
      <c r="M25" s="45"/>
      <c r="N25" s="45"/>
      <c r="O25" s="45"/>
      <c r="P25" s="45">
        <v>105.65149090909091</v>
      </c>
      <c r="Q25" s="45">
        <v>3333.8914909090909</v>
      </c>
      <c r="R25" s="45">
        <v>666.77829818181817</v>
      </c>
      <c r="S25" s="45">
        <v>50.008372363636362</v>
      </c>
      <c r="T25" s="45">
        <v>33.33891490909091</v>
      </c>
      <c r="U25" s="45">
        <v>6.6677829818181822</v>
      </c>
      <c r="V25" s="45">
        <v>83.347287272727272</v>
      </c>
      <c r="W25" s="45">
        <v>266.71131927272728</v>
      </c>
      <c r="X25" s="45">
        <v>100.01674472727272</v>
      </c>
      <c r="Y25" s="45">
        <v>20.003348945454544</v>
      </c>
      <c r="Z25" s="45">
        <v>1226.8720686545453</v>
      </c>
      <c r="AA25" s="45">
        <v>277.82429090909091</v>
      </c>
      <c r="AB25" s="45">
        <v>370.39534464000002</v>
      </c>
      <c r="AC25" s="45">
        <v>238.54482588206551</v>
      </c>
      <c r="AD25" s="45">
        <v>886.76446143115652</v>
      </c>
      <c r="AE25" s="45">
        <v>1642.3056000000001</v>
      </c>
      <c r="AF25" s="45">
        <v>2382</v>
      </c>
      <c r="AG25" s="45">
        <v>0</v>
      </c>
      <c r="AH25" s="45">
        <v>291.48</v>
      </c>
      <c r="AI25" s="45">
        <v>0</v>
      </c>
      <c r="AJ25" s="45">
        <v>0</v>
      </c>
      <c r="AK25" s="45">
        <v>18.420000000000002</v>
      </c>
      <c r="AL25" s="45">
        <v>61.14</v>
      </c>
      <c r="AM25" s="45">
        <v>4395.3456000000006</v>
      </c>
      <c r="AN25" s="45">
        <v>6508.982130085702</v>
      </c>
      <c r="AO25" s="45">
        <v>16.730553074074077</v>
      </c>
      <c r="AP25" s="45">
        <v>1.338444245925926</v>
      </c>
      <c r="AQ25" s="45">
        <v>0.66922212296296302</v>
      </c>
      <c r="AR25" s="45">
        <v>11.66862021818182</v>
      </c>
      <c r="AS25" s="45">
        <v>4.2940522402909105</v>
      </c>
      <c r="AT25" s="45">
        <v>143.35733410909089</v>
      </c>
      <c r="AU25" s="45">
        <v>5.5564858181818186</v>
      </c>
      <c r="AV25" s="45">
        <v>183.61471182870841</v>
      </c>
      <c r="AW25" s="45">
        <v>46.304048484848479</v>
      </c>
      <c r="AX25" s="45">
        <v>27.411996703030304</v>
      </c>
      <c r="AY25" s="45">
        <v>0.69456072727272722</v>
      </c>
      <c r="AZ25" s="45">
        <v>11.112971636363637</v>
      </c>
      <c r="BA25" s="45">
        <v>4.3217111919191922</v>
      </c>
      <c r="BB25" s="45">
        <v>33.063066257583841</v>
      </c>
      <c r="BC25" s="45">
        <v>122.90835500101819</v>
      </c>
      <c r="BD25" s="45"/>
      <c r="BE25" s="45">
        <v>0</v>
      </c>
      <c r="BF25" s="45">
        <v>122.90835500101819</v>
      </c>
      <c r="BG25" s="45">
        <v>176.82250000000002</v>
      </c>
      <c r="BH25" s="45">
        <v>25.198093435508675</v>
      </c>
      <c r="BI25" s="45">
        <v>6.9789847652530579</v>
      </c>
      <c r="BJ25" s="45">
        <v>1151.5311341481724</v>
      </c>
      <c r="BK25" s="45"/>
      <c r="BL25" s="45">
        <v>1360.5307123489342</v>
      </c>
      <c r="BM25" s="45">
        <v>11509.927400173454</v>
      </c>
      <c r="BN25" s="45">
        <f t="shared" si="0"/>
        <v>844.32998594106459</v>
      </c>
      <c r="BO25" s="45">
        <f t="shared" si="1"/>
        <v>596.65985673168564</v>
      </c>
      <c r="BP25" s="46">
        <f t="shared" si="2"/>
        <v>8.8629737609329435</v>
      </c>
      <c r="BQ25" s="46">
        <f t="shared" si="3"/>
        <v>1.9241982507288626</v>
      </c>
      <c r="BR25" s="64">
        <v>5</v>
      </c>
      <c r="BS25" s="46">
        <f t="shared" si="6"/>
        <v>5.8309037900874632</v>
      </c>
      <c r="BT25" s="46">
        <f t="shared" si="10"/>
        <v>14.25</v>
      </c>
      <c r="BU25" s="46">
        <f t="shared" si="11"/>
        <v>16.618075801749271</v>
      </c>
      <c r="BV25" s="45">
        <f t="shared" si="7"/>
        <v>239.46478435086519</v>
      </c>
      <c r="BW25" s="45">
        <f t="shared" si="4"/>
        <v>1680.4546270236156</v>
      </c>
      <c r="BX25" s="45">
        <f t="shared" si="5"/>
        <v>13190.382027197069</v>
      </c>
      <c r="BY25" s="45">
        <f t="shared" si="8"/>
        <v>158284.58432636483</v>
      </c>
      <c r="BZ25" s="45">
        <f t="shared" si="9"/>
        <v>316569.16865272966</v>
      </c>
      <c r="CA25" s="48">
        <v>43101</v>
      </c>
      <c r="CB25" s="111">
        <v>0</v>
      </c>
      <c r="CC25" s="111">
        <v>0</v>
      </c>
    </row>
    <row r="26" spans="1:81">
      <c r="A26" s="42" t="s">
        <v>91</v>
      </c>
      <c r="B26" s="42" t="s">
        <v>437</v>
      </c>
      <c r="C26" s="42" t="s">
        <v>431</v>
      </c>
      <c r="D26" s="42" t="s">
        <v>438</v>
      </c>
      <c r="E26" s="65" t="s">
        <v>402</v>
      </c>
      <c r="F26" s="43" t="s">
        <v>63</v>
      </c>
      <c r="G26" s="43">
        <v>1</v>
      </c>
      <c r="H26" s="45">
        <v>733.69</v>
      </c>
      <c r="I26" s="45">
        <v>733.69</v>
      </c>
      <c r="J26" s="45"/>
      <c r="K26" s="45"/>
      <c r="L26" s="45"/>
      <c r="M26" s="45"/>
      <c r="N26" s="45"/>
      <c r="O26" s="45"/>
      <c r="P26" s="45">
        <v>26.412839999999999</v>
      </c>
      <c r="Q26" s="45">
        <v>760.10284000000001</v>
      </c>
      <c r="R26" s="45">
        <v>152.020568</v>
      </c>
      <c r="S26" s="45">
        <v>11.401542599999999</v>
      </c>
      <c r="T26" s="45">
        <v>7.6010284000000006</v>
      </c>
      <c r="U26" s="45">
        <v>1.5202056800000001</v>
      </c>
      <c r="V26" s="45">
        <v>19.002571</v>
      </c>
      <c r="W26" s="45">
        <v>60.808227200000005</v>
      </c>
      <c r="X26" s="45">
        <v>22.803085199999998</v>
      </c>
      <c r="Y26" s="45">
        <v>4.5606170400000003</v>
      </c>
      <c r="Z26" s="45">
        <v>279.71784511999999</v>
      </c>
      <c r="AA26" s="45">
        <v>63.341903333333335</v>
      </c>
      <c r="AB26" s="45">
        <v>84.44742552400001</v>
      </c>
      <c r="AC26" s="45">
        <v>54.386473019498688</v>
      </c>
      <c r="AD26" s="45">
        <v>202.17580187683203</v>
      </c>
      <c r="AE26" s="45">
        <v>261.97860000000003</v>
      </c>
      <c r="AF26" s="45">
        <v>397</v>
      </c>
      <c r="AG26" s="45">
        <v>0</v>
      </c>
      <c r="AH26" s="45">
        <v>48.58</v>
      </c>
      <c r="AI26" s="45">
        <v>0</v>
      </c>
      <c r="AJ26" s="45">
        <v>0</v>
      </c>
      <c r="AK26" s="45">
        <v>3.0700000000000003</v>
      </c>
      <c r="AL26" s="45">
        <v>10.19</v>
      </c>
      <c r="AM26" s="45">
        <v>720.81860000000017</v>
      </c>
      <c r="AN26" s="45">
        <v>1202.7122469968322</v>
      </c>
      <c r="AO26" s="45">
        <v>3.8144435537422843</v>
      </c>
      <c r="AP26" s="45">
        <v>0.30515548429938272</v>
      </c>
      <c r="AQ26" s="45">
        <v>0.15257774214969136</v>
      </c>
      <c r="AR26" s="45">
        <v>2.6603599400000006</v>
      </c>
      <c r="AS26" s="45">
        <v>0.97901245792000036</v>
      </c>
      <c r="AT26" s="45">
        <v>32.684422120000001</v>
      </c>
      <c r="AU26" s="45">
        <v>1.2668380666666668</v>
      </c>
      <c r="AV26" s="45">
        <v>41.862809364778023</v>
      </c>
      <c r="AW26" s="45">
        <v>10.556983888888889</v>
      </c>
      <c r="AX26" s="45">
        <v>6.2497344622222224</v>
      </c>
      <c r="AY26" s="45">
        <v>0.15835475833333332</v>
      </c>
      <c r="AZ26" s="45">
        <v>2.5336761333333335</v>
      </c>
      <c r="BA26" s="45">
        <v>0.98531849629629631</v>
      </c>
      <c r="BB26" s="45">
        <v>7.5381369279792612</v>
      </c>
      <c r="BC26" s="45">
        <v>28.022204667053337</v>
      </c>
      <c r="BD26" s="45"/>
      <c r="BE26" s="45">
        <v>0</v>
      </c>
      <c r="BF26" s="45">
        <v>28.022204667053337</v>
      </c>
      <c r="BG26" s="45">
        <v>53.087083333333332</v>
      </c>
      <c r="BH26" s="45">
        <v>5.7268394171610622</v>
      </c>
      <c r="BI26" s="45">
        <v>1.5861329011938767</v>
      </c>
      <c r="BJ26" s="45">
        <v>261.71162139731194</v>
      </c>
      <c r="BK26" s="45"/>
      <c r="BL26" s="45">
        <v>322.11167704900021</v>
      </c>
      <c r="BM26" s="45">
        <v>2354.8117780776638</v>
      </c>
      <c r="BN26" s="45">
        <f t="shared" si="0"/>
        <v>140.72166432351077</v>
      </c>
      <c r="BO26" s="45">
        <f t="shared" si="1"/>
        <v>99.443309455280939</v>
      </c>
      <c r="BP26" s="46">
        <f t="shared" si="2"/>
        <v>8.8629737609329435</v>
      </c>
      <c r="BQ26" s="46">
        <f t="shared" si="3"/>
        <v>1.9241982507288626</v>
      </c>
      <c r="BR26" s="64">
        <v>5</v>
      </c>
      <c r="BS26" s="46">
        <f t="shared" si="6"/>
        <v>5.8309037900874632</v>
      </c>
      <c r="BT26" s="46">
        <f t="shared" si="10"/>
        <v>14.25</v>
      </c>
      <c r="BU26" s="46">
        <f t="shared" si="11"/>
        <v>16.618075801749271</v>
      </c>
      <c r="BV26" s="45">
        <f t="shared" si="7"/>
        <v>39.910797391810867</v>
      </c>
      <c r="BW26" s="45">
        <f t="shared" si="4"/>
        <v>280.07577117060259</v>
      </c>
      <c r="BX26" s="45">
        <f t="shared" si="5"/>
        <v>2634.8875492482666</v>
      </c>
      <c r="BY26" s="45">
        <f t="shared" si="8"/>
        <v>31618.650590979199</v>
      </c>
      <c r="BZ26" s="45">
        <f t="shared" si="9"/>
        <v>63237.301181958399</v>
      </c>
      <c r="CA26" s="48">
        <v>43101</v>
      </c>
      <c r="CB26" s="111">
        <v>0</v>
      </c>
      <c r="CC26" s="111">
        <v>0</v>
      </c>
    </row>
    <row r="27" spans="1:81">
      <c r="A27" s="42" t="s">
        <v>91</v>
      </c>
      <c r="B27" s="42" t="s">
        <v>0</v>
      </c>
      <c r="C27" s="42" t="s">
        <v>431</v>
      </c>
      <c r="D27" s="42" t="s">
        <v>439</v>
      </c>
      <c r="E27" s="65" t="s">
        <v>402</v>
      </c>
      <c r="F27" s="43" t="s">
        <v>63</v>
      </c>
      <c r="G27" s="43">
        <v>69</v>
      </c>
      <c r="H27" s="45">
        <v>1076.08</v>
      </c>
      <c r="I27" s="45">
        <v>74249.51999999999</v>
      </c>
      <c r="J27" s="45"/>
      <c r="K27" s="45"/>
      <c r="L27" s="45"/>
      <c r="M27" s="45"/>
      <c r="N27" s="45"/>
      <c r="O27" s="45"/>
      <c r="P27" s="45">
        <v>2429.9842909090908</v>
      </c>
      <c r="Q27" s="45">
        <v>76679.504290909084</v>
      </c>
      <c r="R27" s="45">
        <v>15335.900858181818</v>
      </c>
      <c r="S27" s="45">
        <v>1150.1925643636362</v>
      </c>
      <c r="T27" s="45">
        <v>766.79504290909085</v>
      </c>
      <c r="U27" s="45">
        <v>153.35900858181816</v>
      </c>
      <c r="V27" s="45">
        <v>1916.9876072727272</v>
      </c>
      <c r="W27" s="45">
        <v>6134.3603432727268</v>
      </c>
      <c r="X27" s="45">
        <v>2300.3851287272723</v>
      </c>
      <c r="Y27" s="45">
        <v>460.07702574545453</v>
      </c>
      <c r="Z27" s="45">
        <v>28218.057579054548</v>
      </c>
      <c r="AA27" s="45">
        <v>6389.9586909090904</v>
      </c>
      <c r="AB27" s="45">
        <v>8519.092926719999</v>
      </c>
      <c r="AC27" s="45">
        <v>5486.5309952875068</v>
      </c>
      <c r="AD27" s="45">
        <v>20395.582612916594</v>
      </c>
      <c r="AE27" s="45">
        <v>16659.0288</v>
      </c>
      <c r="AF27" s="45">
        <v>27393</v>
      </c>
      <c r="AG27" s="45">
        <v>0</v>
      </c>
      <c r="AH27" s="45">
        <v>3352.02</v>
      </c>
      <c r="AI27" s="45">
        <v>0</v>
      </c>
      <c r="AJ27" s="45">
        <v>0</v>
      </c>
      <c r="AK27" s="45">
        <v>211.83</v>
      </c>
      <c r="AL27" s="45">
        <v>703.11</v>
      </c>
      <c r="AM27" s="45">
        <v>48318.988799999999</v>
      </c>
      <c r="AN27" s="45">
        <v>96932.628991971142</v>
      </c>
      <c r="AO27" s="45">
        <v>384.8027207037037</v>
      </c>
      <c r="AP27" s="45">
        <v>30.784217656296295</v>
      </c>
      <c r="AQ27" s="45">
        <v>15.392108828148148</v>
      </c>
      <c r="AR27" s="45">
        <v>268.37826501818182</v>
      </c>
      <c r="AS27" s="45">
        <v>98.763201526690935</v>
      </c>
      <c r="AT27" s="45">
        <v>3297.2186845090905</v>
      </c>
      <c r="AU27" s="45">
        <v>127.79917381818181</v>
      </c>
      <c r="AV27" s="45">
        <v>4223.1383720602935</v>
      </c>
      <c r="AW27" s="45">
        <v>1064.993115151515</v>
      </c>
      <c r="AX27" s="45">
        <v>630.47592416969701</v>
      </c>
      <c r="AY27" s="45">
        <v>15.974896727272725</v>
      </c>
      <c r="AZ27" s="45">
        <v>255.59834763636363</v>
      </c>
      <c r="BA27" s="45">
        <v>99.399357414141406</v>
      </c>
      <c r="BB27" s="45">
        <v>760.45052392442835</v>
      </c>
      <c r="BC27" s="45">
        <v>2826.8921650234179</v>
      </c>
      <c r="BD27" s="45"/>
      <c r="BE27" s="45">
        <v>0</v>
      </c>
      <c r="BF27" s="45">
        <v>2826.8921650234179</v>
      </c>
      <c r="BG27" s="45">
        <v>3663.0087500000004</v>
      </c>
      <c r="BH27" s="45">
        <v>579.55614901669946</v>
      </c>
      <c r="BI27" s="45">
        <v>160.51664960082033</v>
      </c>
      <c r="BJ27" s="45">
        <v>26485.216085407967</v>
      </c>
      <c r="BK27" s="45"/>
      <c r="BL27" s="45">
        <v>30888.297634025486</v>
      </c>
      <c r="BM27" s="45">
        <v>211550.46145398944</v>
      </c>
      <c r="BN27" s="45">
        <f t="shared" si="0"/>
        <v>9709.7948383222429</v>
      </c>
      <c r="BO27" s="45">
        <f t="shared" si="1"/>
        <v>6861.5883524143846</v>
      </c>
      <c r="BP27" s="46">
        <f t="shared" si="2"/>
        <v>8.8629737609329435</v>
      </c>
      <c r="BQ27" s="46">
        <f t="shared" si="3"/>
        <v>1.9241982507288626</v>
      </c>
      <c r="BR27" s="64">
        <v>5</v>
      </c>
      <c r="BS27" s="46">
        <f t="shared" si="6"/>
        <v>5.8309037900874632</v>
      </c>
      <c r="BT27" s="46">
        <f t="shared" si="10"/>
        <v>14.25</v>
      </c>
      <c r="BU27" s="46">
        <f t="shared" si="11"/>
        <v>16.618075801749271</v>
      </c>
      <c r="BV27" s="45">
        <f t="shared" si="7"/>
        <v>2753.8450200349494</v>
      </c>
      <c r="BW27" s="45">
        <f t="shared" si="4"/>
        <v>19325.228210771576</v>
      </c>
      <c r="BX27" s="45">
        <f t="shared" si="5"/>
        <v>230875.68966476101</v>
      </c>
      <c r="BY27" s="45">
        <f t="shared" si="8"/>
        <v>2770508.2759771319</v>
      </c>
      <c r="BZ27" s="45">
        <f t="shared" si="9"/>
        <v>5541016.5519542638</v>
      </c>
      <c r="CA27" s="48">
        <v>43101</v>
      </c>
      <c r="CB27" s="111">
        <v>0</v>
      </c>
      <c r="CC27" s="111">
        <v>0</v>
      </c>
    </row>
    <row r="28" spans="1:81">
      <c r="A28" s="42" t="s">
        <v>158</v>
      </c>
      <c r="B28" s="42" t="s">
        <v>1</v>
      </c>
      <c r="C28" s="42" t="s">
        <v>161</v>
      </c>
      <c r="D28" s="42" t="s">
        <v>440</v>
      </c>
      <c r="E28" s="65" t="s">
        <v>402</v>
      </c>
      <c r="F28" s="43" t="s">
        <v>63</v>
      </c>
      <c r="G28" s="43">
        <v>1</v>
      </c>
      <c r="H28" s="45">
        <v>538.04</v>
      </c>
      <c r="I28" s="45">
        <v>538.04</v>
      </c>
      <c r="J28" s="45"/>
      <c r="K28" s="45"/>
      <c r="L28" s="45"/>
      <c r="M28" s="45"/>
      <c r="N28" s="45"/>
      <c r="O28" s="45"/>
      <c r="P28" s="45">
        <v>17.608581818181818</v>
      </c>
      <c r="Q28" s="45">
        <v>555.64858181818181</v>
      </c>
      <c r="R28" s="45">
        <v>111.12971636363636</v>
      </c>
      <c r="S28" s="45">
        <v>8.3347287272727275</v>
      </c>
      <c r="T28" s="45">
        <v>5.5564858181818186</v>
      </c>
      <c r="U28" s="45">
        <v>1.1112971636363635</v>
      </c>
      <c r="V28" s="45">
        <v>13.891214545454545</v>
      </c>
      <c r="W28" s="45">
        <v>44.451886545454549</v>
      </c>
      <c r="X28" s="45">
        <v>16.669457454545455</v>
      </c>
      <c r="Y28" s="45">
        <v>3.3338914909090911</v>
      </c>
      <c r="Z28" s="45">
        <v>204.47867810909094</v>
      </c>
      <c r="AA28" s="45">
        <v>46.304048484848479</v>
      </c>
      <c r="AB28" s="45">
        <v>61.732557440000001</v>
      </c>
      <c r="AC28" s="45">
        <v>39.757470980344252</v>
      </c>
      <c r="AD28" s="45">
        <v>147.79407690519275</v>
      </c>
      <c r="AE28" s="45">
        <v>147.7176</v>
      </c>
      <c r="AF28" s="45">
        <v>397</v>
      </c>
      <c r="AG28" s="45">
        <v>0</v>
      </c>
      <c r="AH28" s="45">
        <v>48.58</v>
      </c>
      <c r="AI28" s="45">
        <v>0</v>
      </c>
      <c r="AJ28" s="45">
        <v>0</v>
      </c>
      <c r="AK28" s="45">
        <v>3.0700000000000003</v>
      </c>
      <c r="AL28" s="45">
        <v>0</v>
      </c>
      <c r="AM28" s="45">
        <v>596.36760000000004</v>
      </c>
      <c r="AN28" s="45">
        <v>948.64035501428361</v>
      </c>
      <c r="AO28" s="45">
        <v>2.7884255123456794</v>
      </c>
      <c r="AP28" s="45">
        <v>0.22307404098765432</v>
      </c>
      <c r="AQ28" s="45">
        <v>0.11153702049382716</v>
      </c>
      <c r="AR28" s="45">
        <v>1.9447700363636367</v>
      </c>
      <c r="AS28" s="45">
        <v>0.71567537338181841</v>
      </c>
      <c r="AT28" s="45">
        <v>23.892889018181815</v>
      </c>
      <c r="AU28" s="45">
        <v>0.92608096969696974</v>
      </c>
      <c r="AV28" s="45">
        <v>30.602451971451401</v>
      </c>
      <c r="AW28" s="45">
        <v>7.7173414141414138</v>
      </c>
      <c r="AX28" s="45">
        <v>4.5686661171717171</v>
      </c>
      <c r="AY28" s="45">
        <v>0.1157601212121212</v>
      </c>
      <c r="AZ28" s="45">
        <v>1.8521619393939395</v>
      </c>
      <c r="BA28" s="45">
        <v>0.72028519865319862</v>
      </c>
      <c r="BB28" s="45">
        <v>5.5105110429306405</v>
      </c>
      <c r="BC28" s="45">
        <v>20.484725833503031</v>
      </c>
      <c r="BD28" s="45"/>
      <c r="BE28" s="45">
        <v>0</v>
      </c>
      <c r="BF28" s="45">
        <v>20.484725833503031</v>
      </c>
      <c r="BG28" s="45">
        <v>29.470416666666669</v>
      </c>
      <c r="BH28" s="45">
        <v>4.1996822392514455</v>
      </c>
      <c r="BI28" s="45">
        <v>1.1631641275421762</v>
      </c>
      <c r="BJ28" s="45">
        <v>191.92185569136208</v>
      </c>
      <c r="BK28" s="45"/>
      <c r="BL28" s="45">
        <v>226.75511872482238</v>
      </c>
      <c r="BM28" s="45">
        <v>1782.1312333622423</v>
      </c>
      <c r="BN28" s="45">
        <f t="shared" si="0"/>
        <v>140.72166432351077</v>
      </c>
      <c r="BO28" s="45">
        <f t="shared" si="1"/>
        <v>99.443309455280939</v>
      </c>
      <c r="BP28" s="46">
        <f t="shared" si="2"/>
        <v>8.7106017191977063</v>
      </c>
      <c r="BQ28" s="46">
        <f t="shared" si="3"/>
        <v>1.8911174785100282</v>
      </c>
      <c r="BR28" s="64">
        <v>3.5000000000000004</v>
      </c>
      <c r="BS28" s="46">
        <f t="shared" si="6"/>
        <v>4.0114613180515759</v>
      </c>
      <c r="BT28" s="46">
        <f t="shared" si="10"/>
        <v>12.75</v>
      </c>
      <c r="BU28" s="46">
        <f t="shared" si="11"/>
        <v>14.613180515759311</v>
      </c>
      <c r="BV28" s="45">
        <f t="shared" si="7"/>
        <v>35.095741153920848</v>
      </c>
      <c r="BW28" s="45">
        <f t="shared" si="4"/>
        <v>275.26071493271252</v>
      </c>
      <c r="BX28" s="45">
        <f t="shared" si="5"/>
        <v>2057.391948294955</v>
      </c>
      <c r="BY28" s="45">
        <f t="shared" si="8"/>
        <v>24688.70337953946</v>
      </c>
      <c r="BZ28" s="45">
        <f t="shared" si="9"/>
        <v>49377.40675907892</v>
      </c>
      <c r="CA28" s="48">
        <v>43101</v>
      </c>
      <c r="CB28" s="111">
        <v>0</v>
      </c>
      <c r="CC28" s="111">
        <v>0</v>
      </c>
    </row>
    <row r="29" spans="1:81">
      <c r="A29" s="42" t="s">
        <v>158</v>
      </c>
      <c r="B29" s="42" t="s">
        <v>0</v>
      </c>
      <c r="C29" s="42" t="s">
        <v>161</v>
      </c>
      <c r="D29" s="42" t="s">
        <v>441</v>
      </c>
      <c r="E29" s="65" t="s">
        <v>402</v>
      </c>
      <c r="F29" s="43" t="s">
        <v>63</v>
      </c>
      <c r="G29" s="43">
        <v>3</v>
      </c>
      <c r="H29" s="45">
        <v>1076.08</v>
      </c>
      <c r="I29" s="45">
        <v>3228.24</v>
      </c>
      <c r="J29" s="45"/>
      <c r="K29" s="45"/>
      <c r="L29" s="45"/>
      <c r="M29" s="45"/>
      <c r="N29" s="45"/>
      <c r="O29" s="45"/>
      <c r="P29" s="45">
        <v>105.65149090909091</v>
      </c>
      <c r="Q29" s="45">
        <v>3333.8914909090909</v>
      </c>
      <c r="R29" s="45">
        <v>666.77829818181817</v>
      </c>
      <c r="S29" s="45">
        <v>50.008372363636362</v>
      </c>
      <c r="T29" s="45">
        <v>33.33891490909091</v>
      </c>
      <c r="U29" s="45">
        <v>6.6677829818181822</v>
      </c>
      <c r="V29" s="45">
        <v>83.347287272727272</v>
      </c>
      <c r="W29" s="45">
        <v>266.71131927272728</v>
      </c>
      <c r="X29" s="45">
        <v>100.01674472727272</v>
      </c>
      <c r="Y29" s="45">
        <v>20.003348945454544</v>
      </c>
      <c r="Z29" s="45">
        <v>1226.8720686545453</v>
      </c>
      <c r="AA29" s="45">
        <v>277.82429090909091</v>
      </c>
      <c r="AB29" s="45">
        <v>370.39534464000002</v>
      </c>
      <c r="AC29" s="45">
        <v>238.54482588206551</v>
      </c>
      <c r="AD29" s="45">
        <v>886.76446143115652</v>
      </c>
      <c r="AE29" s="45">
        <v>346.30560000000003</v>
      </c>
      <c r="AF29" s="45">
        <v>1191</v>
      </c>
      <c r="AG29" s="45">
        <v>0</v>
      </c>
      <c r="AH29" s="45">
        <v>145.74</v>
      </c>
      <c r="AI29" s="45">
        <v>0</v>
      </c>
      <c r="AJ29" s="45">
        <v>0</v>
      </c>
      <c r="AK29" s="45">
        <v>9.2100000000000009</v>
      </c>
      <c r="AL29" s="45">
        <v>0</v>
      </c>
      <c r="AM29" s="45">
        <v>1692.2556000000002</v>
      </c>
      <c r="AN29" s="45">
        <v>3805.8921300857019</v>
      </c>
      <c r="AO29" s="45">
        <v>16.730553074074077</v>
      </c>
      <c r="AP29" s="45">
        <v>1.338444245925926</v>
      </c>
      <c r="AQ29" s="45">
        <v>0.66922212296296302</v>
      </c>
      <c r="AR29" s="45">
        <v>11.66862021818182</v>
      </c>
      <c r="AS29" s="45">
        <v>4.2940522402909105</v>
      </c>
      <c r="AT29" s="45">
        <v>143.35733410909089</v>
      </c>
      <c r="AU29" s="45">
        <v>5.5564858181818186</v>
      </c>
      <c r="AV29" s="45">
        <v>183.61471182870841</v>
      </c>
      <c r="AW29" s="45">
        <v>46.304048484848479</v>
      </c>
      <c r="AX29" s="45">
        <v>27.411996703030304</v>
      </c>
      <c r="AY29" s="45">
        <v>0.69456072727272722</v>
      </c>
      <c r="AZ29" s="45">
        <v>11.112971636363637</v>
      </c>
      <c r="BA29" s="45">
        <v>4.3217111919191922</v>
      </c>
      <c r="BB29" s="45">
        <v>33.063066257583841</v>
      </c>
      <c r="BC29" s="45">
        <v>122.90835500101819</v>
      </c>
      <c r="BD29" s="45"/>
      <c r="BE29" s="45">
        <v>0</v>
      </c>
      <c r="BF29" s="45">
        <v>122.90835500101819</v>
      </c>
      <c r="BG29" s="45">
        <v>159.26125000000002</v>
      </c>
      <c r="BH29" s="45">
        <v>25.198093435508675</v>
      </c>
      <c r="BI29" s="45">
        <v>6.9789847652530579</v>
      </c>
      <c r="BJ29" s="45">
        <v>1151.5311341481724</v>
      </c>
      <c r="BK29" s="45"/>
      <c r="BL29" s="45">
        <v>1342.9694623489343</v>
      </c>
      <c r="BM29" s="45">
        <v>8789.2761501734531</v>
      </c>
      <c r="BN29" s="45">
        <f t="shared" si="0"/>
        <v>422.1649929705323</v>
      </c>
      <c r="BO29" s="45">
        <f t="shared" si="1"/>
        <v>298.32992836584282</v>
      </c>
      <c r="BP29" s="46">
        <f t="shared" si="2"/>
        <v>8.7106017191977063</v>
      </c>
      <c r="BQ29" s="46">
        <f t="shared" si="3"/>
        <v>1.8911174785100282</v>
      </c>
      <c r="BR29" s="64">
        <v>3.5000000000000004</v>
      </c>
      <c r="BS29" s="46">
        <f t="shared" si="6"/>
        <v>4.0114613180515759</v>
      </c>
      <c r="BT29" s="46">
        <f t="shared" si="10"/>
        <v>12.75</v>
      </c>
      <c r="BU29" s="46">
        <f t="shared" si="11"/>
        <v>14.613180515759311</v>
      </c>
      <c r="BV29" s="45">
        <f t="shared" si="7"/>
        <v>105.28722346176254</v>
      </c>
      <c r="BW29" s="45">
        <f t="shared" si="4"/>
        <v>825.78214479813767</v>
      </c>
      <c r="BX29" s="45">
        <f t="shared" si="5"/>
        <v>9615.0582949715899</v>
      </c>
      <c r="BY29" s="45">
        <f t="shared" si="8"/>
        <v>115380.69953965908</v>
      </c>
      <c r="BZ29" s="45">
        <f t="shared" si="9"/>
        <v>230761.39907931816</v>
      </c>
      <c r="CA29" s="48">
        <v>43101</v>
      </c>
      <c r="CB29" s="111">
        <v>0</v>
      </c>
      <c r="CC29" s="111">
        <v>0</v>
      </c>
    </row>
    <row r="30" spans="1:81">
      <c r="A30" s="42" t="s">
        <v>164</v>
      </c>
      <c r="B30" s="42" t="s">
        <v>1</v>
      </c>
      <c r="C30" s="42" t="s">
        <v>165</v>
      </c>
      <c r="D30" s="42" t="s">
        <v>442</v>
      </c>
      <c r="E30" s="65" t="s">
        <v>402</v>
      </c>
      <c r="F30" s="43" t="s">
        <v>63</v>
      </c>
      <c r="G30" s="43">
        <v>1</v>
      </c>
      <c r="H30" s="45">
        <v>520.79999999999995</v>
      </c>
      <c r="I30" s="45">
        <v>520.79999999999995</v>
      </c>
      <c r="J30" s="45"/>
      <c r="K30" s="45"/>
      <c r="L30" s="45"/>
      <c r="M30" s="45"/>
      <c r="N30" s="45"/>
      <c r="O30" s="45"/>
      <c r="P30" s="45">
        <v>17.044363636363634</v>
      </c>
      <c r="Q30" s="45">
        <v>537.8443636363636</v>
      </c>
      <c r="R30" s="45">
        <v>107.56887272727272</v>
      </c>
      <c r="S30" s="45">
        <v>8.0676654545454536</v>
      </c>
      <c r="T30" s="45">
        <v>5.3784436363636363</v>
      </c>
      <c r="U30" s="45">
        <v>1.0756887272727271</v>
      </c>
      <c r="V30" s="45">
        <v>13.44610909090909</v>
      </c>
      <c r="W30" s="45">
        <v>43.027549090909091</v>
      </c>
      <c r="X30" s="45">
        <v>16.135330909090907</v>
      </c>
      <c r="Y30" s="45">
        <v>3.2270661818181816</v>
      </c>
      <c r="Z30" s="45">
        <v>197.92672581818178</v>
      </c>
      <c r="AA30" s="45">
        <v>44.820363636363631</v>
      </c>
      <c r="AB30" s="45">
        <v>59.754508799999996</v>
      </c>
      <c r="AC30" s="45">
        <v>38.483553056581826</v>
      </c>
      <c r="AD30" s="45">
        <v>143.05842549294545</v>
      </c>
      <c r="AE30" s="45">
        <v>148.75200000000001</v>
      </c>
      <c r="AF30" s="45">
        <v>397</v>
      </c>
      <c r="AG30" s="45">
        <v>0</v>
      </c>
      <c r="AH30" s="45">
        <v>0</v>
      </c>
      <c r="AI30" s="45">
        <v>0</v>
      </c>
      <c r="AJ30" s="45">
        <v>0</v>
      </c>
      <c r="AK30" s="45">
        <v>3.0700000000000003</v>
      </c>
      <c r="AL30" s="45">
        <v>0</v>
      </c>
      <c r="AM30" s="45">
        <v>548.822</v>
      </c>
      <c r="AN30" s="45">
        <v>889.80715131112731</v>
      </c>
      <c r="AO30" s="45">
        <v>2.6990781481481481</v>
      </c>
      <c r="AP30" s="45">
        <v>0.21592625185185185</v>
      </c>
      <c r="AQ30" s="45">
        <v>0.10796312592592593</v>
      </c>
      <c r="AR30" s="45">
        <v>1.8824552727272728</v>
      </c>
      <c r="AS30" s="45">
        <v>0.69274354036363661</v>
      </c>
      <c r="AT30" s="45">
        <v>23.127307636363632</v>
      </c>
      <c r="AU30" s="45">
        <v>0.89640727272727272</v>
      </c>
      <c r="AV30" s="45">
        <v>29.621881248107741</v>
      </c>
      <c r="AW30" s="45">
        <v>7.4700606060606054</v>
      </c>
      <c r="AX30" s="45">
        <v>4.4222758787878789</v>
      </c>
      <c r="AY30" s="45">
        <v>0.11205090909090908</v>
      </c>
      <c r="AZ30" s="45">
        <v>1.7928145454545454</v>
      </c>
      <c r="BA30" s="45">
        <v>0.69720565656565647</v>
      </c>
      <c r="BB30" s="45">
        <v>5.3339419953131317</v>
      </c>
      <c r="BC30" s="45">
        <v>19.82834959127273</v>
      </c>
      <c r="BD30" s="45"/>
      <c r="BE30" s="45">
        <v>0</v>
      </c>
      <c r="BF30" s="45">
        <v>19.82834959127273</v>
      </c>
      <c r="BG30" s="45">
        <v>29.470416666666669</v>
      </c>
      <c r="BH30" s="45">
        <v>4.1996822392514455</v>
      </c>
      <c r="BI30" s="45">
        <v>1.1631641275421762</v>
      </c>
      <c r="BJ30" s="45">
        <v>191.92185569136208</v>
      </c>
      <c r="BK30" s="45"/>
      <c r="BL30" s="45">
        <v>226.75511872482238</v>
      </c>
      <c r="BM30" s="45">
        <v>1703.8568645116939</v>
      </c>
      <c r="BN30" s="45">
        <f t="shared" si="0"/>
        <v>140.72166432351077</v>
      </c>
      <c r="BO30" s="45">
        <f t="shared" si="1"/>
        <v>99.443309455280939</v>
      </c>
      <c r="BP30" s="46">
        <f t="shared" si="2"/>
        <v>8.7608069164265068</v>
      </c>
      <c r="BQ30" s="46">
        <f t="shared" si="3"/>
        <v>1.9020172910662811</v>
      </c>
      <c r="BR30" s="64">
        <v>4</v>
      </c>
      <c r="BS30" s="46">
        <f t="shared" si="6"/>
        <v>4.6109510086455305</v>
      </c>
      <c r="BT30" s="46">
        <f t="shared" si="10"/>
        <v>13.25</v>
      </c>
      <c r="BU30" s="46">
        <f t="shared" si="11"/>
        <v>15.273775216138318</v>
      </c>
      <c r="BV30" s="45">
        <f t="shared" si="7"/>
        <v>36.682258242870176</v>
      </c>
      <c r="BW30" s="45">
        <f t="shared" si="4"/>
        <v>276.84723202166185</v>
      </c>
      <c r="BX30" s="45">
        <f t="shared" si="5"/>
        <v>1980.7040965333558</v>
      </c>
      <c r="BY30" s="45">
        <f t="shared" si="8"/>
        <v>23768.449158400268</v>
      </c>
      <c r="BZ30" s="45">
        <f t="shared" si="9"/>
        <v>47536.898316800536</v>
      </c>
      <c r="CA30" s="48">
        <v>43101</v>
      </c>
      <c r="CB30" s="111">
        <v>0</v>
      </c>
      <c r="CC30" s="111">
        <v>0</v>
      </c>
    </row>
    <row r="31" spans="1:81">
      <c r="A31" s="42" t="s">
        <v>443</v>
      </c>
      <c r="B31" s="42" t="s">
        <v>2</v>
      </c>
      <c r="C31" s="42" t="s">
        <v>161</v>
      </c>
      <c r="D31" s="42" t="s">
        <v>444</v>
      </c>
      <c r="E31" s="65" t="s">
        <v>402</v>
      </c>
      <c r="F31" s="43" t="s">
        <v>63</v>
      </c>
      <c r="G31" s="43">
        <v>1</v>
      </c>
      <c r="H31" s="45">
        <v>269.02</v>
      </c>
      <c r="I31" s="45">
        <v>269.02</v>
      </c>
      <c r="J31" s="45"/>
      <c r="K31" s="45"/>
      <c r="L31" s="45"/>
      <c r="M31" s="45"/>
      <c r="N31" s="45"/>
      <c r="O31" s="45"/>
      <c r="P31" s="45">
        <v>8.8042909090909092</v>
      </c>
      <c r="Q31" s="45">
        <v>277.82429090909091</v>
      </c>
      <c r="R31" s="45">
        <v>55.564858181818181</v>
      </c>
      <c r="S31" s="45">
        <v>4.1673643636363638</v>
      </c>
      <c r="T31" s="45">
        <v>2.7782429090909093</v>
      </c>
      <c r="U31" s="45">
        <v>0.55564858181818177</v>
      </c>
      <c r="V31" s="45">
        <v>6.9456072727272726</v>
      </c>
      <c r="W31" s="45">
        <v>22.225943272727275</v>
      </c>
      <c r="X31" s="45">
        <v>8.3347287272727275</v>
      </c>
      <c r="Y31" s="45">
        <v>1.6669457454545455</v>
      </c>
      <c r="Z31" s="45">
        <v>102.23933905454547</v>
      </c>
      <c r="AA31" s="45">
        <v>23.15202424242424</v>
      </c>
      <c r="AB31" s="45">
        <v>30.86627872</v>
      </c>
      <c r="AC31" s="45">
        <v>19.878735490172126</v>
      </c>
      <c r="AD31" s="45">
        <v>73.897038452596377</v>
      </c>
      <c r="AE31" s="45">
        <v>163.8588</v>
      </c>
      <c r="AF31" s="45">
        <v>397</v>
      </c>
      <c r="AG31" s="45">
        <v>0</v>
      </c>
      <c r="AH31" s="45">
        <v>48.58</v>
      </c>
      <c r="AI31" s="45">
        <v>0</v>
      </c>
      <c r="AJ31" s="45">
        <v>0</v>
      </c>
      <c r="AK31" s="45">
        <v>3.0700000000000003</v>
      </c>
      <c r="AL31" s="45">
        <v>0</v>
      </c>
      <c r="AM31" s="45">
        <v>612.50880000000006</v>
      </c>
      <c r="AN31" s="45">
        <v>788.64517750714185</v>
      </c>
      <c r="AO31" s="45">
        <v>1.3942127561728397</v>
      </c>
      <c r="AP31" s="45">
        <v>0.11153702049382716</v>
      </c>
      <c r="AQ31" s="45">
        <v>5.576851024691358E-2</v>
      </c>
      <c r="AR31" s="45">
        <v>0.97238501818181833</v>
      </c>
      <c r="AS31" s="45">
        <v>0.35783768669090921</v>
      </c>
      <c r="AT31" s="45">
        <v>11.946444509090908</v>
      </c>
      <c r="AU31" s="45">
        <v>0.46304048484848487</v>
      </c>
      <c r="AV31" s="45">
        <v>15.301225985725701</v>
      </c>
      <c r="AW31" s="45">
        <v>3.8586707070707069</v>
      </c>
      <c r="AX31" s="45">
        <v>2.2843330585858586</v>
      </c>
      <c r="AY31" s="45">
        <v>5.7880060606060602E-2</v>
      </c>
      <c r="AZ31" s="45">
        <v>0.92608096969696974</v>
      </c>
      <c r="BA31" s="45">
        <v>0.36014259932659931</v>
      </c>
      <c r="BB31" s="45">
        <v>2.7552555214653203</v>
      </c>
      <c r="BC31" s="45">
        <v>10.242362916751516</v>
      </c>
      <c r="BD31" s="45"/>
      <c r="BE31" s="45">
        <v>0</v>
      </c>
      <c r="BF31" s="45">
        <v>10.242362916751516</v>
      </c>
      <c r="BG31" s="45">
        <v>29.470416666666669</v>
      </c>
      <c r="BH31" s="45">
        <v>2.0998411196257227</v>
      </c>
      <c r="BI31" s="45">
        <v>0.58158206377108801</v>
      </c>
      <c r="BJ31" s="45">
        <v>95.960927845681056</v>
      </c>
      <c r="BK31" s="45"/>
      <c r="BL31" s="45">
        <v>128.11276769574454</v>
      </c>
      <c r="BM31" s="45">
        <v>1220.1258250144544</v>
      </c>
      <c r="BN31" s="45">
        <f t="shared" si="0"/>
        <v>140.72166432351077</v>
      </c>
      <c r="BO31" s="45">
        <f t="shared" si="1"/>
        <v>99.443309455280939</v>
      </c>
      <c r="BP31" s="46">
        <f t="shared" si="2"/>
        <v>8.8629737609329435</v>
      </c>
      <c r="BQ31" s="46">
        <f t="shared" si="3"/>
        <v>1.9241982507288626</v>
      </c>
      <c r="BR31" s="64">
        <v>5</v>
      </c>
      <c r="BS31" s="46">
        <f t="shared" si="6"/>
        <v>5.8309037900874632</v>
      </c>
      <c r="BT31" s="46">
        <f t="shared" si="10"/>
        <v>14.25</v>
      </c>
      <c r="BU31" s="46">
        <f t="shared" si="11"/>
        <v>16.618075801749271</v>
      </c>
      <c r="BV31" s="45">
        <f t="shared" si="7"/>
        <v>39.910797391810867</v>
      </c>
      <c r="BW31" s="45">
        <f t="shared" si="4"/>
        <v>280.07577117060259</v>
      </c>
      <c r="BX31" s="45">
        <f t="shared" si="5"/>
        <v>1500.201596185057</v>
      </c>
      <c r="BY31" s="45">
        <f t="shared" si="8"/>
        <v>18002.419154220683</v>
      </c>
      <c r="BZ31" s="45">
        <f t="shared" si="9"/>
        <v>36004.838308441365</v>
      </c>
      <c r="CA31" s="48">
        <v>43101</v>
      </c>
      <c r="CB31" s="111">
        <v>0</v>
      </c>
      <c r="CC31" s="111">
        <v>0</v>
      </c>
    </row>
    <row r="32" spans="1:81">
      <c r="A32" s="42" t="s">
        <v>169</v>
      </c>
      <c r="B32" s="42" t="s">
        <v>0</v>
      </c>
      <c r="C32" s="42" t="s">
        <v>170</v>
      </c>
      <c r="D32" s="42" t="s">
        <v>445</v>
      </c>
      <c r="E32" s="65" t="s">
        <v>402</v>
      </c>
      <c r="F32" s="43" t="s">
        <v>63</v>
      </c>
      <c r="G32" s="43">
        <v>1</v>
      </c>
      <c r="H32" s="45">
        <v>1076.08</v>
      </c>
      <c r="I32" s="45">
        <v>1076.08</v>
      </c>
      <c r="J32" s="45"/>
      <c r="K32" s="45"/>
      <c r="L32" s="45"/>
      <c r="M32" s="45"/>
      <c r="N32" s="45"/>
      <c r="O32" s="45"/>
      <c r="P32" s="45">
        <v>35.217163636363637</v>
      </c>
      <c r="Q32" s="45">
        <v>1111.2971636363636</v>
      </c>
      <c r="R32" s="45">
        <v>222.25943272727272</v>
      </c>
      <c r="S32" s="45">
        <v>16.669457454545455</v>
      </c>
      <c r="T32" s="45">
        <v>11.112971636363637</v>
      </c>
      <c r="U32" s="45">
        <v>2.2225943272727271</v>
      </c>
      <c r="V32" s="45">
        <v>27.782429090909091</v>
      </c>
      <c r="W32" s="45">
        <v>88.903773090909098</v>
      </c>
      <c r="X32" s="45">
        <v>33.33891490909091</v>
      </c>
      <c r="Y32" s="45">
        <v>6.6677829818181822</v>
      </c>
      <c r="Z32" s="45">
        <v>408.95735621818187</v>
      </c>
      <c r="AA32" s="45">
        <v>92.608096969696959</v>
      </c>
      <c r="AB32" s="45">
        <v>123.46511488</v>
      </c>
      <c r="AC32" s="45">
        <v>79.514941960688503</v>
      </c>
      <c r="AD32" s="45">
        <v>295.58815381038551</v>
      </c>
      <c r="AE32" s="45">
        <v>115.43520000000001</v>
      </c>
      <c r="AF32" s="45">
        <v>397</v>
      </c>
      <c r="AG32" s="45">
        <v>0</v>
      </c>
      <c r="AH32" s="45">
        <v>0</v>
      </c>
      <c r="AI32" s="45">
        <v>9.84</v>
      </c>
      <c r="AJ32" s="45">
        <v>0</v>
      </c>
      <c r="AK32" s="45">
        <v>3.0700000000000003</v>
      </c>
      <c r="AL32" s="45">
        <v>0</v>
      </c>
      <c r="AM32" s="45">
        <v>525.34520000000009</v>
      </c>
      <c r="AN32" s="45">
        <v>1229.8907100285674</v>
      </c>
      <c r="AO32" s="45">
        <v>5.5768510246913587</v>
      </c>
      <c r="AP32" s="45">
        <v>0.44614808197530864</v>
      </c>
      <c r="AQ32" s="45">
        <v>0.22307404098765432</v>
      </c>
      <c r="AR32" s="45">
        <v>3.8895400727272733</v>
      </c>
      <c r="AS32" s="45">
        <v>1.4313507467636368</v>
      </c>
      <c r="AT32" s="45">
        <v>47.785778036363631</v>
      </c>
      <c r="AU32" s="45">
        <v>1.8521619393939395</v>
      </c>
      <c r="AV32" s="45">
        <v>61.204903942902803</v>
      </c>
      <c r="AW32" s="45">
        <v>15.434682828282828</v>
      </c>
      <c r="AX32" s="45">
        <v>9.1373322343434342</v>
      </c>
      <c r="AY32" s="45">
        <v>0.23152024242424241</v>
      </c>
      <c r="AZ32" s="45">
        <v>3.7043238787878789</v>
      </c>
      <c r="BA32" s="45">
        <v>1.4405703973063972</v>
      </c>
      <c r="BB32" s="45">
        <v>11.021022085861281</v>
      </c>
      <c r="BC32" s="45">
        <v>40.969451667006062</v>
      </c>
      <c r="BD32" s="45"/>
      <c r="BE32" s="45">
        <v>0</v>
      </c>
      <c r="BF32" s="45">
        <v>40.969451667006062</v>
      </c>
      <c r="BG32" s="45">
        <v>53.087083333333339</v>
      </c>
      <c r="BH32" s="45">
        <v>8.3993644785028909</v>
      </c>
      <c r="BI32" s="45">
        <v>2.3263282550843525</v>
      </c>
      <c r="BJ32" s="45">
        <v>383.84371138272417</v>
      </c>
      <c r="BK32" s="45"/>
      <c r="BL32" s="45">
        <v>447.65648744964477</v>
      </c>
      <c r="BM32" s="45">
        <v>2891.0187167244849</v>
      </c>
      <c r="BN32" s="45">
        <f t="shared" si="0"/>
        <v>140.72166432351077</v>
      </c>
      <c r="BO32" s="45">
        <f t="shared" si="1"/>
        <v>99.443309455280939</v>
      </c>
      <c r="BP32" s="46">
        <f t="shared" si="2"/>
        <v>8.6609686609686669</v>
      </c>
      <c r="BQ32" s="46">
        <f t="shared" si="3"/>
        <v>1.8803418803418819</v>
      </c>
      <c r="BR32" s="64">
        <v>3</v>
      </c>
      <c r="BS32" s="46">
        <f t="shared" si="6"/>
        <v>3.4188034188034218</v>
      </c>
      <c r="BT32" s="46">
        <f t="shared" si="10"/>
        <v>12.25</v>
      </c>
      <c r="BU32" s="46">
        <f t="shared" si="11"/>
        <v>13.960113960113972</v>
      </c>
      <c r="BV32" s="45">
        <f t="shared" si="7"/>
        <v>33.527304031797165</v>
      </c>
      <c r="BW32" s="45">
        <f t="shared" si="4"/>
        <v>273.69227781058885</v>
      </c>
      <c r="BX32" s="45">
        <f t="shared" si="5"/>
        <v>3164.710994535074</v>
      </c>
      <c r="BY32" s="45">
        <f t="shared" si="8"/>
        <v>37976.531934420884</v>
      </c>
      <c r="BZ32" s="45">
        <f t="shared" si="9"/>
        <v>75953.063868841768</v>
      </c>
      <c r="CA32" s="48">
        <v>43101</v>
      </c>
      <c r="CB32" s="111">
        <v>0</v>
      </c>
      <c r="CC32" s="111">
        <v>0</v>
      </c>
    </row>
    <row r="33" spans="1:81">
      <c r="A33" s="42" t="s">
        <v>446</v>
      </c>
      <c r="B33" s="42" t="s">
        <v>2</v>
      </c>
      <c r="C33" s="42" t="s">
        <v>165</v>
      </c>
      <c r="D33" s="42" t="s">
        <v>447</v>
      </c>
      <c r="E33" s="65" t="s">
        <v>402</v>
      </c>
      <c r="F33" s="43" t="s">
        <v>63</v>
      </c>
      <c r="G33" s="43">
        <v>1</v>
      </c>
      <c r="H33" s="45">
        <v>260.39999999999998</v>
      </c>
      <c r="I33" s="45">
        <v>260.39999999999998</v>
      </c>
      <c r="J33" s="45"/>
      <c r="K33" s="45"/>
      <c r="L33" s="45"/>
      <c r="M33" s="45"/>
      <c r="N33" s="45"/>
      <c r="O33" s="45"/>
      <c r="P33" s="45">
        <v>8.5221818181818172</v>
      </c>
      <c r="Q33" s="45">
        <v>268.9221818181818</v>
      </c>
      <c r="R33" s="45">
        <v>53.78443636363636</v>
      </c>
      <c r="S33" s="45">
        <v>4.0338327272727268</v>
      </c>
      <c r="T33" s="45">
        <v>2.6892218181818182</v>
      </c>
      <c r="U33" s="45">
        <v>0.53784436363636356</v>
      </c>
      <c r="V33" s="45">
        <v>6.723054545454545</v>
      </c>
      <c r="W33" s="45">
        <v>21.513774545454545</v>
      </c>
      <c r="X33" s="45">
        <v>8.0676654545454536</v>
      </c>
      <c r="Y33" s="45">
        <v>1.6135330909090908</v>
      </c>
      <c r="Z33" s="45">
        <v>98.96336290909089</v>
      </c>
      <c r="AA33" s="45">
        <v>22.410181818181815</v>
      </c>
      <c r="AB33" s="45">
        <v>29.877254399999998</v>
      </c>
      <c r="AC33" s="45">
        <v>19.241776528290913</v>
      </c>
      <c r="AD33" s="45">
        <v>71.529212746472723</v>
      </c>
      <c r="AE33" s="45">
        <v>164.376</v>
      </c>
      <c r="AF33" s="45">
        <v>397</v>
      </c>
      <c r="AG33" s="45">
        <v>0</v>
      </c>
      <c r="AH33" s="45">
        <v>0</v>
      </c>
      <c r="AI33" s="45">
        <v>0</v>
      </c>
      <c r="AJ33" s="45">
        <v>0</v>
      </c>
      <c r="AK33" s="45">
        <v>3.0700000000000003</v>
      </c>
      <c r="AL33" s="45">
        <v>0</v>
      </c>
      <c r="AM33" s="45">
        <v>564.44600000000003</v>
      </c>
      <c r="AN33" s="45">
        <v>734.93857565556357</v>
      </c>
      <c r="AO33" s="45">
        <v>1.349539074074074</v>
      </c>
      <c r="AP33" s="45">
        <v>0.10796312592592593</v>
      </c>
      <c r="AQ33" s="45">
        <v>5.3981562962962963E-2</v>
      </c>
      <c r="AR33" s="45">
        <v>0.94122763636363638</v>
      </c>
      <c r="AS33" s="45">
        <v>0.34637177018181831</v>
      </c>
      <c r="AT33" s="45">
        <v>11.563653818181816</v>
      </c>
      <c r="AU33" s="45">
        <v>0.44820363636363636</v>
      </c>
      <c r="AV33" s="45">
        <v>14.81094062405387</v>
      </c>
      <c r="AW33" s="45">
        <v>3.7350303030303027</v>
      </c>
      <c r="AX33" s="45">
        <v>2.2111379393939394</v>
      </c>
      <c r="AY33" s="45">
        <v>5.6025454545454538E-2</v>
      </c>
      <c r="AZ33" s="45">
        <v>0.89640727272727272</v>
      </c>
      <c r="BA33" s="45">
        <v>0.34860282828282824</v>
      </c>
      <c r="BB33" s="45">
        <v>2.6669709976565659</v>
      </c>
      <c r="BC33" s="45">
        <v>9.9141747956363648</v>
      </c>
      <c r="BD33" s="45"/>
      <c r="BE33" s="45">
        <v>0</v>
      </c>
      <c r="BF33" s="45">
        <v>9.9141747956363648</v>
      </c>
      <c r="BG33" s="45">
        <v>29.470416666666669</v>
      </c>
      <c r="BH33" s="45">
        <v>2.0998411196257227</v>
      </c>
      <c r="BI33" s="45">
        <v>0.58158206377108801</v>
      </c>
      <c r="BJ33" s="45">
        <v>95.960927845681056</v>
      </c>
      <c r="BK33" s="45"/>
      <c r="BL33" s="45">
        <v>128.11276769574454</v>
      </c>
      <c r="BM33" s="45">
        <v>1156.6986405891803</v>
      </c>
      <c r="BN33" s="45">
        <f t="shared" si="0"/>
        <v>140.72166432351077</v>
      </c>
      <c r="BO33" s="45">
        <f t="shared" si="1"/>
        <v>99.443309455280939</v>
      </c>
      <c r="BP33" s="46">
        <f t="shared" si="2"/>
        <v>8.6609686609686669</v>
      </c>
      <c r="BQ33" s="46">
        <f t="shared" si="3"/>
        <v>1.8803418803418819</v>
      </c>
      <c r="BR33" s="64">
        <v>3</v>
      </c>
      <c r="BS33" s="46">
        <f t="shared" si="6"/>
        <v>3.4188034188034218</v>
      </c>
      <c r="BT33" s="46">
        <f t="shared" si="10"/>
        <v>12.25</v>
      </c>
      <c r="BU33" s="46">
        <f t="shared" si="11"/>
        <v>13.960113960113972</v>
      </c>
      <c r="BV33" s="45">
        <f t="shared" si="7"/>
        <v>33.527304031797165</v>
      </c>
      <c r="BW33" s="45">
        <f t="shared" si="4"/>
        <v>273.69227781058885</v>
      </c>
      <c r="BX33" s="45">
        <f t="shared" si="5"/>
        <v>1430.3909183997691</v>
      </c>
      <c r="BY33" s="45">
        <f t="shared" si="8"/>
        <v>17164.691020797229</v>
      </c>
      <c r="BZ33" s="45">
        <f t="shared" si="9"/>
        <v>34329.382041594457</v>
      </c>
      <c r="CA33" s="48">
        <v>43101</v>
      </c>
      <c r="CB33" s="111">
        <v>0</v>
      </c>
      <c r="CC33" s="111">
        <v>0</v>
      </c>
    </row>
    <row r="34" spans="1:81">
      <c r="A34" s="42" t="s">
        <v>448</v>
      </c>
      <c r="B34" s="42" t="s">
        <v>2</v>
      </c>
      <c r="C34" s="42" t="s">
        <v>67</v>
      </c>
      <c r="D34" s="42" t="s">
        <v>449</v>
      </c>
      <c r="E34" s="43" t="s">
        <v>402</v>
      </c>
      <c r="F34" s="43" t="s">
        <v>63</v>
      </c>
      <c r="G34" s="43">
        <v>1</v>
      </c>
      <c r="H34" s="45">
        <v>260.39999999999998</v>
      </c>
      <c r="I34" s="45">
        <v>260.39999999999998</v>
      </c>
      <c r="J34" s="45"/>
      <c r="K34" s="45"/>
      <c r="L34" s="45"/>
      <c r="M34" s="45"/>
      <c r="N34" s="45"/>
      <c r="O34" s="45"/>
      <c r="P34" s="45">
        <v>8.5221818181818172</v>
      </c>
      <c r="Q34" s="45">
        <v>268.9221818181818</v>
      </c>
      <c r="R34" s="45">
        <v>53.78443636363636</v>
      </c>
      <c r="S34" s="45">
        <v>4.0338327272727268</v>
      </c>
      <c r="T34" s="45">
        <v>2.6892218181818182</v>
      </c>
      <c r="U34" s="45">
        <v>0.53784436363636356</v>
      </c>
      <c r="V34" s="45">
        <v>6.723054545454545</v>
      </c>
      <c r="W34" s="45">
        <v>21.513774545454545</v>
      </c>
      <c r="X34" s="45">
        <v>8.0676654545454536</v>
      </c>
      <c r="Y34" s="45">
        <v>1.6135330909090908</v>
      </c>
      <c r="Z34" s="45">
        <v>98.96336290909089</v>
      </c>
      <c r="AA34" s="45">
        <v>22.410181818181815</v>
      </c>
      <c r="AB34" s="45">
        <v>29.877254399999998</v>
      </c>
      <c r="AC34" s="45">
        <v>19.241776528290913</v>
      </c>
      <c r="AD34" s="45">
        <v>71.529212746472723</v>
      </c>
      <c r="AE34" s="45">
        <v>164.376</v>
      </c>
      <c r="AF34" s="45">
        <v>397</v>
      </c>
      <c r="AG34" s="45">
        <v>0</v>
      </c>
      <c r="AH34" s="45">
        <v>0</v>
      </c>
      <c r="AI34" s="45">
        <v>9.84</v>
      </c>
      <c r="AJ34" s="45">
        <v>0</v>
      </c>
      <c r="AK34" s="45">
        <v>3.0700000000000003</v>
      </c>
      <c r="AL34" s="45">
        <v>0</v>
      </c>
      <c r="AM34" s="45">
        <v>574.28600000000006</v>
      </c>
      <c r="AN34" s="45">
        <v>744.7785756555636</v>
      </c>
      <c r="AO34" s="45">
        <v>1.349539074074074</v>
      </c>
      <c r="AP34" s="45">
        <v>0.10796312592592593</v>
      </c>
      <c r="AQ34" s="45">
        <v>5.3981562962962963E-2</v>
      </c>
      <c r="AR34" s="45">
        <v>0.94122763636363638</v>
      </c>
      <c r="AS34" s="45">
        <v>0.34637177018181831</v>
      </c>
      <c r="AT34" s="45">
        <v>11.563653818181816</v>
      </c>
      <c r="AU34" s="45">
        <v>0.44820363636363636</v>
      </c>
      <c r="AV34" s="45">
        <v>14.81094062405387</v>
      </c>
      <c r="AW34" s="45">
        <v>3.7350303030303027</v>
      </c>
      <c r="AX34" s="45">
        <v>2.2111379393939394</v>
      </c>
      <c r="AY34" s="45">
        <v>5.6025454545454538E-2</v>
      </c>
      <c r="AZ34" s="45">
        <v>0.89640727272727272</v>
      </c>
      <c r="BA34" s="45">
        <v>0.34860282828282824</v>
      </c>
      <c r="BB34" s="45">
        <v>2.6669709976565659</v>
      </c>
      <c r="BC34" s="45">
        <v>9.9141747956363648</v>
      </c>
      <c r="BD34" s="45"/>
      <c r="BE34" s="45">
        <v>0</v>
      </c>
      <c r="BF34" s="45">
        <v>9.9141747956363648</v>
      </c>
      <c r="BG34" s="45">
        <v>29.470416666666669</v>
      </c>
      <c r="BH34" s="45">
        <v>2.0998411196257227</v>
      </c>
      <c r="BI34" s="45">
        <v>0.58158206377108801</v>
      </c>
      <c r="BJ34" s="45">
        <v>95.960927845681056</v>
      </c>
      <c r="BK34" s="45"/>
      <c r="BL34" s="45">
        <v>128.11276769574454</v>
      </c>
      <c r="BM34" s="45">
        <v>1166.5386405891802</v>
      </c>
      <c r="BN34" s="45">
        <f t="shared" si="0"/>
        <v>140.72166432351077</v>
      </c>
      <c r="BO34" s="45">
        <f t="shared" si="1"/>
        <v>99.443309455280939</v>
      </c>
      <c r="BP34" s="46">
        <f t="shared" si="2"/>
        <v>8.6609686609686669</v>
      </c>
      <c r="BQ34" s="46">
        <f t="shared" si="3"/>
        <v>1.8803418803418819</v>
      </c>
      <c r="BR34" s="64">
        <v>3</v>
      </c>
      <c r="BS34" s="46">
        <f t="shared" si="6"/>
        <v>3.4188034188034218</v>
      </c>
      <c r="BT34" s="46">
        <f t="shared" si="10"/>
        <v>12.25</v>
      </c>
      <c r="BU34" s="46">
        <f t="shared" si="11"/>
        <v>13.960113960113972</v>
      </c>
      <c r="BV34" s="45">
        <f t="shared" si="7"/>
        <v>33.527304031797165</v>
      </c>
      <c r="BW34" s="45">
        <f t="shared" si="4"/>
        <v>273.69227781058885</v>
      </c>
      <c r="BX34" s="45">
        <f t="shared" si="5"/>
        <v>1440.2309183997691</v>
      </c>
      <c r="BY34" s="45">
        <f t="shared" si="8"/>
        <v>17282.771020797227</v>
      </c>
      <c r="BZ34" s="45">
        <f t="shared" si="9"/>
        <v>34565.542041594454</v>
      </c>
      <c r="CA34" s="48">
        <v>43101</v>
      </c>
      <c r="CB34" s="111">
        <v>0</v>
      </c>
      <c r="CC34" s="111">
        <v>0</v>
      </c>
    </row>
    <row r="35" spans="1:81">
      <c r="A35" s="42" t="s">
        <v>450</v>
      </c>
      <c r="B35" s="42" t="s">
        <v>1</v>
      </c>
      <c r="C35" s="42" t="s">
        <v>165</v>
      </c>
      <c r="D35" s="42" t="s">
        <v>451</v>
      </c>
      <c r="E35" s="65" t="s">
        <v>402</v>
      </c>
      <c r="F35" s="43" t="s">
        <v>63</v>
      </c>
      <c r="G35" s="43">
        <v>1</v>
      </c>
      <c r="H35" s="45">
        <v>520.79999999999995</v>
      </c>
      <c r="I35" s="45">
        <v>520.79999999999995</v>
      </c>
      <c r="J35" s="45"/>
      <c r="K35" s="45"/>
      <c r="L35" s="45"/>
      <c r="M35" s="45"/>
      <c r="N35" s="45"/>
      <c r="O35" s="45"/>
      <c r="P35" s="45">
        <v>17.044363636363634</v>
      </c>
      <c r="Q35" s="45">
        <v>537.8443636363636</v>
      </c>
      <c r="R35" s="45">
        <v>107.56887272727272</v>
      </c>
      <c r="S35" s="45">
        <v>8.0676654545454536</v>
      </c>
      <c r="T35" s="45">
        <v>5.3784436363636363</v>
      </c>
      <c r="U35" s="45">
        <v>1.0756887272727271</v>
      </c>
      <c r="V35" s="45">
        <v>13.44610909090909</v>
      </c>
      <c r="W35" s="45">
        <v>43.027549090909091</v>
      </c>
      <c r="X35" s="45">
        <v>16.135330909090907</v>
      </c>
      <c r="Y35" s="45">
        <v>3.2270661818181816</v>
      </c>
      <c r="Z35" s="45">
        <v>197.92672581818178</v>
      </c>
      <c r="AA35" s="45">
        <v>44.820363636363631</v>
      </c>
      <c r="AB35" s="45">
        <v>59.754508799999996</v>
      </c>
      <c r="AC35" s="45">
        <v>38.483553056581826</v>
      </c>
      <c r="AD35" s="45">
        <v>143.05842549294545</v>
      </c>
      <c r="AE35" s="45">
        <v>148.75200000000001</v>
      </c>
      <c r="AF35" s="45">
        <v>397</v>
      </c>
      <c r="AG35" s="45">
        <v>0</v>
      </c>
      <c r="AH35" s="45">
        <v>0</v>
      </c>
      <c r="AI35" s="45">
        <v>0</v>
      </c>
      <c r="AJ35" s="45">
        <v>0</v>
      </c>
      <c r="AK35" s="45">
        <v>3.0700000000000003</v>
      </c>
      <c r="AL35" s="45">
        <v>0</v>
      </c>
      <c r="AM35" s="45">
        <v>548.822</v>
      </c>
      <c r="AN35" s="45">
        <v>889.80715131112731</v>
      </c>
      <c r="AO35" s="45">
        <v>2.6990781481481481</v>
      </c>
      <c r="AP35" s="45">
        <v>0.21592625185185185</v>
      </c>
      <c r="AQ35" s="45">
        <v>0.10796312592592593</v>
      </c>
      <c r="AR35" s="45">
        <v>1.8824552727272728</v>
      </c>
      <c r="AS35" s="45">
        <v>0.69274354036363661</v>
      </c>
      <c r="AT35" s="45">
        <v>23.127307636363632</v>
      </c>
      <c r="AU35" s="45">
        <v>0.89640727272727272</v>
      </c>
      <c r="AV35" s="45">
        <v>29.621881248107741</v>
      </c>
      <c r="AW35" s="45">
        <v>7.4700606060606054</v>
      </c>
      <c r="AX35" s="45">
        <v>4.4222758787878789</v>
      </c>
      <c r="AY35" s="45">
        <v>0.11205090909090908</v>
      </c>
      <c r="AZ35" s="45">
        <v>1.7928145454545454</v>
      </c>
      <c r="BA35" s="45">
        <v>0.69720565656565647</v>
      </c>
      <c r="BB35" s="45">
        <v>5.3339419953131317</v>
      </c>
      <c r="BC35" s="45">
        <v>19.82834959127273</v>
      </c>
      <c r="BD35" s="45"/>
      <c r="BE35" s="45">
        <v>0</v>
      </c>
      <c r="BF35" s="45">
        <v>19.82834959127273</v>
      </c>
      <c r="BG35" s="45">
        <v>29.470416666666669</v>
      </c>
      <c r="BH35" s="45">
        <v>4.1996822392514455</v>
      </c>
      <c r="BI35" s="45">
        <v>1.1631641275421762</v>
      </c>
      <c r="BJ35" s="45">
        <v>191.92185569136208</v>
      </c>
      <c r="BK35" s="45"/>
      <c r="BL35" s="45">
        <v>226.75511872482238</v>
      </c>
      <c r="BM35" s="45">
        <v>1703.8568645116939</v>
      </c>
      <c r="BN35" s="45">
        <f t="shared" si="0"/>
        <v>140.72166432351077</v>
      </c>
      <c r="BO35" s="45">
        <f t="shared" si="1"/>
        <v>99.443309455280939</v>
      </c>
      <c r="BP35" s="46">
        <f t="shared" si="2"/>
        <v>8.6609686609686669</v>
      </c>
      <c r="BQ35" s="46">
        <f t="shared" si="3"/>
        <v>1.8803418803418819</v>
      </c>
      <c r="BR35" s="64">
        <v>3</v>
      </c>
      <c r="BS35" s="46">
        <f t="shared" si="6"/>
        <v>3.4188034188034218</v>
      </c>
      <c r="BT35" s="46">
        <f t="shared" si="10"/>
        <v>12.25</v>
      </c>
      <c r="BU35" s="46">
        <f t="shared" si="11"/>
        <v>13.960113960113972</v>
      </c>
      <c r="BV35" s="45">
        <f t="shared" si="7"/>
        <v>33.527304031797165</v>
      </c>
      <c r="BW35" s="45">
        <f t="shared" si="4"/>
        <v>273.69227781058885</v>
      </c>
      <c r="BX35" s="45">
        <f t="shared" si="5"/>
        <v>1977.5491423222827</v>
      </c>
      <c r="BY35" s="45">
        <f t="shared" si="8"/>
        <v>23730.589707867392</v>
      </c>
      <c r="BZ35" s="45">
        <f t="shared" si="9"/>
        <v>47461.179415734783</v>
      </c>
      <c r="CA35" s="48">
        <v>43101</v>
      </c>
      <c r="CB35" s="111">
        <v>0</v>
      </c>
      <c r="CC35" s="111">
        <v>0</v>
      </c>
    </row>
    <row r="36" spans="1:81">
      <c r="A36" s="42" t="s">
        <v>450</v>
      </c>
      <c r="B36" s="42" t="s">
        <v>0</v>
      </c>
      <c r="C36" s="42" t="s">
        <v>165</v>
      </c>
      <c r="D36" s="42" t="s">
        <v>452</v>
      </c>
      <c r="E36" s="65" t="s">
        <v>402</v>
      </c>
      <c r="F36" s="43" t="s">
        <v>63</v>
      </c>
      <c r="G36" s="43">
        <v>1</v>
      </c>
      <c r="H36" s="45">
        <v>1041.5999999999999</v>
      </c>
      <c r="I36" s="45">
        <v>1041.5999999999999</v>
      </c>
      <c r="J36" s="45"/>
      <c r="K36" s="45"/>
      <c r="L36" s="45"/>
      <c r="M36" s="45"/>
      <c r="N36" s="45"/>
      <c r="O36" s="45"/>
      <c r="P36" s="45">
        <v>34.088727272727269</v>
      </c>
      <c r="Q36" s="45">
        <v>1075.6887272727272</v>
      </c>
      <c r="R36" s="45">
        <v>215.13774545454544</v>
      </c>
      <c r="S36" s="45">
        <v>16.135330909090907</v>
      </c>
      <c r="T36" s="45">
        <v>10.756887272727273</v>
      </c>
      <c r="U36" s="45">
        <v>2.1513774545454543</v>
      </c>
      <c r="V36" s="45">
        <v>26.89221818181818</v>
      </c>
      <c r="W36" s="45">
        <v>86.055098181818181</v>
      </c>
      <c r="X36" s="45">
        <v>32.270661818181814</v>
      </c>
      <c r="Y36" s="45">
        <v>6.4541323636363632</v>
      </c>
      <c r="Z36" s="45">
        <v>395.85345163636356</v>
      </c>
      <c r="AA36" s="45">
        <v>89.640727272727261</v>
      </c>
      <c r="AB36" s="45">
        <v>119.50901759999999</v>
      </c>
      <c r="AC36" s="45">
        <v>76.967106113163652</v>
      </c>
      <c r="AD36" s="45">
        <v>286.11685098589089</v>
      </c>
      <c r="AE36" s="45">
        <v>117.504</v>
      </c>
      <c r="AF36" s="45">
        <v>397</v>
      </c>
      <c r="AG36" s="45">
        <v>0</v>
      </c>
      <c r="AH36" s="45">
        <v>0</v>
      </c>
      <c r="AI36" s="45">
        <v>0</v>
      </c>
      <c r="AJ36" s="45">
        <v>0</v>
      </c>
      <c r="AK36" s="45">
        <v>3.0700000000000003</v>
      </c>
      <c r="AL36" s="45">
        <v>0</v>
      </c>
      <c r="AM36" s="45">
        <v>517.57400000000007</v>
      </c>
      <c r="AN36" s="45">
        <v>1199.5443026222545</v>
      </c>
      <c r="AO36" s="45">
        <v>5.3981562962962961</v>
      </c>
      <c r="AP36" s="45">
        <v>0.43185250370370371</v>
      </c>
      <c r="AQ36" s="45">
        <v>0.21592625185185185</v>
      </c>
      <c r="AR36" s="45">
        <v>3.7649105454545455</v>
      </c>
      <c r="AS36" s="45">
        <v>1.3854870807272732</v>
      </c>
      <c r="AT36" s="45">
        <v>46.254615272727264</v>
      </c>
      <c r="AU36" s="45">
        <v>1.7928145454545454</v>
      </c>
      <c r="AV36" s="45">
        <v>59.243762496215481</v>
      </c>
      <c r="AW36" s="45">
        <v>14.940121212121211</v>
      </c>
      <c r="AX36" s="45">
        <v>8.8445517575757577</v>
      </c>
      <c r="AY36" s="45">
        <v>0.22410181818181815</v>
      </c>
      <c r="AZ36" s="45">
        <v>3.5856290909090909</v>
      </c>
      <c r="BA36" s="45">
        <v>1.3944113131313129</v>
      </c>
      <c r="BB36" s="45">
        <v>10.667883990626263</v>
      </c>
      <c r="BC36" s="45">
        <v>39.656699182545459</v>
      </c>
      <c r="BD36" s="45"/>
      <c r="BE36" s="45">
        <v>0</v>
      </c>
      <c r="BF36" s="45">
        <v>39.656699182545459</v>
      </c>
      <c r="BG36" s="45">
        <v>53.087083333333339</v>
      </c>
      <c r="BH36" s="45">
        <v>8.3993644785028909</v>
      </c>
      <c r="BI36" s="45">
        <v>2.3263282550843525</v>
      </c>
      <c r="BJ36" s="45">
        <v>383.84371138272417</v>
      </c>
      <c r="BK36" s="45"/>
      <c r="BL36" s="45">
        <v>447.65648744964477</v>
      </c>
      <c r="BM36" s="45">
        <v>2821.7899790233873</v>
      </c>
      <c r="BN36" s="45">
        <f t="shared" si="0"/>
        <v>140.72166432351077</v>
      </c>
      <c r="BO36" s="45">
        <f t="shared" si="1"/>
        <v>99.443309455280939</v>
      </c>
      <c r="BP36" s="46">
        <f t="shared" si="2"/>
        <v>8.6609686609686669</v>
      </c>
      <c r="BQ36" s="46">
        <f t="shared" si="3"/>
        <v>1.8803418803418819</v>
      </c>
      <c r="BR36" s="64">
        <v>3</v>
      </c>
      <c r="BS36" s="46">
        <f t="shared" si="6"/>
        <v>3.4188034188034218</v>
      </c>
      <c r="BT36" s="46">
        <f t="shared" si="10"/>
        <v>12.25</v>
      </c>
      <c r="BU36" s="46">
        <f t="shared" si="11"/>
        <v>13.960113960113972</v>
      </c>
      <c r="BV36" s="45">
        <f t="shared" si="7"/>
        <v>33.527304031797165</v>
      </c>
      <c r="BW36" s="45">
        <f t="shared" si="4"/>
        <v>273.69227781058885</v>
      </c>
      <c r="BX36" s="45">
        <f t="shared" si="5"/>
        <v>3095.482256833976</v>
      </c>
      <c r="BY36" s="45">
        <f t="shared" si="8"/>
        <v>37145.787082007708</v>
      </c>
      <c r="BZ36" s="45">
        <f t="shared" si="9"/>
        <v>74291.574164015416</v>
      </c>
      <c r="CA36" s="48">
        <v>43101</v>
      </c>
      <c r="CB36" s="111">
        <v>0</v>
      </c>
      <c r="CC36" s="111">
        <v>0</v>
      </c>
    </row>
    <row r="37" spans="1:81">
      <c r="A37" s="42" t="s">
        <v>453</v>
      </c>
      <c r="B37" s="42" t="s">
        <v>2</v>
      </c>
      <c r="C37" s="42" t="s">
        <v>70</v>
      </c>
      <c r="D37" s="42" t="s">
        <v>454</v>
      </c>
      <c r="E37" s="43" t="s">
        <v>402</v>
      </c>
      <c r="F37" s="43" t="s">
        <v>63</v>
      </c>
      <c r="G37" s="43">
        <v>1</v>
      </c>
      <c r="H37" s="45">
        <v>260.39999999999998</v>
      </c>
      <c r="I37" s="45">
        <v>260.39999999999998</v>
      </c>
      <c r="J37" s="45"/>
      <c r="K37" s="45"/>
      <c r="L37" s="45"/>
      <c r="M37" s="45"/>
      <c r="N37" s="45"/>
      <c r="O37" s="45"/>
      <c r="P37" s="45">
        <v>8.5221818181818172</v>
      </c>
      <c r="Q37" s="45">
        <v>268.9221818181818</v>
      </c>
      <c r="R37" s="45">
        <v>53.78443636363636</v>
      </c>
      <c r="S37" s="45">
        <v>4.0338327272727268</v>
      </c>
      <c r="T37" s="45">
        <v>2.6892218181818182</v>
      </c>
      <c r="U37" s="45">
        <v>0.53784436363636356</v>
      </c>
      <c r="V37" s="45">
        <v>6.723054545454545</v>
      </c>
      <c r="W37" s="45">
        <v>21.513774545454545</v>
      </c>
      <c r="X37" s="45">
        <v>8.0676654545454536</v>
      </c>
      <c r="Y37" s="45">
        <v>1.6135330909090908</v>
      </c>
      <c r="Z37" s="45">
        <v>98.96336290909089</v>
      </c>
      <c r="AA37" s="45">
        <v>22.410181818181815</v>
      </c>
      <c r="AB37" s="45">
        <v>29.877254399999998</v>
      </c>
      <c r="AC37" s="45">
        <v>19.241776528290913</v>
      </c>
      <c r="AD37" s="45">
        <v>71.529212746472723</v>
      </c>
      <c r="AE37" s="45">
        <v>164.376</v>
      </c>
      <c r="AF37" s="45">
        <v>397</v>
      </c>
      <c r="AG37" s="45">
        <v>0</v>
      </c>
      <c r="AH37" s="45">
        <v>32.619999999999997</v>
      </c>
      <c r="AI37" s="45">
        <v>0</v>
      </c>
      <c r="AJ37" s="45">
        <v>0</v>
      </c>
      <c r="AK37" s="45">
        <v>3.0700000000000003</v>
      </c>
      <c r="AL37" s="45">
        <v>0</v>
      </c>
      <c r="AM37" s="45">
        <v>597.06600000000003</v>
      </c>
      <c r="AN37" s="45">
        <v>767.55857565556357</v>
      </c>
      <c r="AO37" s="45">
        <v>1.349539074074074</v>
      </c>
      <c r="AP37" s="45">
        <v>0.10796312592592593</v>
      </c>
      <c r="AQ37" s="45">
        <v>5.3981562962962963E-2</v>
      </c>
      <c r="AR37" s="45">
        <v>0.94122763636363638</v>
      </c>
      <c r="AS37" s="45">
        <v>0.34637177018181831</v>
      </c>
      <c r="AT37" s="45">
        <v>11.563653818181816</v>
      </c>
      <c r="AU37" s="45">
        <v>0.44820363636363636</v>
      </c>
      <c r="AV37" s="45">
        <v>14.81094062405387</v>
      </c>
      <c r="AW37" s="45">
        <v>3.7350303030303027</v>
      </c>
      <c r="AX37" s="45">
        <v>2.2111379393939394</v>
      </c>
      <c r="AY37" s="45">
        <v>5.6025454545454538E-2</v>
      </c>
      <c r="AZ37" s="45">
        <v>0.89640727272727272</v>
      </c>
      <c r="BA37" s="45">
        <v>0.34860282828282824</v>
      </c>
      <c r="BB37" s="45">
        <v>2.6669709976565659</v>
      </c>
      <c r="BC37" s="45">
        <v>9.9141747956363648</v>
      </c>
      <c r="BD37" s="45"/>
      <c r="BE37" s="45">
        <v>0</v>
      </c>
      <c r="BF37" s="45">
        <v>9.9141747956363648</v>
      </c>
      <c r="BG37" s="45">
        <v>29.470416666666669</v>
      </c>
      <c r="BH37" s="45">
        <v>2.0998411196257227</v>
      </c>
      <c r="BI37" s="45">
        <v>0.58158206377108801</v>
      </c>
      <c r="BJ37" s="45">
        <v>95.960927845681056</v>
      </c>
      <c r="BK37" s="45"/>
      <c r="BL37" s="45">
        <v>128.11276769574454</v>
      </c>
      <c r="BM37" s="45">
        <v>1189.3186405891802</v>
      </c>
      <c r="BN37" s="45">
        <f t="shared" si="0"/>
        <v>140.72166432351077</v>
      </c>
      <c r="BO37" s="45">
        <f t="shared" si="1"/>
        <v>99.443309455280939</v>
      </c>
      <c r="BP37" s="46">
        <f t="shared" si="2"/>
        <v>8.6609686609686669</v>
      </c>
      <c r="BQ37" s="46">
        <f t="shared" si="3"/>
        <v>1.8803418803418819</v>
      </c>
      <c r="BR37" s="64">
        <v>3</v>
      </c>
      <c r="BS37" s="46">
        <f t="shared" si="6"/>
        <v>3.4188034188034218</v>
      </c>
      <c r="BT37" s="46">
        <f t="shared" si="10"/>
        <v>12.25</v>
      </c>
      <c r="BU37" s="46">
        <f t="shared" si="11"/>
        <v>13.960113960113972</v>
      </c>
      <c r="BV37" s="45">
        <f t="shared" si="7"/>
        <v>33.527304031797165</v>
      </c>
      <c r="BW37" s="45">
        <f t="shared" si="4"/>
        <v>273.69227781058885</v>
      </c>
      <c r="BX37" s="45">
        <f t="shared" si="5"/>
        <v>1463.010918399769</v>
      </c>
      <c r="BY37" s="45">
        <f t="shared" si="8"/>
        <v>17556.131020797227</v>
      </c>
      <c r="BZ37" s="45">
        <f t="shared" si="9"/>
        <v>35112.262041594455</v>
      </c>
      <c r="CA37" s="48">
        <v>43101</v>
      </c>
      <c r="CB37" s="111">
        <v>0</v>
      </c>
      <c r="CC37" s="111">
        <v>0</v>
      </c>
    </row>
    <row r="38" spans="1:81">
      <c r="A38" s="42" t="s">
        <v>174</v>
      </c>
      <c r="B38" s="42" t="s">
        <v>0</v>
      </c>
      <c r="C38" s="42" t="s">
        <v>175</v>
      </c>
      <c r="D38" s="42" t="s">
        <v>455</v>
      </c>
      <c r="E38" s="43" t="s">
        <v>402</v>
      </c>
      <c r="F38" s="43" t="s">
        <v>63</v>
      </c>
      <c r="G38" s="43">
        <v>1</v>
      </c>
      <c r="H38" s="45">
        <v>1041.5999999999999</v>
      </c>
      <c r="I38" s="45">
        <v>1041.5999999999999</v>
      </c>
      <c r="J38" s="45"/>
      <c r="K38" s="45"/>
      <c r="L38" s="45"/>
      <c r="M38" s="45"/>
      <c r="N38" s="45"/>
      <c r="O38" s="45"/>
      <c r="P38" s="45">
        <v>34.088727272727269</v>
      </c>
      <c r="Q38" s="45">
        <v>1075.6887272727272</v>
      </c>
      <c r="R38" s="45">
        <v>215.13774545454544</v>
      </c>
      <c r="S38" s="45">
        <v>16.135330909090907</v>
      </c>
      <c r="T38" s="45">
        <v>10.756887272727273</v>
      </c>
      <c r="U38" s="45">
        <v>2.1513774545454543</v>
      </c>
      <c r="V38" s="45">
        <v>26.89221818181818</v>
      </c>
      <c r="W38" s="45">
        <v>86.055098181818181</v>
      </c>
      <c r="X38" s="45">
        <v>32.270661818181814</v>
      </c>
      <c r="Y38" s="45">
        <v>6.4541323636363632</v>
      </c>
      <c r="Z38" s="45">
        <v>395.85345163636356</v>
      </c>
      <c r="AA38" s="45">
        <v>89.640727272727261</v>
      </c>
      <c r="AB38" s="45">
        <v>119.50901759999999</v>
      </c>
      <c r="AC38" s="45">
        <v>76.967106113163652</v>
      </c>
      <c r="AD38" s="45">
        <v>286.11685098589089</v>
      </c>
      <c r="AE38" s="45">
        <v>117.504</v>
      </c>
      <c r="AF38" s="45">
        <v>397</v>
      </c>
      <c r="AG38" s="45">
        <v>0</v>
      </c>
      <c r="AH38" s="45">
        <v>0</v>
      </c>
      <c r="AI38" s="45">
        <v>0</v>
      </c>
      <c r="AJ38" s="45">
        <v>0</v>
      </c>
      <c r="AK38" s="45">
        <v>3.0700000000000003</v>
      </c>
      <c r="AL38" s="45">
        <v>0</v>
      </c>
      <c r="AM38" s="45">
        <v>517.57400000000007</v>
      </c>
      <c r="AN38" s="45">
        <v>1199.5443026222545</v>
      </c>
      <c r="AO38" s="45">
        <v>5.3981562962962961</v>
      </c>
      <c r="AP38" s="45">
        <v>0.43185250370370371</v>
      </c>
      <c r="AQ38" s="45">
        <v>0.21592625185185185</v>
      </c>
      <c r="AR38" s="45">
        <v>3.7649105454545455</v>
      </c>
      <c r="AS38" s="45">
        <v>1.3854870807272732</v>
      </c>
      <c r="AT38" s="45">
        <v>46.254615272727264</v>
      </c>
      <c r="AU38" s="45">
        <v>1.7928145454545454</v>
      </c>
      <c r="AV38" s="45">
        <v>59.243762496215481</v>
      </c>
      <c r="AW38" s="45">
        <v>14.940121212121211</v>
      </c>
      <c r="AX38" s="45">
        <v>8.8445517575757577</v>
      </c>
      <c r="AY38" s="45">
        <v>0.22410181818181815</v>
      </c>
      <c r="AZ38" s="45">
        <v>3.5856290909090909</v>
      </c>
      <c r="BA38" s="45">
        <v>1.3944113131313129</v>
      </c>
      <c r="BB38" s="45">
        <v>10.667883990626263</v>
      </c>
      <c r="BC38" s="45">
        <v>39.656699182545459</v>
      </c>
      <c r="BD38" s="45"/>
      <c r="BE38" s="45">
        <v>0</v>
      </c>
      <c r="BF38" s="45">
        <v>39.656699182545459</v>
      </c>
      <c r="BG38" s="45">
        <v>53.087083333333339</v>
      </c>
      <c r="BH38" s="45">
        <v>8.3993644785028909</v>
      </c>
      <c r="BI38" s="45">
        <v>2.3263282550843525</v>
      </c>
      <c r="BJ38" s="45">
        <v>383.84371138272417</v>
      </c>
      <c r="BK38" s="45"/>
      <c r="BL38" s="45">
        <v>447.65648744964477</v>
      </c>
      <c r="BM38" s="45">
        <v>2821.7899790233873</v>
      </c>
      <c r="BN38" s="45">
        <f t="shared" si="0"/>
        <v>140.72166432351077</v>
      </c>
      <c r="BO38" s="45">
        <f t="shared" si="1"/>
        <v>99.443309455280939</v>
      </c>
      <c r="BP38" s="46">
        <f t="shared" si="2"/>
        <v>8.8629737609329435</v>
      </c>
      <c r="BQ38" s="46">
        <f t="shared" si="3"/>
        <v>1.9241982507288626</v>
      </c>
      <c r="BR38" s="64">
        <v>5</v>
      </c>
      <c r="BS38" s="46">
        <f t="shared" si="6"/>
        <v>5.8309037900874632</v>
      </c>
      <c r="BT38" s="46">
        <f t="shared" si="10"/>
        <v>14.25</v>
      </c>
      <c r="BU38" s="46">
        <f t="shared" si="11"/>
        <v>16.618075801749271</v>
      </c>
      <c r="BV38" s="45">
        <f t="shared" si="7"/>
        <v>39.910797391810867</v>
      </c>
      <c r="BW38" s="45">
        <f t="shared" si="4"/>
        <v>280.07577117060259</v>
      </c>
      <c r="BX38" s="45">
        <f t="shared" si="5"/>
        <v>3101.8657501939897</v>
      </c>
      <c r="BY38" s="45">
        <f t="shared" si="8"/>
        <v>37222.38900232788</v>
      </c>
      <c r="BZ38" s="45">
        <f t="shared" si="9"/>
        <v>74444.77800465576</v>
      </c>
      <c r="CA38" s="48">
        <v>43101</v>
      </c>
      <c r="CB38" s="111">
        <v>0</v>
      </c>
      <c r="CC38" s="111">
        <v>0</v>
      </c>
    </row>
    <row r="39" spans="1:81">
      <c r="A39" s="42" t="s">
        <v>177</v>
      </c>
      <c r="B39" s="42" t="s">
        <v>0</v>
      </c>
      <c r="C39" s="42" t="s">
        <v>178</v>
      </c>
      <c r="D39" s="42" t="s">
        <v>456</v>
      </c>
      <c r="E39" s="43" t="s">
        <v>402</v>
      </c>
      <c r="F39" s="43" t="s">
        <v>63</v>
      </c>
      <c r="G39" s="43">
        <v>1</v>
      </c>
      <c r="H39" s="45">
        <v>1041.5999999999999</v>
      </c>
      <c r="I39" s="45">
        <v>1041.5999999999999</v>
      </c>
      <c r="J39" s="45"/>
      <c r="K39" s="45"/>
      <c r="L39" s="45"/>
      <c r="M39" s="45"/>
      <c r="N39" s="45"/>
      <c r="O39" s="45"/>
      <c r="P39" s="45">
        <v>34.088727272727269</v>
      </c>
      <c r="Q39" s="45">
        <v>1075.6887272727272</v>
      </c>
      <c r="R39" s="45">
        <v>215.13774545454544</v>
      </c>
      <c r="S39" s="45">
        <v>16.135330909090907</v>
      </c>
      <c r="T39" s="45">
        <v>10.756887272727273</v>
      </c>
      <c r="U39" s="45">
        <v>2.1513774545454543</v>
      </c>
      <c r="V39" s="45">
        <v>26.89221818181818</v>
      </c>
      <c r="W39" s="45">
        <v>86.055098181818181</v>
      </c>
      <c r="X39" s="45">
        <v>32.270661818181814</v>
      </c>
      <c r="Y39" s="45">
        <v>6.4541323636363632</v>
      </c>
      <c r="Z39" s="45">
        <v>395.85345163636356</v>
      </c>
      <c r="AA39" s="45">
        <v>89.640727272727261</v>
      </c>
      <c r="AB39" s="45">
        <v>119.50901759999999</v>
      </c>
      <c r="AC39" s="45">
        <v>76.967106113163652</v>
      </c>
      <c r="AD39" s="45">
        <v>286.11685098589089</v>
      </c>
      <c r="AE39" s="45">
        <v>117.504</v>
      </c>
      <c r="AF39" s="45">
        <v>397</v>
      </c>
      <c r="AG39" s="45">
        <v>0</v>
      </c>
      <c r="AH39" s="45">
        <v>32.619999999999997</v>
      </c>
      <c r="AI39" s="45">
        <v>0</v>
      </c>
      <c r="AJ39" s="45">
        <v>0</v>
      </c>
      <c r="AK39" s="45">
        <v>3.0700000000000003</v>
      </c>
      <c r="AL39" s="45">
        <v>0</v>
      </c>
      <c r="AM39" s="45">
        <v>550.19400000000007</v>
      </c>
      <c r="AN39" s="45">
        <v>1232.1643026222546</v>
      </c>
      <c r="AO39" s="45">
        <v>5.3981562962962961</v>
      </c>
      <c r="AP39" s="45">
        <v>0.43185250370370371</v>
      </c>
      <c r="AQ39" s="45">
        <v>0.21592625185185185</v>
      </c>
      <c r="AR39" s="45">
        <v>3.7649105454545455</v>
      </c>
      <c r="AS39" s="45">
        <v>1.3854870807272732</v>
      </c>
      <c r="AT39" s="45">
        <v>46.254615272727264</v>
      </c>
      <c r="AU39" s="45">
        <v>1.7928145454545454</v>
      </c>
      <c r="AV39" s="45">
        <v>59.243762496215481</v>
      </c>
      <c r="AW39" s="45">
        <v>14.940121212121211</v>
      </c>
      <c r="AX39" s="45">
        <v>8.8445517575757577</v>
      </c>
      <c r="AY39" s="45">
        <v>0.22410181818181815</v>
      </c>
      <c r="AZ39" s="45">
        <v>3.5856290909090909</v>
      </c>
      <c r="BA39" s="45">
        <v>1.3944113131313129</v>
      </c>
      <c r="BB39" s="45">
        <v>10.667883990626263</v>
      </c>
      <c r="BC39" s="45">
        <v>39.656699182545459</v>
      </c>
      <c r="BD39" s="45"/>
      <c r="BE39" s="45">
        <v>0</v>
      </c>
      <c r="BF39" s="45">
        <v>39.656699182545459</v>
      </c>
      <c r="BG39" s="45">
        <v>53.087083333333339</v>
      </c>
      <c r="BH39" s="45">
        <v>8.3993644785028909</v>
      </c>
      <c r="BI39" s="45">
        <v>2.3263282550843525</v>
      </c>
      <c r="BJ39" s="45">
        <v>383.84371138272417</v>
      </c>
      <c r="BK39" s="45"/>
      <c r="BL39" s="45">
        <v>447.65648744964477</v>
      </c>
      <c r="BM39" s="45">
        <v>2854.4099790233877</v>
      </c>
      <c r="BN39" s="45">
        <f t="shared" si="0"/>
        <v>140.72166432351077</v>
      </c>
      <c r="BO39" s="45">
        <f t="shared" si="1"/>
        <v>99.443309455280939</v>
      </c>
      <c r="BP39" s="46">
        <f t="shared" si="2"/>
        <v>8.6609686609686669</v>
      </c>
      <c r="BQ39" s="46">
        <f t="shared" si="3"/>
        <v>1.8803418803418819</v>
      </c>
      <c r="BR39" s="64">
        <v>3</v>
      </c>
      <c r="BS39" s="46">
        <f t="shared" si="6"/>
        <v>3.4188034188034218</v>
      </c>
      <c r="BT39" s="46">
        <f t="shared" si="10"/>
        <v>12.25</v>
      </c>
      <c r="BU39" s="46">
        <f t="shared" si="11"/>
        <v>13.960113960113972</v>
      </c>
      <c r="BV39" s="45">
        <f t="shared" si="7"/>
        <v>33.527304031797165</v>
      </c>
      <c r="BW39" s="45">
        <f t="shared" si="4"/>
        <v>273.69227781058885</v>
      </c>
      <c r="BX39" s="45">
        <f t="shared" si="5"/>
        <v>3128.1022568339768</v>
      </c>
      <c r="BY39" s="45">
        <f t="shared" si="8"/>
        <v>37537.227082007725</v>
      </c>
      <c r="BZ39" s="45">
        <f t="shared" si="9"/>
        <v>75074.454164015449</v>
      </c>
      <c r="CA39" s="48">
        <v>43101</v>
      </c>
      <c r="CB39" s="111">
        <v>0</v>
      </c>
      <c r="CC39" s="111">
        <v>0</v>
      </c>
    </row>
    <row r="40" spans="1:81">
      <c r="A40" s="42" t="s">
        <v>457</v>
      </c>
      <c r="B40" s="42" t="s">
        <v>0</v>
      </c>
      <c r="C40" s="42" t="s">
        <v>74</v>
      </c>
      <c r="D40" s="42" t="s">
        <v>458</v>
      </c>
      <c r="E40" s="43" t="s">
        <v>402</v>
      </c>
      <c r="F40" s="43" t="s">
        <v>63</v>
      </c>
      <c r="G40" s="43">
        <v>1</v>
      </c>
      <c r="H40" s="45">
        <v>1041.5999999999999</v>
      </c>
      <c r="I40" s="45">
        <v>1041.5999999999999</v>
      </c>
      <c r="J40" s="45"/>
      <c r="K40" s="45"/>
      <c r="L40" s="45"/>
      <c r="M40" s="45"/>
      <c r="N40" s="45"/>
      <c r="O40" s="45"/>
      <c r="P40" s="45">
        <v>34.088727272727269</v>
      </c>
      <c r="Q40" s="45">
        <v>1075.6887272727272</v>
      </c>
      <c r="R40" s="45">
        <v>215.13774545454544</v>
      </c>
      <c r="S40" s="45">
        <v>16.135330909090907</v>
      </c>
      <c r="T40" s="45">
        <v>10.756887272727273</v>
      </c>
      <c r="U40" s="45">
        <v>2.1513774545454543</v>
      </c>
      <c r="V40" s="45">
        <v>26.89221818181818</v>
      </c>
      <c r="W40" s="45">
        <v>86.055098181818181</v>
      </c>
      <c r="X40" s="45">
        <v>32.270661818181814</v>
      </c>
      <c r="Y40" s="45">
        <v>6.4541323636363632</v>
      </c>
      <c r="Z40" s="45">
        <v>395.85345163636356</v>
      </c>
      <c r="AA40" s="45">
        <v>89.640727272727261</v>
      </c>
      <c r="AB40" s="45">
        <v>119.50901759999999</v>
      </c>
      <c r="AC40" s="45">
        <v>76.967106113163652</v>
      </c>
      <c r="AD40" s="45">
        <v>286.11685098589089</v>
      </c>
      <c r="AE40" s="45">
        <v>117.504</v>
      </c>
      <c r="AF40" s="45">
        <v>0</v>
      </c>
      <c r="AG40" s="45">
        <v>264.83999999999997</v>
      </c>
      <c r="AH40" s="45">
        <v>27.01</v>
      </c>
      <c r="AI40" s="45">
        <v>0</v>
      </c>
      <c r="AJ40" s="45">
        <v>0</v>
      </c>
      <c r="AK40" s="45">
        <v>3.0700000000000003</v>
      </c>
      <c r="AL40" s="45">
        <v>0</v>
      </c>
      <c r="AM40" s="45">
        <v>412.42399999999998</v>
      </c>
      <c r="AN40" s="45">
        <v>1094.3943026222544</v>
      </c>
      <c r="AO40" s="45">
        <v>5.3981562962962961</v>
      </c>
      <c r="AP40" s="45">
        <v>0.43185250370370371</v>
      </c>
      <c r="AQ40" s="45">
        <v>0.21592625185185185</v>
      </c>
      <c r="AR40" s="45">
        <v>3.7649105454545455</v>
      </c>
      <c r="AS40" s="45">
        <v>1.3854870807272732</v>
      </c>
      <c r="AT40" s="45">
        <v>46.254615272727264</v>
      </c>
      <c r="AU40" s="45">
        <v>1.7928145454545454</v>
      </c>
      <c r="AV40" s="45">
        <v>59.243762496215481</v>
      </c>
      <c r="AW40" s="45">
        <v>14.940121212121211</v>
      </c>
      <c r="AX40" s="45">
        <v>8.8445517575757577</v>
      </c>
      <c r="AY40" s="45">
        <v>0.22410181818181815</v>
      </c>
      <c r="AZ40" s="45">
        <v>3.5856290909090909</v>
      </c>
      <c r="BA40" s="45">
        <v>1.3944113131313129</v>
      </c>
      <c r="BB40" s="45">
        <v>10.667883990626263</v>
      </c>
      <c r="BC40" s="45">
        <v>39.656699182545459</v>
      </c>
      <c r="BD40" s="45"/>
      <c r="BE40" s="45">
        <v>0</v>
      </c>
      <c r="BF40" s="45">
        <v>39.656699182545459</v>
      </c>
      <c r="BG40" s="45">
        <v>53.087083333333339</v>
      </c>
      <c r="BH40" s="45">
        <v>8.3993644785028909</v>
      </c>
      <c r="BI40" s="45">
        <v>2.3263282550843525</v>
      </c>
      <c r="BJ40" s="45">
        <v>383.84371138272417</v>
      </c>
      <c r="BK40" s="45"/>
      <c r="BL40" s="45">
        <v>447.65648744964477</v>
      </c>
      <c r="BM40" s="45">
        <v>2716.6399790233872</v>
      </c>
      <c r="BN40" s="45">
        <f t="shared" si="0"/>
        <v>140.72166432351077</v>
      </c>
      <c r="BO40" s="45">
        <f t="shared" si="1"/>
        <v>99.443309455280939</v>
      </c>
      <c r="BP40" s="46">
        <f t="shared" si="2"/>
        <v>8.6609686609686669</v>
      </c>
      <c r="BQ40" s="46">
        <f t="shared" si="3"/>
        <v>1.8803418803418819</v>
      </c>
      <c r="BR40" s="64">
        <v>3</v>
      </c>
      <c r="BS40" s="46">
        <f t="shared" si="6"/>
        <v>3.4188034188034218</v>
      </c>
      <c r="BT40" s="46">
        <f t="shared" si="10"/>
        <v>12.25</v>
      </c>
      <c r="BU40" s="46">
        <f t="shared" si="11"/>
        <v>13.960113960113972</v>
      </c>
      <c r="BV40" s="45">
        <f t="shared" si="7"/>
        <v>33.527304031797165</v>
      </c>
      <c r="BW40" s="45">
        <f t="shared" si="4"/>
        <v>273.69227781058885</v>
      </c>
      <c r="BX40" s="45">
        <f t="shared" si="5"/>
        <v>2990.3322568339763</v>
      </c>
      <c r="BY40" s="45">
        <f t="shared" si="8"/>
        <v>35883.987082007719</v>
      </c>
      <c r="BZ40" s="45">
        <f t="shared" si="9"/>
        <v>71767.974164015439</v>
      </c>
      <c r="CA40" s="48">
        <v>43101</v>
      </c>
      <c r="CB40" s="111">
        <v>0</v>
      </c>
      <c r="CC40" s="111">
        <v>0</v>
      </c>
    </row>
    <row r="41" spans="1:81">
      <c r="A41" s="42" t="s">
        <v>459</v>
      </c>
      <c r="B41" s="42" t="s">
        <v>2</v>
      </c>
      <c r="C41" s="42" t="s">
        <v>165</v>
      </c>
      <c r="D41" s="42" t="s">
        <v>460</v>
      </c>
      <c r="E41" s="43" t="s">
        <v>402</v>
      </c>
      <c r="F41" s="43" t="s">
        <v>63</v>
      </c>
      <c r="G41" s="43">
        <v>1</v>
      </c>
      <c r="H41" s="45">
        <v>260.39999999999998</v>
      </c>
      <c r="I41" s="45">
        <v>260.39999999999998</v>
      </c>
      <c r="J41" s="45"/>
      <c r="K41" s="45"/>
      <c r="L41" s="45"/>
      <c r="M41" s="45"/>
      <c r="N41" s="45"/>
      <c r="O41" s="45"/>
      <c r="P41" s="45">
        <v>8.5221818181818172</v>
      </c>
      <c r="Q41" s="45">
        <v>268.9221818181818</v>
      </c>
      <c r="R41" s="45">
        <v>53.78443636363636</v>
      </c>
      <c r="S41" s="45">
        <v>4.0338327272727268</v>
      </c>
      <c r="T41" s="45">
        <v>2.6892218181818182</v>
      </c>
      <c r="U41" s="45">
        <v>0.53784436363636356</v>
      </c>
      <c r="V41" s="45">
        <v>6.723054545454545</v>
      </c>
      <c r="W41" s="45">
        <v>21.513774545454545</v>
      </c>
      <c r="X41" s="45">
        <v>8.0676654545454536</v>
      </c>
      <c r="Y41" s="45">
        <v>1.6135330909090908</v>
      </c>
      <c r="Z41" s="45">
        <v>98.96336290909089</v>
      </c>
      <c r="AA41" s="45">
        <v>22.410181818181815</v>
      </c>
      <c r="AB41" s="45">
        <v>29.877254399999998</v>
      </c>
      <c r="AC41" s="45">
        <v>19.241776528290913</v>
      </c>
      <c r="AD41" s="45">
        <v>71.529212746472723</v>
      </c>
      <c r="AE41" s="45">
        <v>164.376</v>
      </c>
      <c r="AF41" s="45">
        <v>397</v>
      </c>
      <c r="AG41" s="45">
        <v>0</v>
      </c>
      <c r="AH41" s="45">
        <v>0</v>
      </c>
      <c r="AI41" s="45">
        <v>0</v>
      </c>
      <c r="AJ41" s="45">
        <v>0</v>
      </c>
      <c r="AK41" s="45">
        <v>3.0700000000000003</v>
      </c>
      <c r="AL41" s="45">
        <v>0</v>
      </c>
      <c r="AM41" s="45">
        <v>564.44600000000003</v>
      </c>
      <c r="AN41" s="45">
        <v>734.93857565556357</v>
      </c>
      <c r="AO41" s="45">
        <v>1.349539074074074</v>
      </c>
      <c r="AP41" s="45">
        <v>0.10796312592592593</v>
      </c>
      <c r="AQ41" s="45">
        <v>5.3981562962962963E-2</v>
      </c>
      <c r="AR41" s="45">
        <v>0.94122763636363638</v>
      </c>
      <c r="AS41" s="45">
        <v>0.34637177018181831</v>
      </c>
      <c r="AT41" s="45">
        <v>11.563653818181816</v>
      </c>
      <c r="AU41" s="45">
        <v>0.44820363636363636</v>
      </c>
      <c r="AV41" s="45">
        <v>14.81094062405387</v>
      </c>
      <c r="AW41" s="45">
        <v>3.7350303030303027</v>
      </c>
      <c r="AX41" s="45">
        <v>2.2111379393939394</v>
      </c>
      <c r="AY41" s="45">
        <v>5.6025454545454538E-2</v>
      </c>
      <c r="AZ41" s="45">
        <v>0.89640727272727272</v>
      </c>
      <c r="BA41" s="45">
        <v>0.34860282828282824</v>
      </c>
      <c r="BB41" s="45">
        <v>2.6669709976565659</v>
      </c>
      <c r="BC41" s="45">
        <v>9.9141747956363648</v>
      </c>
      <c r="BD41" s="45"/>
      <c r="BE41" s="45">
        <v>0</v>
      </c>
      <c r="BF41" s="45">
        <v>9.9141747956363648</v>
      </c>
      <c r="BG41" s="45">
        <v>29.470416666666669</v>
      </c>
      <c r="BH41" s="45">
        <v>2.0998411196257227</v>
      </c>
      <c r="BI41" s="45">
        <v>0.58158206377108801</v>
      </c>
      <c r="BJ41" s="45">
        <v>95.960927845681056</v>
      </c>
      <c r="BK41" s="45"/>
      <c r="BL41" s="45">
        <v>128.11276769574454</v>
      </c>
      <c r="BM41" s="45">
        <v>1156.6986405891803</v>
      </c>
      <c r="BN41" s="45">
        <f t="shared" si="0"/>
        <v>140.72166432351077</v>
      </c>
      <c r="BO41" s="45">
        <f t="shared" si="1"/>
        <v>99.443309455280939</v>
      </c>
      <c r="BP41" s="46">
        <f t="shared" si="2"/>
        <v>8.6609686609686669</v>
      </c>
      <c r="BQ41" s="46">
        <f t="shared" si="3"/>
        <v>1.8803418803418819</v>
      </c>
      <c r="BR41" s="64">
        <v>3</v>
      </c>
      <c r="BS41" s="46">
        <f t="shared" si="6"/>
        <v>3.4188034188034218</v>
      </c>
      <c r="BT41" s="46">
        <f t="shared" si="10"/>
        <v>12.25</v>
      </c>
      <c r="BU41" s="46">
        <f t="shared" si="11"/>
        <v>13.960113960113972</v>
      </c>
      <c r="BV41" s="45">
        <f t="shared" si="7"/>
        <v>33.527304031797165</v>
      </c>
      <c r="BW41" s="45">
        <f t="shared" si="4"/>
        <v>273.69227781058885</v>
      </c>
      <c r="BX41" s="45">
        <f t="shared" si="5"/>
        <v>1430.3909183997691</v>
      </c>
      <c r="BY41" s="45">
        <f t="shared" si="8"/>
        <v>17164.691020797229</v>
      </c>
      <c r="BZ41" s="45">
        <f t="shared" si="9"/>
        <v>34329.382041594457</v>
      </c>
      <c r="CA41" s="48">
        <v>43101</v>
      </c>
      <c r="CB41" s="111">
        <v>0</v>
      </c>
      <c r="CC41" s="111">
        <v>0</v>
      </c>
    </row>
    <row r="42" spans="1:81">
      <c r="A42" s="42" t="s">
        <v>461</v>
      </c>
      <c r="B42" s="42" t="s">
        <v>2</v>
      </c>
      <c r="C42" s="42" t="s">
        <v>67</v>
      </c>
      <c r="D42" s="42" t="s">
        <v>462</v>
      </c>
      <c r="E42" s="43" t="s">
        <v>402</v>
      </c>
      <c r="F42" s="43" t="s">
        <v>63</v>
      </c>
      <c r="G42" s="43">
        <v>1</v>
      </c>
      <c r="H42" s="45">
        <v>260.39999999999998</v>
      </c>
      <c r="I42" s="45">
        <v>260.39999999999998</v>
      </c>
      <c r="J42" s="45"/>
      <c r="K42" s="45"/>
      <c r="L42" s="45"/>
      <c r="M42" s="45"/>
      <c r="N42" s="45"/>
      <c r="O42" s="45"/>
      <c r="P42" s="45">
        <v>8.5221818181818172</v>
      </c>
      <c r="Q42" s="45">
        <v>268.9221818181818</v>
      </c>
      <c r="R42" s="45">
        <v>53.78443636363636</v>
      </c>
      <c r="S42" s="45">
        <v>4.0338327272727268</v>
      </c>
      <c r="T42" s="45">
        <v>2.6892218181818182</v>
      </c>
      <c r="U42" s="45">
        <v>0.53784436363636356</v>
      </c>
      <c r="V42" s="45">
        <v>6.723054545454545</v>
      </c>
      <c r="W42" s="45">
        <v>21.513774545454545</v>
      </c>
      <c r="X42" s="45">
        <v>8.0676654545454536</v>
      </c>
      <c r="Y42" s="45">
        <v>1.6135330909090908</v>
      </c>
      <c r="Z42" s="45">
        <v>98.96336290909089</v>
      </c>
      <c r="AA42" s="45">
        <v>22.410181818181815</v>
      </c>
      <c r="AB42" s="45">
        <v>29.877254399999998</v>
      </c>
      <c r="AC42" s="45">
        <v>19.241776528290913</v>
      </c>
      <c r="AD42" s="45">
        <v>71.529212746472723</v>
      </c>
      <c r="AE42" s="45">
        <v>164.376</v>
      </c>
      <c r="AF42" s="45">
        <v>397</v>
      </c>
      <c r="AG42" s="45">
        <v>0</v>
      </c>
      <c r="AH42" s="45">
        <v>0</v>
      </c>
      <c r="AI42" s="45">
        <v>9.84</v>
      </c>
      <c r="AJ42" s="45">
        <v>0</v>
      </c>
      <c r="AK42" s="45">
        <v>3.0700000000000003</v>
      </c>
      <c r="AL42" s="45">
        <v>0</v>
      </c>
      <c r="AM42" s="45">
        <v>574.28600000000006</v>
      </c>
      <c r="AN42" s="45">
        <v>744.7785756555636</v>
      </c>
      <c r="AO42" s="45">
        <v>1.349539074074074</v>
      </c>
      <c r="AP42" s="45">
        <v>0.10796312592592593</v>
      </c>
      <c r="AQ42" s="45">
        <v>5.3981562962962963E-2</v>
      </c>
      <c r="AR42" s="45">
        <v>0.94122763636363638</v>
      </c>
      <c r="AS42" s="45">
        <v>0.34637177018181831</v>
      </c>
      <c r="AT42" s="45">
        <v>11.563653818181816</v>
      </c>
      <c r="AU42" s="45">
        <v>0.44820363636363636</v>
      </c>
      <c r="AV42" s="45">
        <v>14.81094062405387</v>
      </c>
      <c r="AW42" s="45">
        <v>3.7350303030303027</v>
      </c>
      <c r="AX42" s="45">
        <v>2.2111379393939394</v>
      </c>
      <c r="AY42" s="45">
        <v>5.6025454545454538E-2</v>
      </c>
      <c r="AZ42" s="45">
        <v>0.89640727272727272</v>
      </c>
      <c r="BA42" s="45">
        <v>0.34860282828282824</v>
      </c>
      <c r="BB42" s="45">
        <v>2.6669709976565659</v>
      </c>
      <c r="BC42" s="45">
        <v>9.9141747956363648</v>
      </c>
      <c r="BD42" s="45"/>
      <c r="BE42" s="45">
        <v>0</v>
      </c>
      <c r="BF42" s="45">
        <v>9.9141747956363648</v>
      </c>
      <c r="BG42" s="45">
        <v>29.470416666666669</v>
      </c>
      <c r="BH42" s="45">
        <v>2.0998411196257227</v>
      </c>
      <c r="BI42" s="45">
        <v>0.58158206377108801</v>
      </c>
      <c r="BJ42" s="45">
        <v>95.960927845681056</v>
      </c>
      <c r="BK42" s="45"/>
      <c r="BL42" s="45">
        <v>128.11276769574454</v>
      </c>
      <c r="BM42" s="45">
        <v>1166.5386405891802</v>
      </c>
      <c r="BN42" s="45">
        <f t="shared" si="0"/>
        <v>140.72166432351077</v>
      </c>
      <c r="BO42" s="45">
        <f t="shared" si="1"/>
        <v>99.443309455280939</v>
      </c>
      <c r="BP42" s="46">
        <f t="shared" si="2"/>
        <v>8.8629737609329435</v>
      </c>
      <c r="BQ42" s="46">
        <f t="shared" si="3"/>
        <v>1.9241982507288626</v>
      </c>
      <c r="BR42" s="64">
        <v>5</v>
      </c>
      <c r="BS42" s="46">
        <f t="shared" si="6"/>
        <v>5.8309037900874632</v>
      </c>
      <c r="BT42" s="46">
        <f t="shared" si="10"/>
        <v>14.25</v>
      </c>
      <c r="BU42" s="46">
        <f t="shared" si="11"/>
        <v>16.618075801749271</v>
      </c>
      <c r="BV42" s="45">
        <f t="shared" si="7"/>
        <v>39.910797391810867</v>
      </c>
      <c r="BW42" s="45">
        <f t="shared" si="4"/>
        <v>280.07577117060259</v>
      </c>
      <c r="BX42" s="45">
        <f t="shared" si="5"/>
        <v>1446.6144117597828</v>
      </c>
      <c r="BY42" s="45">
        <f t="shared" si="8"/>
        <v>17359.372941117392</v>
      </c>
      <c r="BZ42" s="45">
        <f t="shared" si="9"/>
        <v>34718.745882234783</v>
      </c>
      <c r="CA42" s="48">
        <v>43101</v>
      </c>
      <c r="CB42" s="111">
        <v>0</v>
      </c>
      <c r="CC42" s="111">
        <v>0</v>
      </c>
    </row>
    <row r="43" spans="1:81">
      <c r="A43" s="42" t="s">
        <v>463</v>
      </c>
      <c r="B43" s="42" t="s">
        <v>0</v>
      </c>
      <c r="C43" s="42" t="s">
        <v>67</v>
      </c>
      <c r="D43" s="42" t="s">
        <v>464</v>
      </c>
      <c r="E43" s="43" t="s">
        <v>402</v>
      </c>
      <c r="F43" s="43" t="s">
        <v>63</v>
      </c>
      <c r="G43" s="43">
        <v>1</v>
      </c>
      <c r="H43" s="45">
        <v>1041.5999999999999</v>
      </c>
      <c r="I43" s="45">
        <v>1041.5999999999999</v>
      </c>
      <c r="J43" s="45"/>
      <c r="K43" s="45"/>
      <c r="L43" s="45"/>
      <c r="M43" s="45"/>
      <c r="N43" s="45"/>
      <c r="O43" s="45"/>
      <c r="P43" s="45">
        <v>34.088727272727269</v>
      </c>
      <c r="Q43" s="45">
        <v>1075.6887272727272</v>
      </c>
      <c r="R43" s="45">
        <v>215.13774545454544</v>
      </c>
      <c r="S43" s="45">
        <v>16.135330909090907</v>
      </c>
      <c r="T43" s="45">
        <v>10.756887272727273</v>
      </c>
      <c r="U43" s="45">
        <v>2.1513774545454543</v>
      </c>
      <c r="V43" s="45">
        <v>26.89221818181818</v>
      </c>
      <c r="W43" s="45">
        <v>86.055098181818181</v>
      </c>
      <c r="X43" s="45">
        <v>32.270661818181814</v>
      </c>
      <c r="Y43" s="45">
        <v>6.4541323636363632</v>
      </c>
      <c r="Z43" s="45">
        <v>395.85345163636356</v>
      </c>
      <c r="AA43" s="45">
        <v>89.640727272727261</v>
      </c>
      <c r="AB43" s="45">
        <v>119.50901759999999</v>
      </c>
      <c r="AC43" s="45">
        <v>76.967106113163652</v>
      </c>
      <c r="AD43" s="45">
        <v>286.11685098589089</v>
      </c>
      <c r="AE43" s="45">
        <v>117.504</v>
      </c>
      <c r="AF43" s="45">
        <v>397</v>
      </c>
      <c r="AG43" s="45">
        <v>0</v>
      </c>
      <c r="AH43" s="45">
        <v>0</v>
      </c>
      <c r="AI43" s="45">
        <v>9.84</v>
      </c>
      <c r="AJ43" s="45">
        <v>0</v>
      </c>
      <c r="AK43" s="45">
        <v>3.0700000000000003</v>
      </c>
      <c r="AL43" s="45">
        <v>0</v>
      </c>
      <c r="AM43" s="45">
        <v>527.4140000000001</v>
      </c>
      <c r="AN43" s="45">
        <v>1209.3843026222546</v>
      </c>
      <c r="AO43" s="45">
        <v>5.3981562962962961</v>
      </c>
      <c r="AP43" s="45">
        <v>0.43185250370370371</v>
      </c>
      <c r="AQ43" s="45">
        <v>0.21592625185185185</v>
      </c>
      <c r="AR43" s="45">
        <v>3.7649105454545455</v>
      </c>
      <c r="AS43" s="45">
        <v>1.3854870807272732</v>
      </c>
      <c r="AT43" s="45">
        <v>46.254615272727264</v>
      </c>
      <c r="AU43" s="45">
        <v>1.7928145454545454</v>
      </c>
      <c r="AV43" s="45">
        <v>59.243762496215481</v>
      </c>
      <c r="AW43" s="45">
        <v>14.940121212121211</v>
      </c>
      <c r="AX43" s="45">
        <v>8.8445517575757577</v>
      </c>
      <c r="AY43" s="45">
        <v>0.22410181818181815</v>
      </c>
      <c r="AZ43" s="45">
        <v>3.5856290909090909</v>
      </c>
      <c r="BA43" s="45">
        <v>1.3944113131313129</v>
      </c>
      <c r="BB43" s="45">
        <v>10.667883990626263</v>
      </c>
      <c r="BC43" s="45">
        <v>39.656699182545459</v>
      </c>
      <c r="BD43" s="45"/>
      <c r="BE43" s="45">
        <v>0</v>
      </c>
      <c r="BF43" s="45">
        <v>39.656699182545459</v>
      </c>
      <c r="BG43" s="45">
        <v>53.087083333333339</v>
      </c>
      <c r="BH43" s="45">
        <v>8.3993644785028909</v>
      </c>
      <c r="BI43" s="45">
        <v>2.3263282550843525</v>
      </c>
      <c r="BJ43" s="45">
        <v>383.84371138272417</v>
      </c>
      <c r="BK43" s="45"/>
      <c r="BL43" s="45">
        <v>447.65648744964477</v>
      </c>
      <c r="BM43" s="45">
        <v>2831.6299790233875</v>
      </c>
      <c r="BN43" s="45">
        <f t="shared" si="0"/>
        <v>140.72166432351077</v>
      </c>
      <c r="BO43" s="45">
        <f t="shared" si="1"/>
        <v>99.443309455280939</v>
      </c>
      <c r="BP43" s="46">
        <f t="shared" si="2"/>
        <v>8.6609686609686669</v>
      </c>
      <c r="BQ43" s="46">
        <f t="shared" si="3"/>
        <v>1.8803418803418819</v>
      </c>
      <c r="BR43" s="64">
        <v>3</v>
      </c>
      <c r="BS43" s="46">
        <f t="shared" si="6"/>
        <v>3.4188034188034218</v>
      </c>
      <c r="BT43" s="46">
        <f t="shared" si="10"/>
        <v>12.25</v>
      </c>
      <c r="BU43" s="46">
        <f t="shared" si="11"/>
        <v>13.960113960113972</v>
      </c>
      <c r="BV43" s="45">
        <f t="shared" si="7"/>
        <v>33.527304031797165</v>
      </c>
      <c r="BW43" s="45">
        <f t="shared" si="4"/>
        <v>273.69227781058885</v>
      </c>
      <c r="BX43" s="45">
        <f t="shared" si="5"/>
        <v>3105.3222568339761</v>
      </c>
      <c r="BY43" s="45">
        <f t="shared" si="8"/>
        <v>37263.86708200771</v>
      </c>
      <c r="BZ43" s="45">
        <f t="shared" si="9"/>
        <v>74527.734164015419</v>
      </c>
      <c r="CA43" s="48">
        <v>43101</v>
      </c>
      <c r="CB43" s="111">
        <v>0</v>
      </c>
      <c r="CC43" s="111">
        <v>0</v>
      </c>
    </row>
    <row r="44" spans="1:81">
      <c r="A44" s="42" t="s">
        <v>373</v>
      </c>
      <c r="B44" s="42" t="s">
        <v>2</v>
      </c>
      <c r="C44" s="42" t="s">
        <v>373</v>
      </c>
      <c r="D44" s="42" t="s">
        <v>465</v>
      </c>
      <c r="E44" s="43" t="s">
        <v>402</v>
      </c>
      <c r="F44" s="43" t="s">
        <v>63</v>
      </c>
      <c r="G44" s="43">
        <v>1</v>
      </c>
      <c r="H44" s="45">
        <v>260.39999999999998</v>
      </c>
      <c r="I44" s="45">
        <v>260.39999999999998</v>
      </c>
      <c r="J44" s="45"/>
      <c r="K44" s="45"/>
      <c r="L44" s="45"/>
      <c r="M44" s="45"/>
      <c r="N44" s="45"/>
      <c r="O44" s="45"/>
      <c r="P44" s="45">
        <v>8.5221818181818172</v>
      </c>
      <c r="Q44" s="45">
        <v>268.9221818181818</v>
      </c>
      <c r="R44" s="45">
        <v>53.78443636363636</v>
      </c>
      <c r="S44" s="45">
        <v>4.0338327272727268</v>
      </c>
      <c r="T44" s="45">
        <v>2.6892218181818182</v>
      </c>
      <c r="U44" s="45">
        <v>0.53784436363636356</v>
      </c>
      <c r="V44" s="45">
        <v>6.723054545454545</v>
      </c>
      <c r="W44" s="45">
        <v>21.513774545454545</v>
      </c>
      <c r="X44" s="45">
        <v>8.0676654545454536</v>
      </c>
      <c r="Y44" s="45">
        <v>1.6135330909090908</v>
      </c>
      <c r="Z44" s="45">
        <v>98.96336290909089</v>
      </c>
      <c r="AA44" s="45">
        <v>22.410181818181815</v>
      </c>
      <c r="AB44" s="45">
        <v>29.877254399999998</v>
      </c>
      <c r="AC44" s="45">
        <v>19.241776528290913</v>
      </c>
      <c r="AD44" s="45">
        <v>71.529212746472723</v>
      </c>
      <c r="AE44" s="45">
        <v>164.376</v>
      </c>
      <c r="AF44" s="45">
        <v>397</v>
      </c>
      <c r="AG44" s="45">
        <v>0</v>
      </c>
      <c r="AH44" s="45">
        <v>35.89</v>
      </c>
      <c r="AI44" s="45">
        <v>0</v>
      </c>
      <c r="AJ44" s="45">
        <v>0</v>
      </c>
      <c r="AK44" s="45">
        <v>3.0700000000000003</v>
      </c>
      <c r="AL44" s="45">
        <v>0</v>
      </c>
      <c r="AM44" s="45">
        <v>600.33600000000001</v>
      </c>
      <c r="AN44" s="45">
        <v>770.82857565556355</v>
      </c>
      <c r="AO44" s="45">
        <v>1.349539074074074</v>
      </c>
      <c r="AP44" s="45">
        <v>0.10796312592592593</v>
      </c>
      <c r="AQ44" s="45">
        <v>5.3981562962962963E-2</v>
      </c>
      <c r="AR44" s="45">
        <v>0.94122763636363638</v>
      </c>
      <c r="AS44" s="45">
        <v>0.34637177018181831</v>
      </c>
      <c r="AT44" s="45">
        <v>11.563653818181816</v>
      </c>
      <c r="AU44" s="45">
        <v>0.44820363636363636</v>
      </c>
      <c r="AV44" s="45">
        <v>14.81094062405387</v>
      </c>
      <c r="AW44" s="45">
        <v>3.7350303030303027</v>
      </c>
      <c r="AX44" s="45">
        <v>2.2111379393939394</v>
      </c>
      <c r="AY44" s="45">
        <v>5.6025454545454538E-2</v>
      </c>
      <c r="AZ44" s="45">
        <v>0.89640727272727272</v>
      </c>
      <c r="BA44" s="45">
        <v>0.34860282828282824</v>
      </c>
      <c r="BB44" s="45">
        <v>2.6669709976565659</v>
      </c>
      <c r="BC44" s="45">
        <v>9.9141747956363648</v>
      </c>
      <c r="BD44" s="45"/>
      <c r="BE44" s="45">
        <v>0</v>
      </c>
      <c r="BF44" s="45">
        <v>9.9141747956363648</v>
      </c>
      <c r="BG44" s="45">
        <v>29.470416666666669</v>
      </c>
      <c r="BH44" s="45">
        <v>2.0998411196257227</v>
      </c>
      <c r="BI44" s="45">
        <v>0.58158206377108801</v>
      </c>
      <c r="BJ44" s="45">
        <v>95.960927845681056</v>
      </c>
      <c r="BK44" s="45"/>
      <c r="BL44" s="45">
        <v>128.11276769574454</v>
      </c>
      <c r="BM44" s="45">
        <v>1192.5886405891802</v>
      </c>
      <c r="BN44" s="45">
        <f t="shared" si="0"/>
        <v>140.72166432351077</v>
      </c>
      <c r="BO44" s="45">
        <f t="shared" si="1"/>
        <v>99.443309455280939</v>
      </c>
      <c r="BP44" s="46">
        <f t="shared" si="2"/>
        <v>8.6609686609686669</v>
      </c>
      <c r="BQ44" s="46">
        <f t="shared" si="3"/>
        <v>1.8803418803418819</v>
      </c>
      <c r="BR44" s="64">
        <v>3</v>
      </c>
      <c r="BS44" s="46">
        <f t="shared" si="6"/>
        <v>3.4188034188034218</v>
      </c>
      <c r="BT44" s="46">
        <f t="shared" si="10"/>
        <v>12.25</v>
      </c>
      <c r="BU44" s="46">
        <f t="shared" si="11"/>
        <v>13.960113960113972</v>
      </c>
      <c r="BV44" s="45">
        <f t="shared" si="7"/>
        <v>33.527304031797165</v>
      </c>
      <c r="BW44" s="45">
        <f t="shared" si="4"/>
        <v>273.69227781058885</v>
      </c>
      <c r="BX44" s="45">
        <f t="shared" si="5"/>
        <v>1466.280918399769</v>
      </c>
      <c r="BY44" s="45">
        <f t="shared" si="8"/>
        <v>17595.371020797229</v>
      </c>
      <c r="BZ44" s="45">
        <f t="shared" si="9"/>
        <v>35190.742041594458</v>
      </c>
      <c r="CA44" s="48">
        <v>43101</v>
      </c>
      <c r="CB44" s="111">
        <v>0</v>
      </c>
      <c r="CC44" s="111">
        <v>0</v>
      </c>
    </row>
    <row r="45" spans="1:81">
      <c r="A45" s="42" t="s">
        <v>466</v>
      </c>
      <c r="B45" s="42" t="s">
        <v>2</v>
      </c>
      <c r="C45" s="42" t="s">
        <v>67</v>
      </c>
      <c r="D45" s="42" t="s">
        <v>467</v>
      </c>
      <c r="E45" s="43" t="s">
        <v>402</v>
      </c>
      <c r="F45" s="43" t="s">
        <v>63</v>
      </c>
      <c r="G45" s="43">
        <v>1</v>
      </c>
      <c r="H45" s="45">
        <v>260.39999999999998</v>
      </c>
      <c r="I45" s="45">
        <v>260.39999999999998</v>
      </c>
      <c r="J45" s="45"/>
      <c r="K45" s="45"/>
      <c r="L45" s="45"/>
      <c r="M45" s="45"/>
      <c r="N45" s="45"/>
      <c r="O45" s="45"/>
      <c r="P45" s="45">
        <v>8.5221818181818172</v>
      </c>
      <c r="Q45" s="45">
        <v>268.9221818181818</v>
      </c>
      <c r="R45" s="45">
        <v>53.78443636363636</v>
      </c>
      <c r="S45" s="45">
        <v>4.0338327272727268</v>
      </c>
      <c r="T45" s="45">
        <v>2.6892218181818182</v>
      </c>
      <c r="U45" s="45">
        <v>0.53784436363636356</v>
      </c>
      <c r="V45" s="45">
        <v>6.723054545454545</v>
      </c>
      <c r="W45" s="45">
        <v>21.513774545454545</v>
      </c>
      <c r="X45" s="45">
        <v>8.0676654545454536</v>
      </c>
      <c r="Y45" s="45">
        <v>1.6135330909090908</v>
      </c>
      <c r="Z45" s="45">
        <v>98.96336290909089</v>
      </c>
      <c r="AA45" s="45">
        <v>22.410181818181815</v>
      </c>
      <c r="AB45" s="45">
        <v>29.877254399999998</v>
      </c>
      <c r="AC45" s="45">
        <v>19.241776528290913</v>
      </c>
      <c r="AD45" s="45">
        <v>71.529212746472723</v>
      </c>
      <c r="AE45" s="45">
        <v>164.376</v>
      </c>
      <c r="AF45" s="45">
        <v>397</v>
      </c>
      <c r="AG45" s="45">
        <v>0</v>
      </c>
      <c r="AH45" s="45">
        <v>0</v>
      </c>
      <c r="AI45" s="45">
        <v>9.84</v>
      </c>
      <c r="AJ45" s="45">
        <v>0</v>
      </c>
      <c r="AK45" s="45">
        <v>3.0700000000000003</v>
      </c>
      <c r="AL45" s="45">
        <v>0</v>
      </c>
      <c r="AM45" s="45">
        <v>574.28600000000006</v>
      </c>
      <c r="AN45" s="45">
        <v>744.7785756555636</v>
      </c>
      <c r="AO45" s="45">
        <v>1.349539074074074</v>
      </c>
      <c r="AP45" s="45">
        <v>0.10796312592592593</v>
      </c>
      <c r="AQ45" s="45">
        <v>5.3981562962962963E-2</v>
      </c>
      <c r="AR45" s="45">
        <v>0.94122763636363638</v>
      </c>
      <c r="AS45" s="45">
        <v>0.34637177018181831</v>
      </c>
      <c r="AT45" s="45">
        <v>11.563653818181816</v>
      </c>
      <c r="AU45" s="45">
        <v>0.44820363636363636</v>
      </c>
      <c r="AV45" s="45">
        <v>14.81094062405387</v>
      </c>
      <c r="AW45" s="45">
        <v>3.7350303030303027</v>
      </c>
      <c r="AX45" s="45">
        <v>2.2111379393939394</v>
      </c>
      <c r="AY45" s="45">
        <v>5.6025454545454538E-2</v>
      </c>
      <c r="AZ45" s="45">
        <v>0.89640727272727272</v>
      </c>
      <c r="BA45" s="45">
        <v>0.34860282828282824</v>
      </c>
      <c r="BB45" s="45">
        <v>2.6669709976565659</v>
      </c>
      <c r="BC45" s="45">
        <v>9.9141747956363648</v>
      </c>
      <c r="BD45" s="45"/>
      <c r="BE45" s="45">
        <v>0</v>
      </c>
      <c r="BF45" s="45">
        <v>9.9141747956363648</v>
      </c>
      <c r="BG45" s="45">
        <v>29.470416666666669</v>
      </c>
      <c r="BH45" s="45">
        <v>2.0998411196257227</v>
      </c>
      <c r="BI45" s="45">
        <v>0.58158206377108801</v>
      </c>
      <c r="BJ45" s="45">
        <v>95.960927845681056</v>
      </c>
      <c r="BK45" s="45"/>
      <c r="BL45" s="45">
        <v>128.11276769574454</v>
      </c>
      <c r="BM45" s="45">
        <v>1166.5386405891802</v>
      </c>
      <c r="BN45" s="45">
        <f t="shared" si="0"/>
        <v>140.72166432351077</v>
      </c>
      <c r="BO45" s="45">
        <f t="shared" si="1"/>
        <v>99.443309455280939</v>
      </c>
      <c r="BP45" s="46">
        <f t="shared" si="2"/>
        <v>8.6609686609686669</v>
      </c>
      <c r="BQ45" s="46">
        <f t="shared" si="3"/>
        <v>1.8803418803418819</v>
      </c>
      <c r="BR45" s="64">
        <v>3</v>
      </c>
      <c r="BS45" s="46">
        <f t="shared" si="6"/>
        <v>3.4188034188034218</v>
      </c>
      <c r="BT45" s="46">
        <f t="shared" si="10"/>
        <v>12.25</v>
      </c>
      <c r="BU45" s="46">
        <f t="shared" si="11"/>
        <v>13.960113960113972</v>
      </c>
      <c r="BV45" s="45">
        <f t="shared" si="7"/>
        <v>33.527304031797165</v>
      </c>
      <c r="BW45" s="45">
        <f t="shared" si="4"/>
        <v>273.69227781058885</v>
      </c>
      <c r="BX45" s="45">
        <f t="shared" si="5"/>
        <v>1440.2309183997691</v>
      </c>
      <c r="BY45" s="45">
        <f t="shared" si="8"/>
        <v>17282.771020797227</v>
      </c>
      <c r="BZ45" s="45">
        <f t="shared" si="9"/>
        <v>34565.542041594454</v>
      </c>
      <c r="CA45" s="48">
        <v>43101</v>
      </c>
      <c r="CB45" s="111">
        <v>0</v>
      </c>
      <c r="CC45" s="111">
        <v>0</v>
      </c>
    </row>
    <row r="46" spans="1:81">
      <c r="A46" s="42" t="s">
        <v>468</v>
      </c>
      <c r="B46" s="42" t="s">
        <v>2</v>
      </c>
      <c r="C46" s="42" t="s">
        <v>469</v>
      </c>
      <c r="D46" s="42" t="s">
        <v>470</v>
      </c>
      <c r="E46" s="43" t="s">
        <v>402</v>
      </c>
      <c r="F46" s="43" t="s">
        <v>63</v>
      </c>
      <c r="G46" s="43">
        <v>1</v>
      </c>
      <c r="H46" s="45">
        <v>260.39999999999998</v>
      </c>
      <c r="I46" s="45">
        <v>260.39999999999998</v>
      </c>
      <c r="J46" s="45"/>
      <c r="K46" s="45"/>
      <c r="L46" s="45"/>
      <c r="M46" s="45"/>
      <c r="N46" s="45"/>
      <c r="O46" s="45"/>
      <c r="P46" s="45">
        <v>8.5221818181818172</v>
      </c>
      <c r="Q46" s="45">
        <v>268.9221818181818</v>
      </c>
      <c r="R46" s="45">
        <v>53.78443636363636</v>
      </c>
      <c r="S46" s="45">
        <v>4.0338327272727268</v>
      </c>
      <c r="T46" s="45">
        <v>2.6892218181818182</v>
      </c>
      <c r="U46" s="45">
        <v>0.53784436363636356</v>
      </c>
      <c r="V46" s="45">
        <v>6.723054545454545</v>
      </c>
      <c r="W46" s="45">
        <v>21.513774545454545</v>
      </c>
      <c r="X46" s="45">
        <v>8.0676654545454536</v>
      </c>
      <c r="Y46" s="45">
        <v>1.6135330909090908</v>
      </c>
      <c r="Z46" s="45">
        <v>98.96336290909089</v>
      </c>
      <c r="AA46" s="45">
        <v>22.410181818181815</v>
      </c>
      <c r="AB46" s="45">
        <v>29.877254399999998</v>
      </c>
      <c r="AC46" s="45">
        <v>19.241776528290913</v>
      </c>
      <c r="AD46" s="45">
        <v>71.529212746472723</v>
      </c>
      <c r="AE46" s="45">
        <v>164.376</v>
      </c>
      <c r="AF46" s="45">
        <v>397</v>
      </c>
      <c r="AG46" s="45">
        <v>0</v>
      </c>
      <c r="AH46" s="45">
        <v>0</v>
      </c>
      <c r="AI46" s="45">
        <v>0</v>
      </c>
      <c r="AJ46" s="45">
        <v>0</v>
      </c>
      <c r="AK46" s="45">
        <v>3.0700000000000003</v>
      </c>
      <c r="AL46" s="45">
        <v>0</v>
      </c>
      <c r="AM46" s="45">
        <v>564.44600000000003</v>
      </c>
      <c r="AN46" s="45">
        <v>734.93857565556357</v>
      </c>
      <c r="AO46" s="45">
        <v>1.349539074074074</v>
      </c>
      <c r="AP46" s="45">
        <v>0.10796312592592593</v>
      </c>
      <c r="AQ46" s="45">
        <v>5.3981562962962963E-2</v>
      </c>
      <c r="AR46" s="45">
        <v>0.94122763636363638</v>
      </c>
      <c r="AS46" s="45">
        <v>0.34637177018181831</v>
      </c>
      <c r="AT46" s="45">
        <v>11.563653818181816</v>
      </c>
      <c r="AU46" s="45">
        <v>0.44820363636363636</v>
      </c>
      <c r="AV46" s="45">
        <v>14.81094062405387</v>
      </c>
      <c r="AW46" s="45">
        <v>3.7350303030303027</v>
      </c>
      <c r="AX46" s="45">
        <v>2.2111379393939394</v>
      </c>
      <c r="AY46" s="45">
        <v>5.6025454545454538E-2</v>
      </c>
      <c r="AZ46" s="45">
        <v>0.89640727272727272</v>
      </c>
      <c r="BA46" s="45">
        <v>0.34860282828282824</v>
      </c>
      <c r="BB46" s="45">
        <v>2.6669709976565659</v>
      </c>
      <c r="BC46" s="45">
        <v>9.9141747956363648</v>
      </c>
      <c r="BD46" s="45"/>
      <c r="BE46" s="45">
        <v>0</v>
      </c>
      <c r="BF46" s="45">
        <v>9.9141747956363648</v>
      </c>
      <c r="BG46" s="45">
        <v>29.470416666666669</v>
      </c>
      <c r="BH46" s="45">
        <v>2.0998411196257227</v>
      </c>
      <c r="BI46" s="45">
        <v>0.58158206377108801</v>
      </c>
      <c r="BJ46" s="45">
        <v>95.960927845681056</v>
      </c>
      <c r="BK46" s="45"/>
      <c r="BL46" s="45">
        <v>128.11276769574454</v>
      </c>
      <c r="BM46" s="45">
        <v>1156.6986405891803</v>
      </c>
      <c r="BN46" s="45">
        <f t="shared" si="0"/>
        <v>140.72166432351077</v>
      </c>
      <c r="BO46" s="45">
        <f t="shared" si="1"/>
        <v>99.443309455280939</v>
      </c>
      <c r="BP46" s="46">
        <f t="shared" si="2"/>
        <v>8.5633802816901436</v>
      </c>
      <c r="BQ46" s="46">
        <f t="shared" si="3"/>
        <v>1.8591549295774654</v>
      </c>
      <c r="BR46" s="64">
        <v>2</v>
      </c>
      <c r="BS46" s="46">
        <f t="shared" si="6"/>
        <v>2.2535211267605644</v>
      </c>
      <c r="BT46" s="46">
        <f t="shared" si="10"/>
        <v>11.25</v>
      </c>
      <c r="BU46" s="46">
        <f t="shared" si="11"/>
        <v>12.676056338028173</v>
      </c>
      <c r="BV46" s="45">
        <f t="shared" si="7"/>
        <v>30.443447380410227</v>
      </c>
      <c r="BW46" s="45">
        <f t="shared" si="4"/>
        <v>270.60842115920195</v>
      </c>
      <c r="BX46" s="45">
        <f t="shared" si="5"/>
        <v>1427.3070617483822</v>
      </c>
      <c r="BY46" s="45">
        <f t="shared" si="8"/>
        <v>17127.684740980585</v>
      </c>
      <c r="BZ46" s="45">
        <f t="shared" si="9"/>
        <v>34255.36948196117</v>
      </c>
      <c r="CA46" s="48">
        <v>43101</v>
      </c>
      <c r="CB46" s="111">
        <v>0</v>
      </c>
      <c r="CC46" s="111">
        <v>0</v>
      </c>
    </row>
    <row r="47" spans="1:81">
      <c r="A47" s="42" t="s">
        <v>182</v>
      </c>
      <c r="B47" s="42" t="s">
        <v>0</v>
      </c>
      <c r="C47" s="42" t="s">
        <v>183</v>
      </c>
      <c r="D47" s="42" t="s">
        <v>471</v>
      </c>
      <c r="E47" s="43" t="s">
        <v>402</v>
      </c>
      <c r="F47" s="43" t="s">
        <v>63</v>
      </c>
      <c r="G47" s="43">
        <v>1</v>
      </c>
      <c r="H47" s="45">
        <v>1041.5999999999999</v>
      </c>
      <c r="I47" s="45">
        <v>1041.5999999999999</v>
      </c>
      <c r="J47" s="45"/>
      <c r="K47" s="45"/>
      <c r="L47" s="45"/>
      <c r="M47" s="45"/>
      <c r="N47" s="45"/>
      <c r="O47" s="45"/>
      <c r="P47" s="45">
        <v>34.088727272727269</v>
      </c>
      <c r="Q47" s="45">
        <v>1075.6887272727272</v>
      </c>
      <c r="R47" s="45">
        <v>215.13774545454544</v>
      </c>
      <c r="S47" s="45">
        <v>16.135330909090907</v>
      </c>
      <c r="T47" s="45">
        <v>10.756887272727273</v>
      </c>
      <c r="U47" s="45">
        <v>2.1513774545454543</v>
      </c>
      <c r="V47" s="45">
        <v>26.89221818181818</v>
      </c>
      <c r="W47" s="45">
        <v>86.055098181818181</v>
      </c>
      <c r="X47" s="45">
        <v>32.270661818181814</v>
      </c>
      <c r="Y47" s="45">
        <v>6.4541323636363632</v>
      </c>
      <c r="Z47" s="45">
        <v>395.85345163636356</v>
      </c>
      <c r="AA47" s="45">
        <v>89.640727272727261</v>
      </c>
      <c r="AB47" s="45">
        <v>119.50901759999999</v>
      </c>
      <c r="AC47" s="45">
        <v>76.967106113163652</v>
      </c>
      <c r="AD47" s="45">
        <v>286.11685098589089</v>
      </c>
      <c r="AE47" s="45">
        <v>117.504</v>
      </c>
      <c r="AF47" s="45">
        <v>397</v>
      </c>
      <c r="AG47" s="45">
        <v>0</v>
      </c>
      <c r="AH47" s="45">
        <v>32.619999999999997</v>
      </c>
      <c r="AI47" s="45">
        <v>0</v>
      </c>
      <c r="AJ47" s="45">
        <v>0</v>
      </c>
      <c r="AK47" s="45">
        <v>3.0700000000000003</v>
      </c>
      <c r="AL47" s="45">
        <v>0</v>
      </c>
      <c r="AM47" s="45">
        <v>550.19400000000007</v>
      </c>
      <c r="AN47" s="45">
        <v>1232.1643026222546</v>
      </c>
      <c r="AO47" s="45">
        <v>5.3981562962962961</v>
      </c>
      <c r="AP47" s="45">
        <v>0.43185250370370371</v>
      </c>
      <c r="AQ47" s="45">
        <v>0.21592625185185185</v>
      </c>
      <c r="AR47" s="45">
        <v>3.7649105454545455</v>
      </c>
      <c r="AS47" s="45">
        <v>1.3854870807272732</v>
      </c>
      <c r="AT47" s="45">
        <v>46.254615272727264</v>
      </c>
      <c r="AU47" s="45">
        <v>1.7928145454545454</v>
      </c>
      <c r="AV47" s="45">
        <v>59.243762496215481</v>
      </c>
      <c r="AW47" s="45">
        <v>14.940121212121211</v>
      </c>
      <c r="AX47" s="45">
        <v>8.8445517575757577</v>
      </c>
      <c r="AY47" s="45">
        <v>0.22410181818181815</v>
      </c>
      <c r="AZ47" s="45">
        <v>3.5856290909090909</v>
      </c>
      <c r="BA47" s="45">
        <v>1.3944113131313129</v>
      </c>
      <c r="BB47" s="45">
        <v>10.667883990626263</v>
      </c>
      <c r="BC47" s="45">
        <v>39.656699182545459</v>
      </c>
      <c r="BD47" s="45"/>
      <c r="BE47" s="45">
        <v>0</v>
      </c>
      <c r="BF47" s="45">
        <v>39.656699182545459</v>
      </c>
      <c r="BG47" s="45">
        <v>53.087083333333339</v>
      </c>
      <c r="BH47" s="45">
        <v>8.3993644785028909</v>
      </c>
      <c r="BI47" s="45">
        <v>2.3263282550843525</v>
      </c>
      <c r="BJ47" s="45">
        <v>383.84371138272417</v>
      </c>
      <c r="BK47" s="45"/>
      <c r="BL47" s="45">
        <v>447.65648744964477</v>
      </c>
      <c r="BM47" s="45">
        <v>2854.4099790233877</v>
      </c>
      <c r="BN47" s="45">
        <f t="shared" si="0"/>
        <v>140.72166432351077</v>
      </c>
      <c r="BO47" s="45">
        <f t="shared" si="1"/>
        <v>99.443309455280939</v>
      </c>
      <c r="BP47" s="46">
        <f t="shared" si="2"/>
        <v>8.8629737609329435</v>
      </c>
      <c r="BQ47" s="46">
        <f t="shared" si="3"/>
        <v>1.9241982507288626</v>
      </c>
      <c r="BR47" s="64">
        <v>5</v>
      </c>
      <c r="BS47" s="46">
        <f t="shared" si="6"/>
        <v>5.8309037900874632</v>
      </c>
      <c r="BT47" s="46">
        <f t="shared" si="10"/>
        <v>14.25</v>
      </c>
      <c r="BU47" s="46">
        <f t="shared" si="11"/>
        <v>16.618075801749271</v>
      </c>
      <c r="BV47" s="45">
        <f t="shared" si="7"/>
        <v>39.910797391810867</v>
      </c>
      <c r="BW47" s="45">
        <f t="shared" si="4"/>
        <v>280.07577117060259</v>
      </c>
      <c r="BX47" s="45">
        <f t="shared" si="5"/>
        <v>3134.4857501939905</v>
      </c>
      <c r="BY47" s="45">
        <f t="shared" si="8"/>
        <v>37613.829002327882</v>
      </c>
      <c r="BZ47" s="45">
        <f t="shared" si="9"/>
        <v>75227.658004655765</v>
      </c>
      <c r="CA47" s="48">
        <v>43101</v>
      </c>
      <c r="CB47" s="111">
        <v>0</v>
      </c>
      <c r="CC47" s="111">
        <v>0</v>
      </c>
    </row>
    <row r="48" spans="1:81">
      <c r="A48" s="42" t="s">
        <v>472</v>
      </c>
      <c r="B48" s="42" t="s">
        <v>2</v>
      </c>
      <c r="C48" s="42" t="s">
        <v>74</v>
      </c>
      <c r="D48" s="42" t="s">
        <v>473</v>
      </c>
      <c r="E48" s="43" t="s">
        <v>402</v>
      </c>
      <c r="F48" s="43" t="s">
        <v>63</v>
      </c>
      <c r="G48" s="43">
        <v>1</v>
      </c>
      <c r="H48" s="45">
        <v>260.39999999999998</v>
      </c>
      <c r="I48" s="45">
        <v>260.39999999999998</v>
      </c>
      <c r="J48" s="45"/>
      <c r="K48" s="45"/>
      <c r="L48" s="45"/>
      <c r="M48" s="45"/>
      <c r="N48" s="45"/>
      <c r="O48" s="45"/>
      <c r="P48" s="45">
        <v>8.5221818181818172</v>
      </c>
      <c r="Q48" s="45">
        <v>268.9221818181818</v>
      </c>
      <c r="R48" s="45">
        <v>53.78443636363636</v>
      </c>
      <c r="S48" s="45">
        <v>4.0338327272727268</v>
      </c>
      <c r="T48" s="45">
        <v>2.6892218181818182</v>
      </c>
      <c r="U48" s="45">
        <v>0.53784436363636356</v>
      </c>
      <c r="V48" s="45">
        <v>6.723054545454545</v>
      </c>
      <c r="W48" s="45">
        <v>21.513774545454545</v>
      </c>
      <c r="X48" s="45">
        <v>8.0676654545454536</v>
      </c>
      <c r="Y48" s="45">
        <v>1.6135330909090908</v>
      </c>
      <c r="Z48" s="45">
        <v>98.96336290909089</v>
      </c>
      <c r="AA48" s="45">
        <v>22.410181818181815</v>
      </c>
      <c r="AB48" s="45">
        <v>29.877254399999998</v>
      </c>
      <c r="AC48" s="45">
        <v>19.241776528290913</v>
      </c>
      <c r="AD48" s="45">
        <v>71.529212746472723</v>
      </c>
      <c r="AE48" s="45">
        <v>164.376</v>
      </c>
      <c r="AF48" s="45">
        <v>0</v>
      </c>
      <c r="AG48" s="45">
        <v>264.83999999999997</v>
      </c>
      <c r="AH48" s="45">
        <v>27.01</v>
      </c>
      <c r="AI48" s="45">
        <v>0</v>
      </c>
      <c r="AJ48" s="45">
        <v>0</v>
      </c>
      <c r="AK48" s="45">
        <v>3.0700000000000003</v>
      </c>
      <c r="AL48" s="45">
        <v>0</v>
      </c>
      <c r="AM48" s="45">
        <v>459.29599999999999</v>
      </c>
      <c r="AN48" s="45">
        <v>629.78857565556359</v>
      </c>
      <c r="AO48" s="45">
        <v>1.349539074074074</v>
      </c>
      <c r="AP48" s="45">
        <v>0.10796312592592593</v>
      </c>
      <c r="AQ48" s="45">
        <v>5.3981562962962963E-2</v>
      </c>
      <c r="AR48" s="45">
        <v>0.94122763636363638</v>
      </c>
      <c r="AS48" s="45">
        <v>0.34637177018181831</v>
      </c>
      <c r="AT48" s="45">
        <v>11.563653818181816</v>
      </c>
      <c r="AU48" s="45">
        <v>0.44820363636363636</v>
      </c>
      <c r="AV48" s="45">
        <v>14.81094062405387</v>
      </c>
      <c r="AW48" s="45">
        <v>3.7350303030303027</v>
      </c>
      <c r="AX48" s="45">
        <v>2.2111379393939394</v>
      </c>
      <c r="AY48" s="45">
        <v>5.6025454545454538E-2</v>
      </c>
      <c r="AZ48" s="45">
        <v>0.89640727272727272</v>
      </c>
      <c r="BA48" s="45">
        <v>0.34860282828282824</v>
      </c>
      <c r="BB48" s="45">
        <v>2.6669709976565659</v>
      </c>
      <c r="BC48" s="45">
        <v>9.9141747956363648</v>
      </c>
      <c r="BD48" s="45"/>
      <c r="BE48" s="45">
        <v>0</v>
      </c>
      <c r="BF48" s="45">
        <v>9.9141747956363648</v>
      </c>
      <c r="BG48" s="45">
        <v>29.470416666666669</v>
      </c>
      <c r="BH48" s="45">
        <v>2.0998411196257227</v>
      </c>
      <c r="BI48" s="45">
        <v>0.58158206377108801</v>
      </c>
      <c r="BJ48" s="45">
        <v>95.960927845681056</v>
      </c>
      <c r="BK48" s="45"/>
      <c r="BL48" s="45">
        <v>128.11276769574454</v>
      </c>
      <c r="BM48" s="45">
        <v>1051.5486405891802</v>
      </c>
      <c r="BN48" s="45">
        <f t="shared" si="0"/>
        <v>140.72166432351077</v>
      </c>
      <c r="BO48" s="45">
        <f t="shared" si="1"/>
        <v>99.443309455280939</v>
      </c>
      <c r="BP48" s="46">
        <f t="shared" si="2"/>
        <v>8.8629737609329435</v>
      </c>
      <c r="BQ48" s="46">
        <f t="shared" si="3"/>
        <v>1.9241982507288626</v>
      </c>
      <c r="BR48" s="64">
        <v>5</v>
      </c>
      <c r="BS48" s="46">
        <f t="shared" si="6"/>
        <v>5.8309037900874632</v>
      </c>
      <c r="BT48" s="46">
        <f t="shared" si="10"/>
        <v>14.25</v>
      </c>
      <c r="BU48" s="46">
        <f t="shared" si="11"/>
        <v>16.618075801749271</v>
      </c>
      <c r="BV48" s="45">
        <f t="shared" si="7"/>
        <v>39.910797391810867</v>
      </c>
      <c r="BW48" s="45">
        <f t="shared" si="4"/>
        <v>280.07577117060259</v>
      </c>
      <c r="BX48" s="45">
        <f t="shared" si="5"/>
        <v>1331.6244117597828</v>
      </c>
      <c r="BY48" s="45">
        <f t="shared" si="8"/>
        <v>15979.492941117394</v>
      </c>
      <c r="BZ48" s="45">
        <f t="shared" si="9"/>
        <v>31958.985882234789</v>
      </c>
      <c r="CA48" s="48">
        <v>43101</v>
      </c>
      <c r="CB48" s="111">
        <v>0</v>
      </c>
      <c r="CC48" s="111">
        <v>0</v>
      </c>
    </row>
    <row r="49" spans="1:81">
      <c r="A49" s="42" t="s">
        <v>186</v>
      </c>
      <c r="B49" s="42" t="s">
        <v>1</v>
      </c>
      <c r="C49" s="42" t="s">
        <v>189</v>
      </c>
      <c r="D49" s="42" t="s">
        <v>474</v>
      </c>
      <c r="E49" s="43" t="s">
        <v>402</v>
      </c>
      <c r="F49" s="43" t="s">
        <v>63</v>
      </c>
      <c r="G49" s="43">
        <v>1</v>
      </c>
      <c r="H49" s="45">
        <v>520.79999999999995</v>
      </c>
      <c r="I49" s="45">
        <v>520.79999999999995</v>
      </c>
      <c r="J49" s="45"/>
      <c r="K49" s="45"/>
      <c r="L49" s="45"/>
      <c r="M49" s="45"/>
      <c r="N49" s="45"/>
      <c r="O49" s="45"/>
      <c r="P49" s="45">
        <v>17.044363636363634</v>
      </c>
      <c r="Q49" s="45">
        <v>537.8443636363636</v>
      </c>
      <c r="R49" s="45">
        <v>107.56887272727272</v>
      </c>
      <c r="S49" s="45">
        <v>8.0676654545454536</v>
      </c>
      <c r="T49" s="45">
        <v>5.3784436363636363</v>
      </c>
      <c r="U49" s="45">
        <v>1.0756887272727271</v>
      </c>
      <c r="V49" s="45">
        <v>13.44610909090909</v>
      </c>
      <c r="W49" s="45">
        <v>43.027549090909091</v>
      </c>
      <c r="X49" s="45">
        <v>16.135330909090907</v>
      </c>
      <c r="Y49" s="45">
        <v>3.2270661818181816</v>
      </c>
      <c r="Z49" s="45">
        <v>197.92672581818178</v>
      </c>
      <c r="AA49" s="45">
        <v>44.820363636363631</v>
      </c>
      <c r="AB49" s="45">
        <v>59.754508799999996</v>
      </c>
      <c r="AC49" s="45">
        <v>38.483553056581826</v>
      </c>
      <c r="AD49" s="45">
        <v>143.05842549294545</v>
      </c>
      <c r="AE49" s="45">
        <v>148.75200000000001</v>
      </c>
      <c r="AF49" s="45">
        <v>397</v>
      </c>
      <c r="AG49" s="45">
        <v>0</v>
      </c>
      <c r="AH49" s="45">
        <v>0</v>
      </c>
      <c r="AI49" s="45">
        <v>0</v>
      </c>
      <c r="AJ49" s="45">
        <v>0</v>
      </c>
      <c r="AK49" s="45">
        <v>3.0700000000000003</v>
      </c>
      <c r="AL49" s="45">
        <v>0</v>
      </c>
      <c r="AM49" s="45">
        <v>548.822</v>
      </c>
      <c r="AN49" s="45">
        <v>889.80715131112731</v>
      </c>
      <c r="AO49" s="45">
        <v>2.6990781481481481</v>
      </c>
      <c r="AP49" s="45">
        <v>0.21592625185185185</v>
      </c>
      <c r="AQ49" s="45">
        <v>0.10796312592592593</v>
      </c>
      <c r="AR49" s="45">
        <v>1.8824552727272728</v>
      </c>
      <c r="AS49" s="45">
        <v>0.69274354036363661</v>
      </c>
      <c r="AT49" s="45">
        <v>23.127307636363632</v>
      </c>
      <c r="AU49" s="45">
        <v>0.89640727272727272</v>
      </c>
      <c r="AV49" s="45">
        <v>29.621881248107741</v>
      </c>
      <c r="AW49" s="45">
        <v>7.4700606060606054</v>
      </c>
      <c r="AX49" s="45">
        <v>4.4222758787878789</v>
      </c>
      <c r="AY49" s="45">
        <v>0.11205090909090908</v>
      </c>
      <c r="AZ49" s="45">
        <v>1.7928145454545454</v>
      </c>
      <c r="BA49" s="45">
        <v>0.69720565656565647</v>
      </c>
      <c r="BB49" s="45">
        <v>5.3339419953131317</v>
      </c>
      <c r="BC49" s="45">
        <v>19.82834959127273</v>
      </c>
      <c r="BD49" s="45"/>
      <c r="BE49" s="45">
        <v>0</v>
      </c>
      <c r="BF49" s="45">
        <v>19.82834959127273</v>
      </c>
      <c r="BG49" s="45">
        <v>29.470416666666669</v>
      </c>
      <c r="BH49" s="45">
        <v>4.1996822392514455</v>
      </c>
      <c r="BI49" s="45">
        <v>1.1631641275421762</v>
      </c>
      <c r="BJ49" s="45">
        <v>191.92185569136208</v>
      </c>
      <c r="BK49" s="45"/>
      <c r="BL49" s="45">
        <v>226.75511872482238</v>
      </c>
      <c r="BM49" s="45">
        <v>1703.8568645116939</v>
      </c>
      <c r="BN49" s="45">
        <f t="shared" si="0"/>
        <v>140.72166432351077</v>
      </c>
      <c r="BO49" s="45">
        <f t="shared" si="1"/>
        <v>99.443309455280939</v>
      </c>
      <c r="BP49" s="46">
        <f t="shared" si="2"/>
        <v>8.6609686609686669</v>
      </c>
      <c r="BQ49" s="46">
        <f t="shared" si="3"/>
        <v>1.8803418803418819</v>
      </c>
      <c r="BR49" s="64">
        <v>3</v>
      </c>
      <c r="BS49" s="46">
        <f t="shared" si="6"/>
        <v>3.4188034188034218</v>
      </c>
      <c r="BT49" s="46">
        <f t="shared" si="10"/>
        <v>12.25</v>
      </c>
      <c r="BU49" s="46">
        <f t="shared" si="11"/>
        <v>13.960113960113972</v>
      </c>
      <c r="BV49" s="45">
        <f t="shared" si="7"/>
        <v>33.527304031797165</v>
      </c>
      <c r="BW49" s="45">
        <f t="shared" si="4"/>
        <v>273.69227781058885</v>
      </c>
      <c r="BX49" s="45">
        <f t="shared" si="5"/>
        <v>1977.5491423222827</v>
      </c>
      <c r="BY49" s="45">
        <f t="shared" si="8"/>
        <v>23730.589707867392</v>
      </c>
      <c r="BZ49" s="45">
        <f t="shared" si="9"/>
        <v>47461.179415734783</v>
      </c>
      <c r="CA49" s="48">
        <v>43101</v>
      </c>
      <c r="CB49" s="111">
        <v>0</v>
      </c>
      <c r="CC49" s="111">
        <v>0</v>
      </c>
    </row>
    <row r="50" spans="1:81">
      <c r="A50" s="42" t="s">
        <v>186</v>
      </c>
      <c r="B50" s="42" t="s">
        <v>0</v>
      </c>
      <c r="C50" s="42" t="s">
        <v>189</v>
      </c>
      <c r="D50" s="42" t="s">
        <v>475</v>
      </c>
      <c r="E50" s="43" t="s">
        <v>402</v>
      </c>
      <c r="F50" s="43" t="s">
        <v>63</v>
      </c>
      <c r="G50" s="43">
        <v>1</v>
      </c>
      <c r="H50" s="45">
        <v>1041.5999999999999</v>
      </c>
      <c r="I50" s="45">
        <v>1041.5999999999999</v>
      </c>
      <c r="J50" s="45"/>
      <c r="K50" s="45"/>
      <c r="L50" s="45"/>
      <c r="M50" s="45"/>
      <c r="N50" s="45"/>
      <c r="O50" s="45"/>
      <c r="P50" s="45">
        <v>34.088727272727269</v>
      </c>
      <c r="Q50" s="45">
        <v>1075.6887272727272</v>
      </c>
      <c r="R50" s="45">
        <v>215.13774545454544</v>
      </c>
      <c r="S50" s="45">
        <v>16.135330909090907</v>
      </c>
      <c r="T50" s="45">
        <v>10.756887272727273</v>
      </c>
      <c r="U50" s="45">
        <v>2.1513774545454543</v>
      </c>
      <c r="V50" s="45">
        <v>26.89221818181818</v>
      </c>
      <c r="W50" s="45">
        <v>86.055098181818181</v>
      </c>
      <c r="X50" s="45">
        <v>32.270661818181814</v>
      </c>
      <c r="Y50" s="45">
        <v>6.4541323636363632</v>
      </c>
      <c r="Z50" s="45">
        <v>395.85345163636356</v>
      </c>
      <c r="AA50" s="45">
        <v>89.640727272727261</v>
      </c>
      <c r="AB50" s="45">
        <v>119.50901759999999</v>
      </c>
      <c r="AC50" s="45">
        <v>76.967106113163652</v>
      </c>
      <c r="AD50" s="45">
        <v>286.11685098589089</v>
      </c>
      <c r="AE50" s="45">
        <v>117.504</v>
      </c>
      <c r="AF50" s="45">
        <v>397</v>
      </c>
      <c r="AG50" s="45">
        <v>0</v>
      </c>
      <c r="AH50" s="45">
        <v>0</v>
      </c>
      <c r="AI50" s="45">
        <v>0</v>
      </c>
      <c r="AJ50" s="45">
        <v>0</v>
      </c>
      <c r="AK50" s="45">
        <v>3.0700000000000003</v>
      </c>
      <c r="AL50" s="45">
        <v>0</v>
      </c>
      <c r="AM50" s="45">
        <v>517.57400000000007</v>
      </c>
      <c r="AN50" s="45">
        <v>1199.5443026222545</v>
      </c>
      <c r="AO50" s="45">
        <v>5.3981562962962961</v>
      </c>
      <c r="AP50" s="45">
        <v>0.43185250370370371</v>
      </c>
      <c r="AQ50" s="45">
        <v>0.21592625185185185</v>
      </c>
      <c r="AR50" s="45">
        <v>3.7649105454545455</v>
      </c>
      <c r="AS50" s="45">
        <v>1.3854870807272732</v>
      </c>
      <c r="AT50" s="45">
        <v>46.254615272727264</v>
      </c>
      <c r="AU50" s="45">
        <v>1.7928145454545454</v>
      </c>
      <c r="AV50" s="45">
        <v>59.243762496215481</v>
      </c>
      <c r="AW50" s="45">
        <v>14.940121212121211</v>
      </c>
      <c r="AX50" s="45">
        <v>8.8445517575757577</v>
      </c>
      <c r="AY50" s="45">
        <v>0.22410181818181815</v>
      </c>
      <c r="AZ50" s="45">
        <v>3.5856290909090909</v>
      </c>
      <c r="BA50" s="45">
        <v>1.3944113131313129</v>
      </c>
      <c r="BB50" s="45">
        <v>10.667883990626263</v>
      </c>
      <c r="BC50" s="45">
        <v>39.656699182545459</v>
      </c>
      <c r="BD50" s="45"/>
      <c r="BE50" s="45">
        <v>0</v>
      </c>
      <c r="BF50" s="45">
        <v>39.656699182545459</v>
      </c>
      <c r="BG50" s="45">
        <v>53.087083333333339</v>
      </c>
      <c r="BH50" s="45">
        <v>8.3993644785028909</v>
      </c>
      <c r="BI50" s="45">
        <v>2.3263282550843525</v>
      </c>
      <c r="BJ50" s="45">
        <v>383.84371138272417</v>
      </c>
      <c r="BK50" s="45"/>
      <c r="BL50" s="45">
        <v>447.65648744964477</v>
      </c>
      <c r="BM50" s="45">
        <v>2821.7899790233873</v>
      </c>
      <c r="BN50" s="45">
        <f t="shared" si="0"/>
        <v>140.72166432351077</v>
      </c>
      <c r="BO50" s="45">
        <f t="shared" si="1"/>
        <v>99.443309455280939</v>
      </c>
      <c r="BP50" s="46">
        <f t="shared" si="2"/>
        <v>8.6609686609686669</v>
      </c>
      <c r="BQ50" s="46">
        <f t="shared" si="3"/>
        <v>1.8803418803418819</v>
      </c>
      <c r="BR50" s="64">
        <v>3</v>
      </c>
      <c r="BS50" s="46">
        <f t="shared" si="6"/>
        <v>3.4188034188034218</v>
      </c>
      <c r="BT50" s="46">
        <f t="shared" si="10"/>
        <v>12.25</v>
      </c>
      <c r="BU50" s="46">
        <f t="shared" si="11"/>
        <v>13.960113960113972</v>
      </c>
      <c r="BV50" s="45">
        <f t="shared" si="7"/>
        <v>33.527304031797165</v>
      </c>
      <c r="BW50" s="45">
        <f t="shared" si="4"/>
        <v>273.69227781058885</v>
      </c>
      <c r="BX50" s="45">
        <f t="shared" si="5"/>
        <v>3095.482256833976</v>
      </c>
      <c r="BY50" s="45">
        <f t="shared" si="8"/>
        <v>37145.787082007708</v>
      </c>
      <c r="BZ50" s="45">
        <f t="shared" si="9"/>
        <v>74291.574164015416</v>
      </c>
      <c r="CA50" s="48">
        <v>43101</v>
      </c>
      <c r="CB50" s="111">
        <v>0</v>
      </c>
      <c r="CC50" s="111">
        <v>0</v>
      </c>
    </row>
    <row r="51" spans="1:81">
      <c r="A51" s="42" t="s">
        <v>193</v>
      </c>
      <c r="B51" s="42" t="s">
        <v>2</v>
      </c>
      <c r="C51" s="42" t="s">
        <v>67</v>
      </c>
      <c r="D51" s="42" t="s">
        <v>476</v>
      </c>
      <c r="E51" s="43" t="s">
        <v>402</v>
      </c>
      <c r="F51" s="43" t="s">
        <v>63</v>
      </c>
      <c r="G51" s="43">
        <v>1</v>
      </c>
      <c r="H51" s="45">
        <v>260.39999999999998</v>
      </c>
      <c r="I51" s="45">
        <v>260.39999999999998</v>
      </c>
      <c r="J51" s="45"/>
      <c r="K51" s="45"/>
      <c r="L51" s="45"/>
      <c r="M51" s="45"/>
      <c r="N51" s="45"/>
      <c r="O51" s="45"/>
      <c r="P51" s="45">
        <v>8.5221818181818172</v>
      </c>
      <c r="Q51" s="45">
        <v>268.9221818181818</v>
      </c>
      <c r="R51" s="45">
        <v>53.78443636363636</v>
      </c>
      <c r="S51" s="45">
        <v>4.0338327272727268</v>
      </c>
      <c r="T51" s="45">
        <v>2.6892218181818182</v>
      </c>
      <c r="U51" s="45">
        <v>0.53784436363636356</v>
      </c>
      <c r="V51" s="45">
        <v>6.723054545454545</v>
      </c>
      <c r="W51" s="45">
        <v>21.513774545454545</v>
      </c>
      <c r="X51" s="45">
        <v>8.0676654545454536</v>
      </c>
      <c r="Y51" s="45">
        <v>1.6135330909090908</v>
      </c>
      <c r="Z51" s="45">
        <v>98.96336290909089</v>
      </c>
      <c r="AA51" s="45">
        <v>22.410181818181815</v>
      </c>
      <c r="AB51" s="45">
        <v>29.877254399999998</v>
      </c>
      <c r="AC51" s="45">
        <v>19.241776528290913</v>
      </c>
      <c r="AD51" s="45">
        <v>71.529212746472723</v>
      </c>
      <c r="AE51" s="45">
        <v>164.376</v>
      </c>
      <c r="AF51" s="45">
        <v>397</v>
      </c>
      <c r="AG51" s="45">
        <v>0</v>
      </c>
      <c r="AH51" s="45">
        <v>0</v>
      </c>
      <c r="AI51" s="45">
        <v>9.84</v>
      </c>
      <c r="AJ51" s="45">
        <v>0</v>
      </c>
      <c r="AK51" s="45">
        <v>3.0700000000000003</v>
      </c>
      <c r="AL51" s="45">
        <v>0</v>
      </c>
      <c r="AM51" s="45">
        <v>574.28600000000006</v>
      </c>
      <c r="AN51" s="45">
        <v>744.7785756555636</v>
      </c>
      <c r="AO51" s="45">
        <v>1.349539074074074</v>
      </c>
      <c r="AP51" s="45">
        <v>0.10796312592592593</v>
      </c>
      <c r="AQ51" s="45">
        <v>5.3981562962962963E-2</v>
      </c>
      <c r="AR51" s="45">
        <v>0.94122763636363638</v>
      </c>
      <c r="AS51" s="45">
        <v>0.34637177018181831</v>
      </c>
      <c r="AT51" s="45">
        <v>11.563653818181816</v>
      </c>
      <c r="AU51" s="45">
        <v>0.44820363636363636</v>
      </c>
      <c r="AV51" s="45">
        <v>14.81094062405387</v>
      </c>
      <c r="AW51" s="45">
        <v>3.7350303030303027</v>
      </c>
      <c r="AX51" s="45">
        <v>2.2111379393939394</v>
      </c>
      <c r="AY51" s="45">
        <v>5.6025454545454538E-2</v>
      </c>
      <c r="AZ51" s="45">
        <v>0.89640727272727272</v>
      </c>
      <c r="BA51" s="45">
        <v>0.34860282828282824</v>
      </c>
      <c r="BB51" s="45">
        <v>2.6669709976565659</v>
      </c>
      <c r="BC51" s="45">
        <v>9.9141747956363648</v>
      </c>
      <c r="BD51" s="45"/>
      <c r="BE51" s="45">
        <v>0</v>
      </c>
      <c r="BF51" s="45">
        <v>9.9141747956363648</v>
      </c>
      <c r="BG51" s="45">
        <v>29.470416666666669</v>
      </c>
      <c r="BH51" s="45">
        <v>2.0998411196257227</v>
      </c>
      <c r="BI51" s="45">
        <v>0.58158206377108801</v>
      </c>
      <c r="BJ51" s="45">
        <v>95.960927845681056</v>
      </c>
      <c r="BK51" s="45"/>
      <c r="BL51" s="45">
        <v>128.11276769574454</v>
      </c>
      <c r="BM51" s="45">
        <v>1166.5386405891802</v>
      </c>
      <c r="BN51" s="45">
        <f t="shared" si="0"/>
        <v>140.72166432351077</v>
      </c>
      <c r="BO51" s="45">
        <f t="shared" si="1"/>
        <v>99.443309455280939</v>
      </c>
      <c r="BP51" s="46">
        <f t="shared" si="2"/>
        <v>8.6609686609686669</v>
      </c>
      <c r="BQ51" s="46">
        <f t="shared" si="3"/>
        <v>1.8803418803418819</v>
      </c>
      <c r="BR51" s="64">
        <v>3</v>
      </c>
      <c r="BS51" s="46">
        <f t="shared" si="6"/>
        <v>3.4188034188034218</v>
      </c>
      <c r="BT51" s="46">
        <f t="shared" si="10"/>
        <v>12.25</v>
      </c>
      <c r="BU51" s="46">
        <f t="shared" si="11"/>
        <v>13.960113960113972</v>
      </c>
      <c r="BV51" s="45">
        <f t="shared" si="7"/>
        <v>33.527304031797165</v>
      </c>
      <c r="BW51" s="45">
        <f t="shared" si="4"/>
        <v>273.69227781058885</v>
      </c>
      <c r="BX51" s="45">
        <f t="shared" si="5"/>
        <v>1440.2309183997691</v>
      </c>
      <c r="BY51" s="45">
        <f t="shared" si="8"/>
        <v>17282.771020797227</v>
      </c>
      <c r="BZ51" s="45">
        <f t="shared" si="9"/>
        <v>34565.542041594454</v>
      </c>
      <c r="CA51" s="48">
        <v>43101</v>
      </c>
      <c r="CB51" s="111">
        <v>0</v>
      </c>
      <c r="CC51" s="111">
        <v>0</v>
      </c>
    </row>
    <row r="52" spans="1:81">
      <c r="A52" s="42" t="s">
        <v>195</v>
      </c>
      <c r="B52" s="42" t="s">
        <v>0</v>
      </c>
      <c r="C52" s="42" t="s">
        <v>161</v>
      </c>
      <c r="D52" s="42" t="s">
        <v>477</v>
      </c>
      <c r="E52" s="43" t="s">
        <v>402</v>
      </c>
      <c r="F52" s="43" t="s">
        <v>63</v>
      </c>
      <c r="G52" s="43">
        <v>5</v>
      </c>
      <c r="H52" s="45">
        <v>1076.08</v>
      </c>
      <c r="I52" s="45">
        <v>5380.4</v>
      </c>
      <c r="J52" s="45"/>
      <c r="K52" s="45"/>
      <c r="L52" s="45"/>
      <c r="M52" s="45"/>
      <c r="N52" s="45"/>
      <c r="O52" s="45"/>
      <c r="P52" s="45">
        <v>176.08581818181818</v>
      </c>
      <c r="Q52" s="45">
        <v>5556.4858181818181</v>
      </c>
      <c r="R52" s="45">
        <v>1111.2971636363636</v>
      </c>
      <c r="S52" s="45">
        <v>83.347287272727272</v>
      </c>
      <c r="T52" s="45">
        <v>55.564858181818181</v>
      </c>
      <c r="U52" s="45">
        <v>11.112971636363637</v>
      </c>
      <c r="V52" s="45">
        <v>138.91214545454545</v>
      </c>
      <c r="W52" s="45">
        <v>444.51886545454545</v>
      </c>
      <c r="X52" s="45">
        <v>166.69457454545454</v>
      </c>
      <c r="Y52" s="45">
        <v>33.33891490909091</v>
      </c>
      <c r="Z52" s="45">
        <v>2044.786781090909</v>
      </c>
      <c r="AA52" s="45">
        <v>463.04048484848482</v>
      </c>
      <c r="AB52" s="45">
        <v>617.32557440000005</v>
      </c>
      <c r="AC52" s="45">
        <v>397.57470980344254</v>
      </c>
      <c r="AD52" s="45">
        <v>1477.9407690519274</v>
      </c>
      <c r="AE52" s="45">
        <v>577.17600000000004</v>
      </c>
      <c r="AF52" s="45">
        <v>1985</v>
      </c>
      <c r="AG52" s="45">
        <v>0</v>
      </c>
      <c r="AH52" s="45">
        <v>242.89999999999998</v>
      </c>
      <c r="AI52" s="45">
        <v>0</v>
      </c>
      <c r="AJ52" s="45">
        <v>0</v>
      </c>
      <c r="AK52" s="45">
        <v>15.350000000000001</v>
      </c>
      <c r="AL52" s="45">
        <v>0</v>
      </c>
      <c r="AM52" s="45">
        <v>2820.4259999999999</v>
      </c>
      <c r="AN52" s="45">
        <v>6343.1535501428361</v>
      </c>
      <c r="AO52" s="45">
        <v>27.884255123456793</v>
      </c>
      <c r="AP52" s="45">
        <v>2.2307404098765433</v>
      </c>
      <c r="AQ52" s="45">
        <v>1.1153702049382717</v>
      </c>
      <c r="AR52" s="45">
        <v>19.447700363636365</v>
      </c>
      <c r="AS52" s="45">
        <v>7.156753733818185</v>
      </c>
      <c r="AT52" s="45">
        <v>238.92889018181816</v>
      </c>
      <c r="AU52" s="45">
        <v>9.260809696969698</v>
      </c>
      <c r="AV52" s="45">
        <v>306.02451971451404</v>
      </c>
      <c r="AW52" s="45">
        <v>77.173414141414142</v>
      </c>
      <c r="AX52" s="45">
        <v>45.686661171717176</v>
      </c>
      <c r="AY52" s="45">
        <v>1.157601212121212</v>
      </c>
      <c r="AZ52" s="45">
        <v>18.521619393939396</v>
      </c>
      <c r="BA52" s="45">
        <v>7.2028519865319867</v>
      </c>
      <c r="BB52" s="45">
        <v>55.105110429306407</v>
      </c>
      <c r="BC52" s="45">
        <v>204.84725833503029</v>
      </c>
      <c r="BD52" s="45"/>
      <c r="BE52" s="45">
        <v>0</v>
      </c>
      <c r="BF52" s="45">
        <v>204.84725833503029</v>
      </c>
      <c r="BG52" s="45">
        <v>265.4354166666667</v>
      </c>
      <c r="BH52" s="45">
        <v>41.996822392514453</v>
      </c>
      <c r="BI52" s="45">
        <v>11.631641275421762</v>
      </c>
      <c r="BJ52" s="45">
        <v>1919.2185569136209</v>
      </c>
      <c r="BK52" s="45"/>
      <c r="BL52" s="45">
        <v>2238.2824372482237</v>
      </c>
      <c r="BM52" s="45">
        <v>14648.793583622422</v>
      </c>
      <c r="BN52" s="45">
        <f t="shared" si="0"/>
        <v>703.60832161755388</v>
      </c>
      <c r="BO52" s="45">
        <f t="shared" si="1"/>
        <v>497.2165472764047</v>
      </c>
      <c r="BP52" s="46">
        <f t="shared" si="2"/>
        <v>8.5633802816901436</v>
      </c>
      <c r="BQ52" s="46">
        <f t="shared" si="3"/>
        <v>1.8591549295774654</v>
      </c>
      <c r="BR52" s="64">
        <v>2</v>
      </c>
      <c r="BS52" s="46">
        <f t="shared" si="6"/>
        <v>2.2535211267605644</v>
      </c>
      <c r="BT52" s="46">
        <f t="shared" si="10"/>
        <v>11.25</v>
      </c>
      <c r="BU52" s="46">
        <f t="shared" si="11"/>
        <v>12.676056338028173</v>
      </c>
      <c r="BV52" s="45">
        <f t="shared" si="7"/>
        <v>152.21723690205116</v>
      </c>
      <c r="BW52" s="45">
        <f t="shared" si="4"/>
        <v>1353.0421057960098</v>
      </c>
      <c r="BX52" s="45">
        <f t="shared" si="5"/>
        <v>16001.835689418433</v>
      </c>
      <c r="BY52" s="45">
        <f t="shared" si="8"/>
        <v>192022.02827302119</v>
      </c>
      <c r="BZ52" s="45">
        <f t="shared" si="9"/>
        <v>384044.05654604238</v>
      </c>
      <c r="CA52" s="48">
        <v>43101</v>
      </c>
      <c r="CB52" s="111">
        <v>0</v>
      </c>
      <c r="CC52" s="111">
        <v>0</v>
      </c>
    </row>
    <row r="53" spans="1:81">
      <c r="A53" s="42" t="s">
        <v>478</v>
      </c>
      <c r="B53" s="42" t="s">
        <v>2</v>
      </c>
      <c r="C53" s="42" t="s">
        <v>479</v>
      </c>
      <c r="D53" s="42" t="s">
        <v>480</v>
      </c>
      <c r="E53" s="43" t="s">
        <v>402</v>
      </c>
      <c r="F53" s="43" t="s">
        <v>63</v>
      </c>
      <c r="G53" s="43">
        <v>1</v>
      </c>
      <c r="H53" s="45">
        <v>260.39999999999998</v>
      </c>
      <c r="I53" s="45">
        <v>260.39999999999998</v>
      </c>
      <c r="J53" s="45"/>
      <c r="K53" s="45"/>
      <c r="L53" s="45"/>
      <c r="M53" s="45"/>
      <c r="N53" s="45"/>
      <c r="O53" s="45"/>
      <c r="P53" s="45">
        <v>8.5221818181818172</v>
      </c>
      <c r="Q53" s="45">
        <v>268.9221818181818</v>
      </c>
      <c r="R53" s="45">
        <v>53.78443636363636</v>
      </c>
      <c r="S53" s="45">
        <v>4.0338327272727268</v>
      </c>
      <c r="T53" s="45">
        <v>2.6892218181818182</v>
      </c>
      <c r="U53" s="45">
        <v>0.53784436363636356</v>
      </c>
      <c r="V53" s="45">
        <v>6.723054545454545</v>
      </c>
      <c r="W53" s="45">
        <v>21.513774545454545</v>
      </c>
      <c r="X53" s="45">
        <v>8.0676654545454536</v>
      </c>
      <c r="Y53" s="45">
        <v>1.6135330909090908</v>
      </c>
      <c r="Z53" s="45">
        <v>98.96336290909089</v>
      </c>
      <c r="AA53" s="45">
        <v>22.410181818181815</v>
      </c>
      <c r="AB53" s="45">
        <v>29.877254399999998</v>
      </c>
      <c r="AC53" s="45">
        <v>19.241776528290913</v>
      </c>
      <c r="AD53" s="45">
        <v>71.529212746472723</v>
      </c>
      <c r="AE53" s="45">
        <v>164.376</v>
      </c>
      <c r="AF53" s="45">
        <v>397</v>
      </c>
      <c r="AG53" s="45">
        <v>0</v>
      </c>
      <c r="AH53" s="45">
        <v>0</v>
      </c>
      <c r="AI53" s="45">
        <v>0</v>
      </c>
      <c r="AJ53" s="45">
        <v>0</v>
      </c>
      <c r="AK53" s="45">
        <v>3.0700000000000003</v>
      </c>
      <c r="AL53" s="45">
        <v>0</v>
      </c>
      <c r="AM53" s="45">
        <v>564.44600000000003</v>
      </c>
      <c r="AN53" s="45">
        <v>734.93857565556357</v>
      </c>
      <c r="AO53" s="45">
        <v>1.349539074074074</v>
      </c>
      <c r="AP53" s="45">
        <v>0.10796312592592593</v>
      </c>
      <c r="AQ53" s="45">
        <v>5.3981562962962963E-2</v>
      </c>
      <c r="AR53" s="45">
        <v>0.94122763636363638</v>
      </c>
      <c r="AS53" s="45">
        <v>0.34637177018181831</v>
      </c>
      <c r="AT53" s="45">
        <v>11.563653818181816</v>
      </c>
      <c r="AU53" s="45">
        <v>0.44820363636363636</v>
      </c>
      <c r="AV53" s="45">
        <v>14.81094062405387</v>
      </c>
      <c r="AW53" s="45">
        <v>3.7350303030303027</v>
      </c>
      <c r="AX53" s="45">
        <v>2.2111379393939394</v>
      </c>
      <c r="AY53" s="45">
        <v>5.6025454545454538E-2</v>
      </c>
      <c r="AZ53" s="45">
        <v>0.89640727272727272</v>
      </c>
      <c r="BA53" s="45">
        <v>0.34860282828282824</v>
      </c>
      <c r="BB53" s="45">
        <v>2.6669709976565659</v>
      </c>
      <c r="BC53" s="45">
        <v>9.9141747956363648</v>
      </c>
      <c r="BD53" s="45"/>
      <c r="BE53" s="45">
        <v>0</v>
      </c>
      <c r="BF53" s="45">
        <v>9.9141747956363648</v>
      </c>
      <c r="BG53" s="45">
        <v>29.470416666666669</v>
      </c>
      <c r="BH53" s="45">
        <v>2.0998411196257227</v>
      </c>
      <c r="BI53" s="45">
        <v>0.58158206377108801</v>
      </c>
      <c r="BJ53" s="45">
        <v>95.960927845681056</v>
      </c>
      <c r="BK53" s="45"/>
      <c r="BL53" s="45">
        <v>128.11276769574454</v>
      </c>
      <c r="BM53" s="45">
        <v>1156.6986405891803</v>
      </c>
      <c r="BN53" s="45">
        <f t="shared" si="0"/>
        <v>140.72166432351077</v>
      </c>
      <c r="BO53" s="45">
        <f t="shared" si="1"/>
        <v>99.443309455280939</v>
      </c>
      <c r="BP53" s="46">
        <f t="shared" si="2"/>
        <v>8.6609686609686669</v>
      </c>
      <c r="BQ53" s="46">
        <f t="shared" si="3"/>
        <v>1.8803418803418819</v>
      </c>
      <c r="BR53" s="64">
        <v>3</v>
      </c>
      <c r="BS53" s="46">
        <f t="shared" si="6"/>
        <v>3.4188034188034218</v>
      </c>
      <c r="BT53" s="46">
        <f t="shared" si="10"/>
        <v>12.25</v>
      </c>
      <c r="BU53" s="46">
        <f t="shared" si="11"/>
        <v>13.960113960113972</v>
      </c>
      <c r="BV53" s="45">
        <f t="shared" si="7"/>
        <v>33.527304031797165</v>
      </c>
      <c r="BW53" s="45">
        <f t="shared" si="4"/>
        <v>273.69227781058885</v>
      </c>
      <c r="BX53" s="45">
        <f t="shared" si="5"/>
        <v>1430.3909183997691</v>
      </c>
      <c r="BY53" s="45">
        <f t="shared" si="8"/>
        <v>17164.691020797229</v>
      </c>
      <c r="BZ53" s="45">
        <f t="shared" si="9"/>
        <v>34329.382041594457</v>
      </c>
      <c r="CA53" s="48">
        <v>43101</v>
      </c>
      <c r="CB53" s="111">
        <v>0</v>
      </c>
      <c r="CC53" s="111">
        <v>0</v>
      </c>
    </row>
    <row r="54" spans="1:81">
      <c r="A54" s="42" t="s">
        <v>481</v>
      </c>
      <c r="B54" s="42" t="s">
        <v>2</v>
      </c>
      <c r="C54" s="42" t="s">
        <v>74</v>
      </c>
      <c r="D54" s="42" t="s">
        <v>482</v>
      </c>
      <c r="E54" s="43" t="s">
        <v>402</v>
      </c>
      <c r="F54" s="43" t="s">
        <v>63</v>
      </c>
      <c r="G54" s="43">
        <v>1</v>
      </c>
      <c r="H54" s="45">
        <v>260.39999999999998</v>
      </c>
      <c r="I54" s="45">
        <v>260.39999999999998</v>
      </c>
      <c r="J54" s="45"/>
      <c r="K54" s="45"/>
      <c r="L54" s="45"/>
      <c r="M54" s="45"/>
      <c r="N54" s="45"/>
      <c r="O54" s="45"/>
      <c r="P54" s="45">
        <v>8.5221818181818172</v>
      </c>
      <c r="Q54" s="45">
        <v>268.9221818181818</v>
      </c>
      <c r="R54" s="45">
        <v>53.78443636363636</v>
      </c>
      <c r="S54" s="45">
        <v>4.0338327272727268</v>
      </c>
      <c r="T54" s="45">
        <v>2.6892218181818182</v>
      </c>
      <c r="U54" s="45">
        <v>0.53784436363636356</v>
      </c>
      <c r="V54" s="45">
        <v>6.723054545454545</v>
      </c>
      <c r="W54" s="45">
        <v>21.513774545454545</v>
      </c>
      <c r="X54" s="45">
        <v>8.0676654545454536</v>
      </c>
      <c r="Y54" s="45">
        <v>1.6135330909090908</v>
      </c>
      <c r="Z54" s="45">
        <v>98.96336290909089</v>
      </c>
      <c r="AA54" s="45">
        <v>22.410181818181815</v>
      </c>
      <c r="AB54" s="45">
        <v>29.877254399999998</v>
      </c>
      <c r="AC54" s="45">
        <v>19.241776528290913</v>
      </c>
      <c r="AD54" s="45">
        <v>71.529212746472723</v>
      </c>
      <c r="AE54" s="45">
        <v>164.376</v>
      </c>
      <c r="AF54" s="45">
        <v>0</v>
      </c>
      <c r="AG54" s="45">
        <v>264.83999999999997</v>
      </c>
      <c r="AH54" s="45">
        <v>27.01</v>
      </c>
      <c r="AI54" s="45">
        <v>0</v>
      </c>
      <c r="AJ54" s="45">
        <v>0</v>
      </c>
      <c r="AK54" s="45">
        <v>3.0700000000000003</v>
      </c>
      <c r="AL54" s="45">
        <v>0</v>
      </c>
      <c r="AM54" s="45">
        <v>459.29599999999999</v>
      </c>
      <c r="AN54" s="45">
        <v>629.78857565556359</v>
      </c>
      <c r="AO54" s="45">
        <v>1.349539074074074</v>
      </c>
      <c r="AP54" s="45">
        <v>0.10796312592592593</v>
      </c>
      <c r="AQ54" s="45">
        <v>5.3981562962962963E-2</v>
      </c>
      <c r="AR54" s="45">
        <v>0.94122763636363638</v>
      </c>
      <c r="AS54" s="45">
        <v>0.34637177018181831</v>
      </c>
      <c r="AT54" s="45">
        <v>11.563653818181816</v>
      </c>
      <c r="AU54" s="45">
        <v>0.44820363636363636</v>
      </c>
      <c r="AV54" s="45">
        <v>14.81094062405387</v>
      </c>
      <c r="AW54" s="45">
        <v>3.7350303030303027</v>
      </c>
      <c r="AX54" s="45">
        <v>2.2111379393939394</v>
      </c>
      <c r="AY54" s="45">
        <v>5.6025454545454538E-2</v>
      </c>
      <c r="AZ54" s="45">
        <v>0.89640727272727272</v>
      </c>
      <c r="BA54" s="45">
        <v>0.34860282828282824</v>
      </c>
      <c r="BB54" s="45">
        <v>2.6669709976565659</v>
      </c>
      <c r="BC54" s="45">
        <v>9.9141747956363648</v>
      </c>
      <c r="BD54" s="45"/>
      <c r="BE54" s="45">
        <v>0</v>
      </c>
      <c r="BF54" s="45">
        <v>9.9141747956363648</v>
      </c>
      <c r="BG54" s="45">
        <v>29.470416666666669</v>
      </c>
      <c r="BH54" s="45">
        <v>2.0998411196257227</v>
      </c>
      <c r="BI54" s="45">
        <v>0.58158206377108801</v>
      </c>
      <c r="BJ54" s="45">
        <v>95.960927845681056</v>
      </c>
      <c r="BK54" s="45"/>
      <c r="BL54" s="45">
        <v>128.11276769574454</v>
      </c>
      <c r="BM54" s="45">
        <v>1051.5486405891802</v>
      </c>
      <c r="BN54" s="45">
        <f t="shared" si="0"/>
        <v>140.72166432351077</v>
      </c>
      <c r="BO54" s="45">
        <f t="shared" si="1"/>
        <v>99.443309455280939</v>
      </c>
      <c r="BP54" s="46">
        <f t="shared" si="2"/>
        <v>8.8629737609329435</v>
      </c>
      <c r="BQ54" s="46">
        <f t="shared" si="3"/>
        <v>1.9241982507288626</v>
      </c>
      <c r="BR54" s="64">
        <v>5</v>
      </c>
      <c r="BS54" s="46">
        <f t="shared" si="6"/>
        <v>5.8309037900874632</v>
      </c>
      <c r="BT54" s="46">
        <f t="shared" si="10"/>
        <v>14.25</v>
      </c>
      <c r="BU54" s="46">
        <f t="shared" si="11"/>
        <v>16.618075801749271</v>
      </c>
      <c r="BV54" s="45">
        <f t="shared" si="7"/>
        <v>39.910797391810867</v>
      </c>
      <c r="BW54" s="45">
        <f t="shared" si="4"/>
        <v>280.07577117060259</v>
      </c>
      <c r="BX54" s="45">
        <f t="shared" si="5"/>
        <v>1331.6244117597828</v>
      </c>
      <c r="BY54" s="45">
        <f t="shared" si="8"/>
        <v>15979.492941117394</v>
      </c>
      <c r="BZ54" s="45">
        <f t="shared" si="9"/>
        <v>31958.985882234789</v>
      </c>
      <c r="CA54" s="48">
        <v>43101</v>
      </c>
      <c r="CB54" s="111">
        <v>0</v>
      </c>
      <c r="CC54" s="111">
        <v>0</v>
      </c>
    </row>
    <row r="55" spans="1:81">
      <c r="A55" s="42" t="s">
        <v>202</v>
      </c>
      <c r="B55" s="42" t="s">
        <v>0</v>
      </c>
      <c r="C55" s="42" t="s">
        <v>178</v>
      </c>
      <c r="D55" s="42" t="s">
        <v>483</v>
      </c>
      <c r="E55" s="43" t="s">
        <v>402</v>
      </c>
      <c r="F55" s="43" t="s">
        <v>63</v>
      </c>
      <c r="G55" s="43">
        <v>1</v>
      </c>
      <c r="H55" s="45">
        <v>1041.5999999999999</v>
      </c>
      <c r="I55" s="45">
        <v>1041.5999999999999</v>
      </c>
      <c r="J55" s="45"/>
      <c r="K55" s="45"/>
      <c r="L55" s="45"/>
      <c r="M55" s="45"/>
      <c r="N55" s="45"/>
      <c r="O55" s="45"/>
      <c r="P55" s="45">
        <v>34.088727272727269</v>
      </c>
      <c r="Q55" s="45">
        <v>1075.6887272727272</v>
      </c>
      <c r="R55" s="45">
        <v>215.13774545454544</v>
      </c>
      <c r="S55" s="45">
        <v>16.135330909090907</v>
      </c>
      <c r="T55" s="45">
        <v>10.756887272727273</v>
      </c>
      <c r="U55" s="45">
        <v>2.1513774545454543</v>
      </c>
      <c r="V55" s="45">
        <v>26.89221818181818</v>
      </c>
      <c r="W55" s="45">
        <v>86.055098181818181</v>
      </c>
      <c r="X55" s="45">
        <v>32.270661818181814</v>
      </c>
      <c r="Y55" s="45">
        <v>6.4541323636363632</v>
      </c>
      <c r="Z55" s="45">
        <v>395.85345163636356</v>
      </c>
      <c r="AA55" s="45">
        <v>89.640727272727261</v>
      </c>
      <c r="AB55" s="45">
        <v>119.50901759999999</v>
      </c>
      <c r="AC55" s="45">
        <v>76.967106113163652</v>
      </c>
      <c r="AD55" s="45">
        <v>286.11685098589089</v>
      </c>
      <c r="AE55" s="45">
        <v>117.504</v>
      </c>
      <c r="AF55" s="45">
        <v>397</v>
      </c>
      <c r="AG55" s="45">
        <v>0</v>
      </c>
      <c r="AH55" s="45">
        <v>32.619999999999997</v>
      </c>
      <c r="AI55" s="45">
        <v>0</v>
      </c>
      <c r="AJ55" s="45">
        <v>0</v>
      </c>
      <c r="AK55" s="45">
        <v>3.0700000000000003</v>
      </c>
      <c r="AL55" s="45">
        <v>0</v>
      </c>
      <c r="AM55" s="45">
        <v>550.19400000000007</v>
      </c>
      <c r="AN55" s="45">
        <v>1232.1643026222546</v>
      </c>
      <c r="AO55" s="45">
        <v>5.3981562962962961</v>
      </c>
      <c r="AP55" s="45">
        <v>0.43185250370370371</v>
      </c>
      <c r="AQ55" s="45">
        <v>0.21592625185185185</v>
      </c>
      <c r="AR55" s="45">
        <v>3.7649105454545455</v>
      </c>
      <c r="AS55" s="45">
        <v>1.3854870807272732</v>
      </c>
      <c r="AT55" s="45">
        <v>46.254615272727264</v>
      </c>
      <c r="AU55" s="45">
        <v>1.7928145454545454</v>
      </c>
      <c r="AV55" s="45">
        <v>59.243762496215481</v>
      </c>
      <c r="AW55" s="45">
        <v>14.940121212121211</v>
      </c>
      <c r="AX55" s="45">
        <v>8.8445517575757577</v>
      </c>
      <c r="AY55" s="45">
        <v>0.22410181818181815</v>
      </c>
      <c r="AZ55" s="45">
        <v>3.5856290909090909</v>
      </c>
      <c r="BA55" s="45">
        <v>1.3944113131313129</v>
      </c>
      <c r="BB55" s="45">
        <v>10.667883990626263</v>
      </c>
      <c r="BC55" s="45">
        <v>39.656699182545459</v>
      </c>
      <c r="BD55" s="45"/>
      <c r="BE55" s="45">
        <v>0</v>
      </c>
      <c r="BF55" s="45">
        <v>39.656699182545459</v>
      </c>
      <c r="BG55" s="45">
        <v>53.087083333333339</v>
      </c>
      <c r="BH55" s="45">
        <v>8.3993644785028909</v>
      </c>
      <c r="BI55" s="45">
        <v>2.3263282550843525</v>
      </c>
      <c r="BJ55" s="45">
        <v>383.84371138272417</v>
      </c>
      <c r="BK55" s="45"/>
      <c r="BL55" s="45">
        <v>447.65648744964477</v>
      </c>
      <c r="BM55" s="45">
        <v>2854.4099790233877</v>
      </c>
      <c r="BN55" s="45">
        <f t="shared" si="0"/>
        <v>140.72166432351077</v>
      </c>
      <c r="BO55" s="45">
        <f t="shared" si="1"/>
        <v>99.443309455280939</v>
      </c>
      <c r="BP55" s="46">
        <f t="shared" si="2"/>
        <v>8.8629737609329435</v>
      </c>
      <c r="BQ55" s="46">
        <f t="shared" si="3"/>
        <v>1.9241982507288626</v>
      </c>
      <c r="BR55" s="64">
        <v>5</v>
      </c>
      <c r="BS55" s="46">
        <f t="shared" si="6"/>
        <v>5.8309037900874632</v>
      </c>
      <c r="BT55" s="46">
        <f t="shared" si="10"/>
        <v>14.25</v>
      </c>
      <c r="BU55" s="46">
        <f t="shared" si="11"/>
        <v>16.618075801749271</v>
      </c>
      <c r="BV55" s="45">
        <f t="shared" si="7"/>
        <v>39.910797391810867</v>
      </c>
      <c r="BW55" s="45">
        <f t="shared" si="4"/>
        <v>280.07577117060259</v>
      </c>
      <c r="BX55" s="45">
        <f t="shared" si="5"/>
        <v>3134.4857501939905</v>
      </c>
      <c r="BY55" s="45">
        <f t="shared" si="8"/>
        <v>37613.829002327882</v>
      </c>
      <c r="BZ55" s="45">
        <f t="shared" si="9"/>
        <v>75227.658004655765</v>
      </c>
      <c r="CA55" s="48">
        <v>43101</v>
      </c>
      <c r="CB55" s="111">
        <v>0</v>
      </c>
      <c r="CC55" s="111">
        <v>0</v>
      </c>
    </row>
    <row r="56" spans="1:81">
      <c r="A56" s="42" t="s">
        <v>484</v>
      </c>
      <c r="B56" s="42" t="s">
        <v>2</v>
      </c>
      <c r="C56" s="42" t="s">
        <v>165</v>
      </c>
      <c r="D56" s="42" t="s">
        <v>485</v>
      </c>
      <c r="E56" s="43" t="s">
        <v>402</v>
      </c>
      <c r="F56" s="43" t="s">
        <v>63</v>
      </c>
      <c r="G56" s="43">
        <v>1</v>
      </c>
      <c r="H56" s="45">
        <v>260.39999999999998</v>
      </c>
      <c r="I56" s="45">
        <v>260.39999999999998</v>
      </c>
      <c r="J56" s="45"/>
      <c r="K56" s="45"/>
      <c r="L56" s="45"/>
      <c r="M56" s="45"/>
      <c r="N56" s="45"/>
      <c r="O56" s="45"/>
      <c r="P56" s="45">
        <v>8.5221818181818172</v>
      </c>
      <c r="Q56" s="45">
        <v>268.9221818181818</v>
      </c>
      <c r="R56" s="45">
        <v>53.78443636363636</v>
      </c>
      <c r="S56" s="45">
        <v>4.0338327272727268</v>
      </c>
      <c r="T56" s="45">
        <v>2.6892218181818182</v>
      </c>
      <c r="U56" s="45">
        <v>0.53784436363636356</v>
      </c>
      <c r="V56" s="45">
        <v>6.723054545454545</v>
      </c>
      <c r="W56" s="45">
        <v>21.513774545454545</v>
      </c>
      <c r="X56" s="45">
        <v>8.0676654545454536</v>
      </c>
      <c r="Y56" s="45">
        <v>1.6135330909090908</v>
      </c>
      <c r="Z56" s="45">
        <v>98.96336290909089</v>
      </c>
      <c r="AA56" s="45">
        <v>22.410181818181815</v>
      </c>
      <c r="AB56" s="45">
        <v>29.877254399999998</v>
      </c>
      <c r="AC56" s="45">
        <v>19.241776528290913</v>
      </c>
      <c r="AD56" s="45">
        <v>71.529212746472723</v>
      </c>
      <c r="AE56" s="45">
        <v>164.376</v>
      </c>
      <c r="AF56" s="45">
        <v>397</v>
      </c>
      <c r="AG56" s="45">
        <v>0</v>
      </c>
      <c r="AH56" s="45">
        <v>0</v>
      </c>
      <c r="AI56" s="45">
        <v>0</v>
      </c>
      <c r="AJ56" s="45">
        <v>0</v>
      </c>
      <c r="AK56" s="45">
        <v>3.0700000000000003</v>
      </c>
      <c r="AL56" s="45">
        <v>0</v>
      </c>
      <c r="AM56" s="45">
        <v>564.44600000000003</v>
      </c>
      <c r="AN56" s="45">
        <v>734.93857565556357</v>
      </c>
      <c r="AO56" s="45">
        <v>1.349539074074074</v>
      </c>
      <c r="AP56" s="45">
        <v>0.10796312592592593</v>
      </c>
      <c r="AQ56" s="45">
        <v>5.3981562962962963E-2</v>
      </c>
      <c r="AR56" s="45">
        <v>0.94122763636363638</v>
      </c>
      <c r="AS56" s="45">
        <v>0.34637177018181831</v>
      </c>
      <c r="AT56" s="45">
        <v>11.563653818181816</v>
      </c>
      <c r="AU56" s="45">
        <v>0.44820363636363636</v>
      </c>
      <c r="AV56" s="45">
        <v>14.81094062405387</v>
      </c>
      <c r="AW56" s="45">
        <v>3.7350303030303027</v>
      </c>
      <c r="AX56" s="45">
        <v>2.2111379393939394</v>
      </c>
      <c r="AY56" s="45">
        <v>5.6025454545454538E-2</v>
      </c>
      <c r="AZ56" s="45">
        <v>0.89640727272727272</v>
      </c>
      <c r="BA56" s="45">
        <v>0.34860282828282824</v>
      </c>
      <c r="BB56" s="45">
        <v>2.6669709976565659</v>
      </c>
      <c r="BC56" s="45">
        <v>9.9141747956363648</v>
      </c>
      <c r="BD56" s="45"/>
      <c r="BE56" s="45">
        <v>0</v>
      </c>
      <c r="BF56" s="45">
        <v>9.9141747956363648</v>
      </c>
      <c r="BG56" s="45">
        <v>29.470416666666669</v>
      </c>
      <c r="BH56" s="45">
        <v>2.0998411196257227</v>
      </c>
      <c r="BI56" s="45">
        <v>0.58158206377108801</v>
      </c>
      <c r="BJ56" s="45">
        <v>95.960927845681056</v>
      </c>
      <c r="BK56" s="45"/>
      <c r="BL56" s="45">
        <v>128.11276769574454</v>
      </c>
      <c r="BM56" s="45">
        <v>1156.6986405891803</v>
      </c>
      <c r="BN56" s="45">
        <f t="shared" si="0"/>
        <v>140.72166432351077</v>
      </c>
      <c r="BO56" s="45">
        <f t="shared" si="1"/>
        <v>99.443309455280939</v>
      </c>
      <c r="BP56" s="46">
        <f t="shared" si="2"/>
        <v>8.6609686609686669</v>
      </c>
      <c r="BQ56" s="46">
        <f t="shared" si="3"/>
        <v>1.8803418803418819</v>
      </c>
      <c r="BR56" s="64">
        <v>3</v>
      </c>
      <c r="BS56" s="46">
        <f t="shared" si="6"/>
        <v>3.4188034188034218</v>
      </c>
      <c r="BT56" s="46">
        <f t="shared" si="10"/>
        <v>12.25</v>
      </c>
      <c r="BU56" s="46">
        <f t="shared" si="11"/>
        <v>13.960113960113972</v>
      </c>
      <c r="BV56" s="45">
        <f t="shared" si="7"/>
        <v>33.527304031797165</v>
      </c>
      <c r="BW56" s="45">
        <f t="shared" si="4"/>
        <v>273.69227781058885</v>
      </c>
      <c r="BX56" s="45">
        <f t="shared" si="5"/>
        <v>1430.3909183997691</v>
      </c>
      <c r="BY56" s="45">
        <f t="shared" si="8"/>
        <v>17164.691020797229</v>
      </c>
      <c r="BZ56" s="45">
        <f t="shared" si="9"/>
        <v>34329.382041594457</v>
      </c>
      <c r="CA56" s="48">
        <v>43101</v>
      </c>
      <c r="CB56" s="111">
        <v>0</v>
      </c>
      <c r="CC56" s="111">
        <v>0</v>
      </c>
    </row>
    <row r="57" spans="1:81">
      <c r="A57" s="42" t="s">
        <v>207</v>
      </c>
      <c r="B57" s="42" t="s">
        <v>2</v>
      </c>
      <c r="C57" s="42" t="s">
        <v>207</v>
      </c>
      <c r="D57" s="42" t="s">
        <v>486</v>
      </c>
      <c r="E57" s="43" t="s">
        <v>402</v>
      </c>
      <c r="F57" s="43" t="s">
        <v>63</v>
      </c>
      <c r="G57" s="43">
        <v>1</v>
      </c>
      <c r="H57" s="45">
        <v>260.39999999999998</v>
      </c>
      <c r="I57" s="45">
        <v>260.39999999999998</v>
      </c>
      <c r="J57" s="45"/>
      <c r="K57" s="45"/>
      <c r="L57" s="45"/>
      <c r="M57" s="45"/>
      <c r="N57" s="45"/>
      <c r="O57" s="45"/>
      <c r="P57" s="45">
        <v>8.5221818181818172</v>
      </c>
      <c r="Q57" s="45">
        <v>268.9221818181818</v>
      </c>
      <c r="R57" s="45">
        <v>53.78443636363636</v>
      </c>
      <c r="S57" s="45">
        <v>4.0338327272727268</v>
      </c>
      <c r="T57" s="45">
        <v>2.6892218181818182</v>
      </c>
      <c r="U57" s="45">
        <v>0.53784436363636356</v>
      </c>
      <c r="V57" s="45">
        <v>6.723054545454545</v>
      </c>
      <c r="W57" s="45">
        <v>21.513774545454545</v>
      </c>
      <c r="X57" s="45">
        <v>8.0676654545454536</v>
      </c>
      <c r="Y57" s="45">
        <v>1.6135330909090908</v>
      </c>
      <c r="Z57" s="45">
        <v>98.96336290909089</v>
      </c>
      <c r="AA57" s="45">
        <v>22.410181818181815</v>
      </c>
      <c r="AB57" s="45">
        <v>29.877254399999998</v>
      </c>
      <c r="AC57" s="45">
        <v>19.241776528290913</v>
      </c>
      <c r="AD57" s="45">
        <v>71.529212746472723</v>
      </c>
      <c r="AE57" s="45">
        <v>164.376</v>
      </c>
      <c r="AF57" s="45">
        <v>397</v>
      </c>
      <c r="AG57" s="45">
        <v>0</v>
      </c>
      <c r="AH57" s="45">
        <v>32.54</v>
      </c>
      <c r="AI57" s="45">
        <v>0</v>
      </c>
      <c r="AJ57" s="45">
        <v>0</v>
      </c>
      <c r="AK57" s="45">
        <v>3.0700000000000003</v>
      </c>
      <c r="AL57" s="45">
        <v>0</v>
      </c>
      <c r="AM57" s="45">
        <v>596.98599999999999</v>
      </c>
      <c r="AN57" s="45">
        <v>767.47857565556353</v>
      </c>
      <c r="AO57" s="45">
        <v>1.349539074074074</v>
      </c>
      <c r="AP57" s="45">
        <v>0.10796312592592593</v>
      </c>
      <c r="AQ57" s="45">
        <v>5.3981562962962963E-2</v>
      </c>
      <c r="AR57" s="45">
        <v>0.94122763636363638</v>
      </c>
      <c r="AS57" s="45">
        <v>0.34637177018181831</v>
      </c>
      <c r="AT57" s="45">
        <v>11.563653818181816</v>
      </c>
      <c r="AU57" s="45">
        <v>0.44820363636363636</v>
      </c>
      <c r="AV57" s="45">
        <v>14.81094062405387</v>
      </c>
      <c r="AW57" s="45">
        <v>3.7350303030303027</v>
      </c>
      <c r="AX57" s="45">
        <v>2.2111379393939394</v>
      </c>
      <c r="AY57" s="45">
        <v>5.6025454545454538E-2</v>
      </c>
      <c r="AZ57" s="45">
        <v>0.89640727272727272</v>
      </c>
      <c r="BA57" s="45">
        <v>0.34860282828282824</v>
      </c>
      <c r="BB57" s="45">
        <v>2.6669709976565659</v>
      </c>
      <c r="BC57" s="45">
        <v>9.9141747956363648</v>
      </c>
      <c r="BD57" s="45"/>
      <c r="BE57" s="45">
        <v>0</v>
      </c>
      <c r="BF57" s="45">
        <v>9.9141747956363648</v>
      </c>
      <c r="BG57" s="45">
        <v>29.470416666666669</v>
      </c>
      <c r="BH57" s="45">
        <v>2.0998411196257227</v>
      </c>
      <c r="BI57" s="45">
        <v>0.58158206377108801</v>
      </c>
      <c r="BJ57" s="45">
        <v>95.960927845681056</v>
      </c>
      <c r="BK57" s="45"/>
      <c r="BL57" s="45">
        <v>128.11276769574454</v>
      </c>
      <c r="BM57" s="45">
        <v>1189.2386405891802</v>
      </c>
      <c r="BN57" s="45">
        <f t="shared" si="0"/>
        <v>140.72166432351077</v>
      </c>
      <c r="BO57" s="45">
        <f t="shared" si="1"/>
        <v>99.443309455280939</v>
      </c>
      <c r="BP57" s="46">
        <f t="shared" si="2"/>
        <v>8.5633802816901436</v>
      </c>
      <c r="BQ57" s="46">
        <f t="shared" si="3"/>
        <v>1.8591549295774654</v>
      </c>
      <c r="BR57" s="64">
        <v>2</v>
      </c>
      <c r="BS57" s="46">
        <f t="shared" si="6"/>
        <v>2.2535211267605644</v>
      </c>
      <c r="BT57" s="46">
        <f t="shared" si="10"/>
        <v>11.25</v>
      </c>
      <c r="BU57" s="46">
        <f t="shared" si="11"/>
        <v>12.676056338028173</v>
      </c>
      <c r="BV57" s="45">
        <f t="shared" si="7"/>
        <v>30.443447380410227</v>
      </c>
      <c r="BW57" s="45">
        <f t="shared" si="4"/>
        <v>270.60842115920195</v>
      </c>
      <c r="BX57" s="45">
        <f t="shared" si="5"/>
        <v>1459.8470617483822</v>
      </c>
      <c r="BY57" s="45">
        <f t="shared" si="8"/>
        <v>17518.164740980588</v>
      </c>
      <c r="BZ57" s="45">
        <f t="shared" si="9"/>
        <v>35036.329481961176</v>
      </c>
      <c r="CA57" s="48">
        <v>43101</v>
      </c>
      <c r="CB57" s="111">
        <v>0</v>
      </c>
      <c r="CC57" s="111">
        <v>0</v>
      </c>
    </row>
    <row r="58" spans="1:81">
      <c r="A58" s="42" t="s">
        <v>204</v>
      </c>
      <c r="B58" s="42" t="s">
        <v>0</v>
      </c>
      <c r="C58" s="42" t="s">
        <v>207</v>
      </c>
      <c r="D58" s="42" t="s">
        <v>487</v>
      </c>
      <c r="E58" s="43" t="s">
        <v>402</v>
      </c>
      <c r="F58" s="43" t="s">
        <v>63</v>
      </c>
      <c r="G58" s="43">
        <v>1</v>
      </c>
      <c r="H58" s="45">
        <v>1041.5999999999999</v>
      </c>
      <c r="I58" s="45">
        <v>1041.5999999999999</v>
      </c>
      <c r="J58" s="45"/>
      <c r="K58" s="45"/>
      <c r="L58" s="45"/>
      <c r="M58" s="45"/>
      <c r="N58" s="45"/>
      <c r="O58" s="45"/>
      <c r="P58" s="45">
        <v>34.088727272727269</v>
      </c>
      <c r="Q58" s="45">
        <v>1075.6887272727272</v>
      </c>
      <c r="R58" s="45">
        <v>215.13774545454544</v>
      </c>
      <c r="S58" s="45">
        <v>16.135330909090907</v>
      </c>
      <c r="T58" s="45">
        <v>10.756887272727273</v>
      </c>
      <c r="U58" s="45">
        <v>2.1513774545454543</v>
      </c>
      <c r="V58" s="45">
        <v>26.89221818181818</v>
      </c>
      <c r="W58" s="45">
        <v>86.055098181818181</v>
      </c>
      <c r="X58" s="45">
        <v>32.270661818181814</v>
      </c>
      <c r="Y58" s="45">
        <v>6.4541323636363632</v>
      </c>
      <c r="Z58" s="45">
        <v>395.85345163636356</v>
      </c>
      <c r="AA58" s="45">
        <v>89.640727272727261</v>
      </c>
      <c r="AB58" s="45">
        <v>119.50901759999999</v>
      </c>
      <c r="AC58" s="45">
        <v>76.967106113163652</v>
      </c>
      <c r="AD58" s="45">
        <v>286.11685098589089</v>
      </c>
      <c r="AE58" s="45">
        <v>117.504</v>
      </c>
      <c r="AF58" s="45">
        <v>397</v>
      </c>
      <c r="AG58" s="45">
        <v>0</v>
      </c>
      <c r="AH58" s="45">
        <v>32.54</v>
      </c>
      <c r="AI58" s="45">
        <v>0</v>
      </c>
      <c r="AJ58" s="45">
        <v>0</v>
      </c>
      <c r="AK58" s="45">
        <v>3.0700000000000003</v>
      </c>
      <c r="AL58" s="45">
        <v>0</v>
      </c>
      <c r="AM58" s="45">
        <v>550.11400000000003</v>
      </c>
      <c r="AN58" s="45">
        <v>1232.0843026222544</v>
      </c>
      <c r="AO58" s="45">
        <v>5.3981562962962961</v>
      </c>
      <c r="AP58" s="45">
        <v>0.43185250370370371</v>
      </c>
      <c r="AQ58" s="45">
        <v>0.21592625185185185</v>
      </c>
      <c r="AR58" s="45">
        <v>3.7649105454545455</v>
      </c>
      <c r="AS58" s="45">
        <v>1.3854870807272732</v>
      </c>
      <c r="AT58" s="45">
        <v>46.254615272727264</v>
      </c>
      <c r="AU58" s="45">
        <v>1.7928145454545454</v>
      </c>
      <c r="AV58" s="45">
        <v>59.243762496215481</v>
      </c>
      <c r="AW58" s="45">
        <v>14.940121212121211</v>
      </c>
      <c r="AX58" s="45">
        <v>8.8445517575757577</v>
      </c>
      <c r="AY58" s="45">
        <v>0.22410181818181815</v>
      </c>
      <c r="AZ58" s="45">
        <v>3.5856290909090909</v>
      </c>
      <c r="BA58" s="45">
        <v>1.3944113131313129</v>
      </c>
      <c r="BB58" s="45">
        <v>10.667883990626263</v>
      </c>
      <c r="BC58" s="45">
        <v>39.656699182545459</v>
      </c>
      <c r="BD58" s="45"/>
      <c r="BE58" s="45">
        <v>0</v>
      </c>
      <c r="BF58" s="45">
        <v>39.656699182545459</v>
      </c>
      <c r="BG58" s="45">
        <v>53.087083333333339</v>
      </c>
      <c r="BH58" s="45">
        <v>8.3993644785028909</v>
      </c>
      <c r="BI58" s="45">
        <v>2.3263282550843525</v>
      </c>
      <c r="BJ58" s="45">
        <v>383.84371138272417</v>
      </c>
      <c r="BK58" s="45"/>
      <c r="BL58" s="45">
        <v>447.65648744964477</v>
      </c>
      <c r="BM58" s="45">
        <v>2854.3299790233873</v>
      </c>
      <c r="BN58" s="45">
        <f t="shared" si="0"/>
        <v>140.72166432351077</v>
      </c>
      <c r="BO58" s="45">
        <f t="shared" si="1"/>
        <v>99.443309455280939</v>
      </c>
      <c r="BP58" s="46">
        <f t="shared" si="2"/>
        <v>8.6609686609686669</v>
      </c>
      <c r="BQ58" s="46">
        <f t="shared" si="3"/>
        <v>1.8803418803418819</v>
      </c>
      <c r="BR58" s="64">
        <v>3</v>
      </c>
      <c r="BS58" s="46">
        <f t="shared" si="6"/>
        <v>3.4188034188034218</v>
      </c>
      <c r="BT58" s="46">
        <f t="shared" si="10"/>
        <v>12.25</v>
      </c>
      <c r="BU58" s="46">
        <f t="shared" si="11"/>
        <v>13.960113960113972</v>
      </c>
      <c r="BV58" s="45">
        <f t="shared" si="7"/>
        <v>33.527304031797165</v>
      </c>
      <c r="BW58" s="45">
        <f t="shared" si="4"/>
        <v>273.69227781058885</v>
      </c>
      <c r="BX58" s="45">
        <f t="shared" si="5"/>
        <v>3128.0222568339759</v>
      </c>
      <c r="BY58" s="45">
        <f t="shared" si="8"/>
        <v>37536.267082007711</v>
      </c>
      <c r="BZ58" s="45">
        <f t="shared" si="9"/>
        <v>75072.534164015422</v>
      </c>
      <c r="CA58" s="48">
        <v>43101</v>
      </c>
      <c r="CB58" s="111">
        <v>0</v>
      </c>
      <c r="CC58" s="111">
        <v>0</v>
      </c>
    </row>
    <row r="59" spans="1:81">
      <c r="A59" s="42" t="s">
        <v>210</v>
      </c>
      <c r="B59" s="42" t="s">
        <v>2</v>
      </c>
      <c r="C59" s="42" t="s">
        <v>210</v>
      </c>
      <c r="D59" s="42" t="s">
        <v>488</v>
      </c>
      <c r="E59" s="43" t="s">
        <v>402</v>
      </c>
      <c r="F59" s="43" t="s">
        <v>63</v>
      </c>
      <c r="G59" s="43">
        <v>1</v>
      </c>
      <c r="H59" s="45">
        <v>269.02</v>
      </c>
      <c r="I59" s="45">
        <v>269.02</v>
      </c>
      <c r="J59" s="45"/>
      <c r="K59" s="45"/>
      <c r="L59" s="45"/>
      <c r="M59" s="45"/>
      <c r="N59" s="45"/>
      <c r="O59" s="45"/>
      <c r="P59" s="45">
        <v>8.8042909090909092</v>
      </c>
      <c r="Q59" s="45">
        <v>277.82429090909091</v>
      </c>
      <c r="R59" s="45">
        <v>55.564858181818181</v>
      </c>
      <c r="S59" s="45">
        <v>4.1673643636363638</v>
      </c>
      <c r="T59" s="45">
        <v>2.7782429090909093</v>
      </c>
      <c r="U59" s="45">
        <v>0.55564858181818177</v>
      </c>
      <c r="V59" s="45">
        <v>6.9456072727272726</v>
      </c>
      <c r="W59" s="45">
        <v>22.225943272727275</v>
      </c>
      <c r="X59" s="45">
        <v>8.3347287272727275</v>
      </c>
      <c r="Y59" s="45">
        <v>1.6669457454545455</v>
      </c>
      <c r="Z59" s="45">
        <v>102.23933905454547</v>
      </c>
      <c r="AA59" s="45">
        <v>23.15202424242424</v>
      </c>
      <c r="AB59" s="45">
        <v>30.86627872</v>
      </c>
      <c r="AC59" s="45">
        <v>19.878735490172126</v>
      </c>
      <c r="AD59" s="45">
        <v>73.897038452596377</v>
      </c>
      <c r="AE59" s="45">
        <v>163.8588</v>
      </c>
      <c r="AF59" s="45">
        <v>397</v>
      </c>
      <c r="AG59" s="45">
        <v>0</v>
      </c>
      <c r="AH59" s="45">
        <v>32.619999999999997</v>
      </c>
      <c r="AI59" s="45">
        <v>0</v>
      </c>
      <c r="AJ59" s="45">
        <v>0</v>
      </c>
      <c r="AK59" s="45">
        <v>3.0700000000000003</v>
      </c>
      <c r="AL59" s="45">
        <v>0</v>
      </c>
      <c r="AM59" s="45">
        <v>596.54880000000003</v>
      </c>
      <c r="AN59" s="45">
        <v>772.68517750714182</v>
      </c>
      <c r="AO59" s="45">
        <v>1.3942127561728397</v>
      </c>
      <c r="AP59" s="45">
        <v>0.11153702049382716</v>
      </c>
      <c r="AQ59" s="45">
        <v>5.576851024691358E-2</v>
      </c>
      <c r="AR59" s="45">
        <v>0.97238501818181833</v>
      </c>
      <c r="AS59" s="45">
        <v>0.35783768669090921</v>
      </c>
      <c r="AT59" s="45">
        <v>11.946444509090908</v>
      </c>
      <c r="AU59" s="45">
        <v>0.46304048484848487</v>
      </c>
      <c r="AV59" s="45">
        <v>15.301225985725701</v>
      </c>
      <c r="AW59" s="45">
        <v>3.8586707070707069</v>
      </c>
      <c r="AX59" s="45">
        <v>2.2843330585858586</v>
      </c>
      <c r="AY59" s="45">
        <v>5.7880060606060602E-2</v>
      </c>
      <c r="AZ59" s="45">
        <v>0.92608096969696974</v>
      </c>
      <c r="BA59" s="45">
        <v>0.36014259932659931</v>
      </c>
      <c r="BB59" s="45">
        <v>2.7552555214653203</v>
      </c>
      <c r="BC59" s="45">
        <v>10.242362916751516</v>
      </c>
      <c r="BD59" s="45"/>
      <c r="BE59" s="45">
        <v>0</v>
      </c>
      <c r="BF59" s="45">
        <v>10.242362916751516</v>
      </c>
      <c r="BG59" s="45">
        <v>29.470416666666669</v>
      </c>
      <c r="BH59" s="45">
        <v>2.0998411196257227</v>
      </c>
      <c r="BI59" s="45">
        <v>0.58158206377108801</v>
      </c>
      <c r="BJ59" s="45">
        <v>95.960927845681056</v>
      </c>
      <c r="BK59" s="45"/>
      <c r="BL59" s="45">
        <v>128.11276769574454</v>
      </c>
      <c r="BM59" s="45">
        <v>1204.1658250144544</v>
      </c>
      <c r="BN59" s="45">
        <f t="shared" si="0"/>
        <v>140.72166432351077</v>
      </c>
      <c r="BO59" s="45">
        <f t="shared" si="1"/>
        <v>99.443309455280939</v>
      </c>
      <c r="BP59" s="46">
        <f t="shared" si="2"/>
        <v>8.6609686609686669</v>
      </c>
      <c r="BQ59" s="46">
        <f t="shared" si="3"/>
        <v>1.8803418803418819</v>
      </c>
      <c r="BR59" s="64">
        <v>3</v>
      </c>
      <c r="BS59" s="46">
        <f t="shared" si="6"/>
        <v>3.4188034188034218</v>
      </c>
      <c r="BT59" s="46">
        <f t="shared" si="10"/>
        <v>12.25</v>
      </c>
      <c r="BU59" s="46">
        <f t="shared" si="11"/>
        <v>13.960113960113972</v>
      </c>
      <c r="BV59" s="45">
        <f t="shared" si="7"/>
        <v>33.527304031797165</v>
      </c>
      <c r="BW59" s="45">
        <f t="shared" si="4"/>
        <v>273.69227781058885</v>
      </c>
      <c r="BX59" s="45">
        <f t="shared" si="5"/>
        <v>1477.8581028250433</v>
      </c>
      <c r="BY59" s="45">
        <f t="shared" si="8"/>
        <v>17734.297233900521</v>
      </c>
      <c r="BZ59" s="45">
        <f t="shared" si="9"/>
        <v>35468.594467801042</v>
      </c>
      <c r="CA59" s="48">
        <v>43101</v>
      </c>
      <c r="CB59" s="111">
        <v>0</v>
      </c>
      <c r="CC59" s="111">
        <v>0</v>
      </c>
    </row>
    <row r="60" spans="1:81">
      <c r="A60" s="42" t="s">
        <v>210</v>
      </c>
      <c r="B60" s="42" t="s">
        <v>0</v>
      </c>
      <c r="C60" s="42" t="s">
        <v>210</v>
      </c>
      <c r="D60" s="42" t="s">
        <v>489</v>
      </c>
      <c r="E60" s="43" t="s">
        <v>402</v>
      </c>
      <c r="F60" s="43" t="s">
        <v>63</v>
      </c>
      <c r="G60" s="43">
        <v>2</v>
      </c>
      <c r="H60" s="45">
        <v>1076.08</v>
      </c>
      <c r="I60" s="45">
        <v>2152.16</v>
      </c>
      <c r="J60" s="45"/>
      <c r="K60" s="45"/>
      <c r="L60" s="45"/>
      <c r="M60" s="45"/>
      <c r="N60" s="45"/>
      <c r="O60" s="45"/>
      <c r="P60" s="45">
        <v>70.434327272727273</v>
      </c>
      <c r="Q60" s="45">
        <v>2222.5943272727272</v>
      </c>
      <c r="R60" s="45">
        <v>444.51886545454545</v>
      </c>
      <c r="S60" s="45">
        <v>33.33891490909091</v>
      </c>
      <c r="T60" s="45">
        <v>22.225943272727275</v>
      </c>
      <c r="U60" s="45">
        <v>4.4451886545454542</v>
      </c>
      <c r="V60" s="45">
        <v>55.564858181818181</v>
      </c>
      <c r="W60" s="45">
        <v>177.8075461818182</v>
      </c>
      <c r="X60" s="45">
        <v>66.67782981818182</v>
      </c>
      <c r="Y60" s="45">
        <v>13.335565963636364</v>
      </c>
      <c r="Z60" s="45">
        <v>817.91471243636374</v>
      </c>
      <c r="AA60" s="45">
        <v>185.21619393939392</v>
      </c>
      <c r="AB60" s="45">
        <v>246.93022976</v>
      </c>
      <c r="AC60" s="45">
        <v>159.02988392137701</v>
      </c>
      <c r="AD60" s="45">
        <v>591.17630762077101</v>
      </c>
      <c r="AE60" s="45">
        <v>230.87040000000002</v>
      </c>
      <c r="AF60" s="45">
        <v>794</v>
      </c>
      <c r="AG60" s="45">
        <v>0</v>
      </c>
      <c r="AH60" s="45">
        <v>65.239999999999995</v>
      </c>
      <c r="AI60" s="45">
        <v>0</v>
      </c>
      <c r="AJ60" s="45">
        <v>0</v>
      </c>
      <c r="AK60" s="45">
        <v>6.1400000000000006</v>
      </c>
      <c r="AL60" s="45">
        <v>0</v>
      </c>
      <c r="AM60" s="45">
        <v>1096.2504000000001</v>
      </c>
      <c r="AN60" s="45">
        <v>2505.3414200571351</v>
      </c>
      <c r="AO60" s="45">
        <v>11.153702049382717</v>
      </c>
      <c r="AP60" s="45">
        <v>0.89229616395061728</v>
      </c>
      <c r="AQ60" s="45">
        <v>0.44614808197530864</v>
      </c>
      <c r="AR60" s="45">
        <v>7.7790801454545466</v>
      </c>
      <c r="AS60" s="45">
        <v>2.8627014935272737</v>
      </c>
      <c r="AT60" s="45">
        <v>95.571556072727262</v>
      </c>
      <c r="AU60" s="45">
        <v>3.7043238787878789</v>
      </c>
      <c r="AV60" s="45">
        <v>122.40980788580561</v>
      </c>
      <c r="AW60" s="45">
        <v>30.869365656565655</v>
      </c>
      <c r="AX60" s="45">
        <v>18.274664468686868</v>
      </c>
      <c r="AY60" s="45">
        <v>0.46304048484848481</v>
      </c>
      <c r="AZ60" s="45">
        <v>7.4086477575757579</v>
      </c>
      <c r="BA60" s="45">
        <v>2.8811407946127945</v>
      </c>
      <c r="BB60" s="45">
        <v>22.042044171722562</v>
      </c>
      <c r="BC60" s="45">
        <v>81.938903334012124</v>
      </c>
      <c r="BD60" s="45"/>
      <c r="BE60" s="45">
        <v>0</v>
      </c>
      <c r="BF60" s="45">
        <v>81.938903334012124</v>
      </c>
      <c r="BG60" s="45">
        <v>106.17416666666668</v>
      </c>
      <c r="BH60" s="45">
        <v>16.798728957005782</v>
      </c>
      <c r="BI60" s="45">
        <v>4.652656510168705</v>
      </c>
      <c r="BJ60" s="45">
        <v>767.68742276544833</v>
      </c>
      <c r="BK60" s="45"/>
      <c r="BL60" s="45">
        <v>895.31297489928954</v>
      </c>
      <c r="BM60" s="45">
        <v>5827.5974334489692</v>
      </c>
      <c r="BN60" s="45">
        <f t="shared" si="0"/>
        <v>281.44332864702153</v>
      </c>
      <c r="BO60" s="45">
        <f t="shared" si="1"/>
        <v>198.88661891056188</v>
      </c>
      <c r="BP60" s="46">
        <f t="shared" si="2"/>
        <v>8.6609686609686669</v>
      </c>
      <c r="BQ60" s="46">
        <f t="shared" si="3"/>
        <v>1.8803418803418819</v>
      </c>
      <c r="BR60" s="64">
        <v>3</v>
      </c>
      <c r="BS60" s="46">
        <f t="shared" si="6"/>
        <v>3.4188034188034218</v>
      </c>
      <c r="BT60" s="46">
        <f t="shared" si="10"/>
        <v>12.25</v>
      </c>
      <c r="BU60" s="46">
        <f t="shared" si="11"/>
        <v>13.960113960113972</v>
      </c>
      <c r="BV60" s="45">
        <f t="shared" si="7"/>
        <v>67.05460806359433</v>
      </c>
      <c r="BW60" s="45">
        <f t="shared" si="4"/>
        <v>547.3845556211777</v>
      </c>
      <c r="BX60" s="45">
        <f t="shared" si="5"/>
        <v>6374.9819890701474</v>
      </c>
      <c r="BY60" s="45">
        <f t="shared" si="8"/>
        <v>76499.783868841769</v>
      </c>
      <c r="BZ60" s="45">
        <f t="shared" si="9"/>
        <v>152999.56773768354</v>
      </c>
      <c r="CA60" s="48">
        <v>43101</v>
      </c>
      <c r="CB60" s="111">
        <v>0</v>
      </c>
      <c r="CC60" s="111">
        <v>0</v>
      </c>
    </row>
    <row r="61" spans="1:81">
      <c r="A61" s="42" t="s">
        <v>490</v>
      </c>
      <c r="B61" s="42" t="s">
        <v>2</v>
      </c>
      <c r="C61" s="42" t="s">
        <v>315</v>
      </c>
      <c r="D61" s="42" t="s">
        <v>491</v>
      </c>
      <c r="E61" s="43" t="s">
        <v>402</v>
      </c>
      <c r="F61" s="43" t="s">
        <v>63</v>
      </c>
      <c r="G61" s="43">
        <v>1</v>
      </c>
      <c r="H61" s="45">
        <v>260.39999999999998</v>
      </c>
      <c r="I61" s="45">
        <v>260.39999999999998</v>
      </c>
      <c r="J61" s="45"/>
      <c r="K61" s="45"/>
      <c r="L61" s="45"/>
      <c r="M61" s="45"/>
      <c r="N61" s="45"/>
      <c r="O61" s="45"/>
      <c r="P61" s="45">
        <v>8.5221818181818172</v>
      </c>
      <c r="Q61" s="45">
        <v>268.9221818181818</v>
      </c>
      <c r="R61" s="45">
        <v>53.78443636363636</v>
      </c>
      <c r="S61" s="45">
        <v>4.0338327272727268</v>
      </c>
      <c r="T61" s="45">
        <v>2.6892218181818182</v>
      </c>
      <c r="U61" s="45">
        <v>0.53784436363636356</v>
      </c>
      <c r="V61" s="45">
        <v>6.723054545454545</v>
      </c>
      <c r="W61" s="45">
        <v>21.513774545454545</v>
      </c>
      <c r="X61" s="45">
        <v>8.0676654545454536</v>
      </c>
      <c r="Y61" s="45">
        <v>1.6135330909090908</v>
      </c>
      <c r="Z61" s="45">
        <v>98.96336290909089</v>
      </c>
      <c r="AA61" s="45">
        <v>22.410181818181815</v>
      </c>
      <c r="AB61" s="45">
        <v>29.877254399999998</v>
      </c>
      <c r="AC61" s="45">
        <v>19.241776528290913</v>
      </c>
      <c r="AD61" s="45">
        <v>71.529212746472723</v>
      </c>
      <c r="AE61" s="45">
        <v>164.376</v>
      </c>
      <c r="AF61" s="45">
        <v>397</v>
      </c>
      <c r="AG61" s="45">
        <v>0</v>
      </c>
      <c r="AH61" s="45">
        <v>0</v>
      </c>
      <c r="AI61" s="45">
        <v>0</v>
      </c>
      <c r="AJ61" s="45">
        <v>0</v>
      </c>
      <c r="AK61" s="45">
        <v>3.0700000000000003</v>
      </c>
      <c r="AL61" s="45">
        <v>0</v>
      </c>
      <c r="AM61" s="45">
        <v>564.44600000000003</v>
      </c>
      <c r="AN61" s="45">
        <v>734.93857565556357</v>
      </c>
      <c r="AO61" s="45">
        <v>1.349539074074074</v>
      </c>
      <c r="AP61" s="45">
        <v>0.10796312592592593</v>
      </c>
      <c r="AQ61" s="45">
        <v>5.3981562962962963E-2</v>
      </c>
      <c r="AR61" s="45">
        <v>0.94122763636363638</v>
      </c>
      <c r="AS61" s="45">
        <v>0.34637177018181831</v>
      </c>
      <c r="AT61" s="45">
        <v>11.563653818181816</v>
      </c>
      <c r="AU61" s="45">
        <v>0.44820363636363636</v>
      </c>
      <c r="AV61" s="45">
        <v>14.81094062405387</v>
      </c>
      <c r="AW61" s="45">
        <v>3.7350303030303027</v>
      </c>
      <c r="AX61" s="45">
        <v>2.2111379393939394</v>
      </c>
      <c r="AY61" s="45">
        <v>5.6025454545454538E-2</v>
      </c>
      <c r="AZ61" s="45">
        <v>0.89640727272727272</v>
      </c>
      <c r="BA61" s="45">
        <v>0.34860282828282824</v>
      </c>
      <c r="BB61" s="45">
        <v>2.6669709976565659</v>
      </c>
      <c r="BC61" s="45">
        <v>9.9141747956363648</v>
      </c>
      <c r="BD61" s="45"/>
      <c r="BE61" s="45">
        <v>0</v>
      </c>
      <c r="BF61" s="45">
        <v>9.9141747956363648</v>
      </c>
      <c r="BG61" s="45">
        <v>29.470416666666669</v>
      </c>
      <c r="BH61" s="45">
        <v>2.0998411196257227</v>
      </c>
      <c r="BI61" s="45">
        <v>0.58158206377108801</v>
      </c>
      <c r="BJ61" s="45">
        <v>95.960927845681056</v>
      </c>
      <c r="BK61" s="45"/>
      <c r="BL61" s="45">
        <v>128.11276769574454</v>
      </c>
      <c r="BM61" s="45">
        <v>1156.6986405891803</v>
      </c>
      <c r="BN61" s="45">
        <f t="shared" si="0"/>
        <v>140.72166432351077</v>
      </c>
      <c r="BO61" s="45">
        <f t="shared" si="1"/>
        <v>99.443309455280939</v>
      </c>
      <c r="BP61" s="46">
        <f t="shared" si="2"/>
        <v>8.5633802816901436</v>
      </c>
      <c r="BQ61" s="46">
        <f t="shared" si="3"/>
        <v>1.8591549295774654</v>
      </c>
      <c r="BR61" s="64">
        <v>2</v>
      </c>
      <c r="BS61" s="46">
        <f t="shared" si="6"/>
        <v>2.2535211267605644</v>
      </c>
      <c r="BT61" s="46">
        <f t="shared" si="10"/>
        <v>11.25</v>
      </c>
      <c r="BU61" s="46">
        <f t="shared" si="11"/>
        <v>12.676056338028173</v>
      </c>
      <c r="BV61" s="45">
        <f t="shared" si="7"/>
        <v>30.443447380410227</v>
      </c>
      <c r="BW61" s="45">
        <f t="shared" si="4"/>
        <v>270.60842115920195</v>
      </c>
      <c r="BX61" s="45">
        <f t="shared" si="5"/>
        <v>1427.3070617483822</v>
      </c>
      <c r="BY61" s="45">
        <f t="shared" si="8"/>
        <v>17127.684740980585</v>
      </c>
      <c r="BZ61" s="45">
        <f t="shared" si="9"/>
        <v>34255.36948196117</v>
      </c>
      <c r="CA61" s="48">
        <v>43101</v>
      </c>
      <c r="CB61" s="111">
        <v>0</v>
      </c>
      <c r="CC61" s="111">
        <v>0</v>
      </c>
    </row>
    <row r="62" spans="1:81">
      <c r="A62" s="42" t="s">
        <v>492</v>
      </c>
      <c r="B62" s="42" t="s">
        <v>2</v>
      </c>
      <c r="C62" s="42" t="s">
        <v>170</v>
      </c>
      <c r="D62" s="42" t="s">
        <v>493</v>
      </c>
      <c r="E62" s="43" t="s">
        <v>402</v>
      </c>
      <c r="F62" s="43" t="s">
        <v>63</v>
      </c>
      <c r="G62" s="43">
        <v>1</v>
      </c>
      <c r="H62" s="45">
        <v>269.02</v>
      </c>
      <c r="I62" s="45">
        <v>269.02</v>
      </c>
      <c r="J62" s="45"/>
      <c r="K62" s="45"/>
      <c r="L62" s="45"/>
      <c r="M62" s="45"/>
      <c r="N62" s="45"/>
      <c r="O62" s="45"/>
      <c r="P62" s="45">
        <v>8.8042909090909092</v>
      </c>
      <c r="Q62" s="45">
        <v>277.82429090909091</v>
      </c>
      <c r="R62" s="45">
        <v>55.564858181818181</v>
      </c>
      <c r="S62" s="45">
        <v>4.1673643636363638</v>
      </c>
      <c r="T62" s="45">
        <v>2.7782429090909093</v>
      </c>
      <c r="U62" s="45">
        <v>0.55564858181818177</v>
      </c>
      <c r="V62" s="45">
        <v>6.9456072727272726</v>
      </c>
      <c r="W62" s="45">
        <v>22.225943272727275</v>
      </c>
      <c r="X62" s="45">
        <v>8.3347287272727275</v>
      </c>
      <c r="Y62" s="45">
        <v>1.6669457454545455</v>
      </c>
      <c r="Z62" s="45">
        <v>102.23933905454547</v>
      </c>
      <c r="AA62" s="45">
        <v>23.15202424242424</v>
      </c>
      <c r="AB62" s="45">
        <v>30.86627872</v>
      </c>
      <c r="AC62" s="45">
        <v>19.878735490172126</v>
      </c>
      <c r="AD62" s="45">
        <v>73.897038452596377</v>
      </c>
      <c r="AE62" s="45">
        <v>163.8588</v>
      </c>
      <c r="AF62" s="45">
        <v>397</v>
      </c>
      <c r="AG62" s="45">
        <v>0</v>
      </c>
      <c r="AH62" s="45">
        <v>0</v>
      </c>
      <c r="AI62" s="45">
        <v>9.84</v>
      </c>
      <c r="AJ62" s="45">
        <v>0</v>
      </c>
      <c r="AK62" s="45">
        <v>3.0700000000000003</v>
      </c>
      <c r="AL62" s="45">
        <v>0</v>
      </c>
      <c r="AM62" s="45">
        <v>573.76880000000006</v>
      </c>
      <c r="AN62" s="45">
        <v>749.90517750714184</v>
      </c>
      <c r="AO62" s="45">
        <v>1.3942127561728397</v>
      </c>
      <c r="AP62" s="45">
        <v>0.11153702049382716</v>
      </c>
      <c r="AQ62" s="45">
        <v>5.576851024691358E-2</v>
      </c>
      <c r="AR62" s="45">
        <v>0.97238501818181833</v>
      </c>
      <c r="AS62" s="45">
        <v>0.35783768669090921</v>
      </c>
      <c r="AT62" s="45">
        <v>11.946444509090908</v>
      </c>
      <c r="AU62" s="45">
        <v>0.46304048484848487</v>
      </c>
      <c r="AV62" s="45">
        <v>15.301225985725701</v>
      </c>
      <c r="AW62" s="45">
        <v>3.8586707070707069</v>
      </c>
      <c r="AX62" s="45">
        <v>2.2843330585858586</v>
      </c>
      <c r="AY62" s="45">
        <v>5.7880060606060602E-2</v>
      </c>
      <c r="AZ62" s="45">
        <v>0.92608096969696974</v>
      </c>
      <c r="BA62" s="45">
        <v>0.36014259932659931</v>
      </c>
      <c r="BB62" s="45">
        <v>2.7552555214653203</v>
      </c>
      <c r="BC62" s="45">
        <v>10.242362916751516</v>
      </c>
      <c r="BD62" s="45"/>
      <c r="BE62" s="45">
        <v>0</v>
      </c>
      <c r="BF62" s="45">
        <v>10.242362916751516</v>
      </c>
      <c r="BG62" s="45">
        <v>29.470416666666669</v>
      </c>
      <c r="BH62" s="45">
        <v>2.0998411196257227</v>
      </c>
      <c r="BI62" s="45">
        <v>0.58158206377108801</v>
      </c>
      <c r="BJ62" s="45">
        <v>95.960927845681056</v>
      </c>
      <c r="BK62" s="45"/>
      <c r="BL62" s="45">
        <v>128.11276769574454</v>
      </c>
      <c r="BM62" s="45">
        <v>1181.3858250144544</v>
      </c>
      <c r="BN62" s="45">
        <f t="shared" si="0"/>
        <v>140.72166432351077</v>
      </c>
      <c r="BO62" s="45">
        <f t="shared" si="1"/>
        <v>99.443309455280939</v>
      </c>
      <c r="BP62" s="46">
        <f t="shared" si="2"/>
        <v>8.5633802816901436</v>
      </c>
      <c r="BQ62" s="46">
        <f t="shared" si="3"/>
        <v>1.8591549295774654</v>
      </c>
      <c r="BR62" s="64">
        <v>2</v>
      </c>
      <c r="BS62" s="46">
        <f t="shared" si="6"/>
        <v>2.2535211267605644</v>
      </c>
      <c r="BT62" s="46">
        <f t="shared" si="10"/>
        <v>11.25</v>
      </c>
      <c r="BU62" s="46">
        <f t="shared" si="11"/>
        <v>12.676056338028173</v>
      </c>
      <c r="BV62" s="45">
        <f t="shared" si="7"/>
        <v>30.443447380410227</v>
      </c>
      <c r="BW62" s="45">
        <f t="shared" si="4"/>
        <v>270.60842115920195</v>
      </c>
      <c r="BX62" s="45">
        <f t="shared" si="5"/>
        <v>1451.9942461736564</v>
      </c>
      <c r="BY62" s="45">
        <f t="shared" si="8"/>
        <v>17423.930954083877</v>
      </c>
      <c r="BZ62" s="45">
        <f t="shared" si="9"/>
        <v>34847.861908167753</v>
      </c>
      <c r="CA62" s="48">
        <v>43101</v>
      </c>
      <c r="CB62" s="111">
        <v>0</v>
      </c>
      <c r="CC62" s="111">
        <v>0</v>
      </c>
    </row>
    <row r="63" spans="1:81">
      <c r="A63" s="42" t="s">
        <v>494</v>
      </c>
      <c r="B63" s="42" t="s">
        <v>1</v>
      </c>
      <c r="C63" s="42" t="s">
        <v>165</v>
      </c>
      <c r="D63" s="42" t="s">
        <v>495</v>
      </c>
      <c r="E63" s="43" t="s">
        <v>402</v>
      </c>
      <c r="F63" s="43" t="s">
        <v>63</v>
      </c>
      <c r="G63" s="43">
        <v>1</v>
      </c>
      <c r="H63" s="45">
        <v>520.79999999999995</v>
      </c>
      <c r="I63" s="45">
        <v>520.79999999999995</v>
      </c>
      <c r="J63" s="45"/>
      <c r="K63" s="45"/>
      <c r="L63" s="45"/>
      <c r="M63" s="45"/>
      <c r="N63" s="45"/>
      <c r="O63" s="45"/>
      <c r="P63" s="45">
        <v>17.044363636363634</v>
      </c>
      <c r="Q63" s="45">
        <v>537.8443636363636</v>
      </c>
      <c r="R63" s="45">
        <v>107.56887272727272</v>
      </c>
      <c r="S63" s="45">
        <v>8.0676654545454536</v>
      </c>
      <c r="T63" s="45">
        <v>5.3784436363636363</v>
      </c>
      <c r="U63" s="45">
        <v>1.0756887272727271</v>
      </c>
      <c r="V63" s="45">
        <v>13.44610909090909</v>
      </c>
      <c r="W63" s="45">
        <v>43.027549090909091</v>
      </c>
      <c r="X63" s="45">
        <v>16.135330909090907</v>
      </c>
      <c r="Y63" s="45">
        <v>3.2270661818181816</v>
      </c>
      <c r="Z63" s="45">
        <v>197.92672581818178</v>
      </c>
      <c r="AA63" s="45">
        <v>44.820363636363631</v>
      </c>
      <c r="AB63" s="45">
        <v>59.754508799999996</v>
      </c>
      <c r="AC63" s="45">
        <v>38.483553056581826</v>
      </c>
      <c r="AD63" s="45">
        <v>143.05842549294545</v>
      </c>
      <c r="AE63" s="45">
        <v>148.75200000000001</v>
      </c>
      <c r="AF63" s="45">
        <v>397</v>
      </c>
      <c r="AG63" s="45">
        <v>0</v>
      </c>
      <c r="AH63" s="45">
        <v>0</v>
      </c>
      <c r="AI63" s="45">
        <v>0</v>
      </c>
      <c r="AJ63" s="45">
        <v>0</v>
      </c>
      <c r="AK63" s="45">
        <v>3.0700000000000003</v>
      </c>
      <c r="AL63" s="45">
        <v>0</v>
      </c>
      <c r="AM63" s="45">
        <v>548.822</v>
      </c>
      <c r="AN63" s="45">
        <v>889.80715131112731</v>
      </c>
      <c r="AO63" s="45">
        <v>2.6990781481481481</v>
      </c>
      <c r="AP63" s="45">
        <v>0.21592625185185185</v>
      </c>
      <c r="AQ63" s="45">
        <v>0.10796312592592593</v>
      </c>
      <c r="AR63" s="45">
        <v>1.8824552727272728</v>
      </c>
      <c r="AS63" s="45">
        <v>0.69274354036363661</v>
      </c>
      <c r="AT63" s="45">
        <v>23.127307636363632</v>
      </c>
      <c r="AU63" s="45">
        <v>0.89640727272727272</v>
      </c>
      <c r="AV63" s="45">
        <v>29.621881248107741</v>
      </c>
      <c r="AW63" s="45">
        <v>7.4700606060606054</v>
      </c>
      <c r="AX63" s="45">
        <v>4.4222758787878789</v>
      </c>
      <c r="AY63" s="45">
        <v>0.11205090909090908</v>
      </c>
      <c r="AZ63" s="45">
        <v>1.7928145454545454</v>
      </c>
      <c r="BA63" s="45">
        <v>0.69720565656565647</v>
      </c>
      <c r="BB63" s="45">
        <v>5.3339419953131317</v>
      </c>
      <c r="BC63" s="45">
        <v>19.82834959127273</v>
      </c>
      <c r="BD63" s="45"/>
      <c r="BE63" s="45">
        <v>0</v>
      </c>
      <c r="BF63" s="45">
        <v>19.82834959127273</v>
      </c>
      <c r="BG63" s="45">
        <v>29.470416666666669</v>
      </c>
      <c r="BH63" s="45">
        <v>4.1996822392514455</v>
      </c>
      <c r="BI63" s="45">
        <v>1.1631641275421762</v>
      </c>
      <c r="BJ63" s="45">
        <v>191.92185569136208</v>
      </c>
      <c r="BK63" s="45"/>
      <c r="BL63" s="45">
        <v>226.75511872482238</v>
      </c>
      <c r="BM63" s="45">
        <v>1703.8568645116939</v>
      </c>
      <c r="BN63" s="45">
        <f t="shared" si="0"/>
        <v>140.72166432351077</v>
      </c>
      <c r="BO63" s="45">
        <f t="shared" si="1"/>
        <v>99.443309455280939</v>
      </c>
      <c r="BP63" s="46">
        <f t="shared" si="2"/>
        <v>8.5633802816901436</v>
      </c>
      <c r="BQ63" s="46">
        <f t="shared" si="3"/>
        <v>1.8591549295774654</v>
      </c>
      <c r="BR63" s="64">
        <v>2</v>
      </c>
      <c r="BS63" s="46">
        <f t="shared" si="6"/>
        <v>2.2535211267605644</v>
      </c>
      <c r="BT63" s="46">
        <f t="shared" si="10"/>
        <v>11.25</v>
      </c>
      <c r="BU63" s="46">
        <f t="shared" si="11"/>
        <v>12.676056338028173</v>
      </c>
      <c r="BV63" s="45">
        <f t="shared" si="7"/>
        <v>30.443447380410227</v>
      </c>
      <c r="BW63" s="45">
        <f t="shared" si="4"/>
        <v>270.60842115920195</v>
      </c>
      <c r="BX63" s="45">
        <f t="shared" si="5"/>
        <v>1974.4652856708958</v>
      </c>
      <c r="BY63" s="45">
        <f t="shared" si="8"/>
        <v>23693.583428050748</v>
      </c>
      <c r="BZ63" s="45">
        <f t="shared" si="9"/>
        <v>47387.166856101496</v>
      </c>
      <c r="CA63" s="48">
        <v>43101</v>
      </c>
      <c r="CB63" s="111">
        <v>0</v>
      </c>
      <c r="CC63" s="111">
        <v>0</v>
      </c>
    </row>
    <row r="64" spans="1:81">
      <c r="A64" s="42" t="s">
        <v>494</v>
      </c>
      <c r="B64" s="42" t="s">
        <v>0</v>
      </c>
      <c r="C64" s="42" t="s">
        <v>165</v>
      </c>
      <c r="D64" s="42" t="s">
        <v>496</v>
      </c>
      <c r="E64" s="43" t="s">
        <v>402</v>
      </c>
      <c r="F64" s="43" t="s">
        <v>63</v>
      </c>
      <c r="G64" s="43">
        <v>1</v>
      </c>
      <c r="H64" s="45">
        <v>1041.5999999999999</v>
      </c>
      <c r="I64" s="45">
        <v>1041.5999999999999</v>
      </c>
      <c r="J64" s="45"/>
      <c r="K64" s="45"/>
      <c r="L64" s="45"/>
      <c r="M64" s="45"/>
      <c r="N64" s="45"/>
      <c r="O64" s="45"/>
      <c r="P64" s="45">
        <v>34.088727272727269</v>
      </c>
      <c r="Q64" s="45">
        <v>1075.6887272727272</v>
      </c>
      <c r="R64" s="45">
        <v>215.13774545454544</v>
      </c>
      <c r="S64" s="45">
        <v>16.135330909090907</v>
      </c>
      <c r="T64" s="45">
        <v>10.756887272727273</v>
      </c>
      <c r="U64" s="45">
        <v>2.1513774545454543</v>
      </c>
      <c r="V64" s="45">
        <v>26.89221818181818</v>
      </c>
      <c r="W64" s="45">
        <v>86.055098181818181</v>
      </c>
      <c r="X64" s="45">
        <v>32.270661818181814</v>
      </c>
      <c r="Y64" s="45">
        <v>6.4541323636363632</v>
      </c>
      <c r="Z64" s="45">
        <v>395.85345163636356</v>
      </c>
      <c r="AA64" s="45">
        <v>89.640727272727261</v>
      </c>
      <c r="AB64" s="45">
        <v>119.50901759999999</v>
      </c>
      <c r="AC64" s="45">
        <v>76.967106113163652</v>
      </c>
      <c r="AD64" s="45">
        <v>286.11685098589089</v>
      </c>
      <c r="AE64" s="45">
        <v>117.504</v>
      </c>
      <c r="AF64" s="45">
        <v>397</v>
      </c>
      <c r="AG64" s="45">
        <v>0</v>
      </c>
      <c r="AH64" s="45">
        <v>0</v>
      </c>
      <c r="AI64" s="45">
        <v>0</v>
      </c>
      <c r="AJ64" s="45">
        <v>0</v>
      </c>
      <c r="AK64" s="45">
        <v>3.0700000000000003</v>
      </c>
      <c r="AL64" s="45">
        <v>0</v>
      </c>
      <c r="AM64" s="45">
        <v>517.57400000000007</v>
      </c>
      <c r="AN64" s="45">
        <v>1199.5443026222545</v>
      </c>
      <c r="AO64" s="45">
        <v>5.3981562962962961</v>
      </c>
      <c r="AP64" s="45">
        <v>0.43185250370370371</v>
      </c>
      <c r="AQ64" s="45">
        <v>0.21592625185185185</v>
      </c>
      <c r="AR64" s="45">
        <v>3.7649105454545455</v>
      </c>
      <c r="AS64" s="45">
        <v>1.3854870807272732</v>
      </c>
      <c r="AT64" s="45">
        <v>46.254615272727264</v>
      </c>
      <c r="AU64" s="45">
        <v>1.7928145454545454</v>
      </c>
      <c r="AV64" s="45">
        <v>59.243762496215481</v>
      </c>
      <c r="AW64" s="45">
        <v>14.940121212121211</v>
      </c>
      <c r="AX64" s="45">
        <v>8.8445517575757577</v>
      </c>
      <c r="AY64" s="45">
        <v>0.22410181818181815</v>
      </c>
      <c r="AZ64" s="45">
        <v>3.5856290909090909</v>
      </c>
      <c r="BA64" s="45">
        <v>1.3944113131313129</v>
      </c>
      <c r="BB64" s="45">
        <v>10.667883990626263</v>
      </c>
      <c r="BC64" s="45">
        <v>39.656699182545459</v>
      </c>
      <c r="BD64" s="45"/>
      <c r="BE64" s="45">
        <v>0</v>
      </c>
      <c r="BF64" s="45">
        <v>39.656699182545459</v>
      </c>
      <c r="BG64" s="45">
        <v>53.087083333333339</v>
      </c>
      <c r="BH64" s="45">
        <v>8.3993644785028909</v>
      </c>
      <c r="BI64" s="45">
        <v>2.3263282550843525</v>
      </c>
      <c r="BJ64" s="45">
        <v>383.84371138272417</v>
      </c>
      <c r="BK64" s="45"/>
      <c r="BL64" s="45">
        <v>447.65648744964477</v>
      </c>
      <c r="BM64" s="45">
        <v>2821.7899790233873</v>
      </c>
      <c r="BN64" s="45">
        <f t="shared" si="0"/>
        <v>140.72166432351077</v>
      </c>
      <c r="BO64" s="45">
        <f t="shared" si="1"/>
        <v>99.443309455280939</v>
      </c>
      <c r="BP64" s="46">
        <f t="shared" si="2"/>
        <v>8.5633802816901436</v>
      </c>
      <c r="BQ64" s="46">
        <f t="shared" si="3"/>
        <v>1.8591549295774654</v>
      </c>
      <c r="BR64" s="64">
        <v>2</v>
      </c>
      <c r="BS64" s="46">
        <f t="shared" si="6"/>
        <v>2.2535211267605644</v>
      </c>
      <c r="BT64" s="46">
        <f t="shared" si="10"/>
        <v>11.25</v>
      </c>
      <c r="BU64" s="46">
        <f t="shared" si="11"/>
        <v>12.676056338028173</v>
      </c>
      <c r="BV64" s="45">
        <f t="shared" si="7"/>
        <v>30.443447380410227</v>
      </c>
      <c r="BW64" s="45">
        <f t="shared" si="4"/>
        <v>270.60842115920195</v>
      </c>
      <c r="BX64" s="45">
        <f t="shared" si="5"/>
        <v>3092.3984001825893</v>
      </c>
      <c r="BY64" s="45">
        <f t="shared" si="8"/>
        <v>37108.780802191075</v>
      </c>
      <c r="BZ64" s="45">
        <f t="shared" si="9"/>
        <v>74217.56160438215</v>
      </c>
      <c r="CA64" s="48">
        <v>43101</v>
      </c>
      <c r="CB64" s="111">
        <v>0</v>
      </c>
      <c r="CC64" s="111">
        <v>0</v>
      </c>
    </row>
    <row r="65" spans="1:81">
      <c r="A65" s="42" t="s">
        <v>497</v>
      </c>
      <c r="B65" s="42" t="s">
        <v>2</v>
      </c>
      <c r="C65" s="42" t="s">
        <v>498</v>
      </c>
      <c r="D65" s="42" t="s">
        <v>499</v>
      </c>
      <c r="E65" s="43" t="s">
        <v>402</v>
      </c>
      <c r="F65" s="43" t="s">
        <v>63</v>
      </c>
      <c r="G65" s="43">
        <v>1</v>
      </c>
      <c r="H65" s="45">
        <v>260.39999999999998</v>
      </c>
      <c r="I65" s="45">
        <v>260.39999999999998</v>
      </c>
      <c r="J65" s="45"/>
      <c r="K65" s="45"/>
      <c r="L65" s="45"/>
      <c r="M65" s="45"/>
      <c r="N65" s="45"/>
      <c r="O65" s="45"/>
      <c r="P65" s="45">
        <v>8.5221818181818172</v>
      </c>
      <c r="Q65" s="45">
        <v>268.9221818181818</v>
      </c>
      <c r="R65" s="45">
        <v>53.78443636363636</v>
      </c>
      <c r="S65" s="45">
        <v>4.0338327272727268</v>
      </c>
      <c r="T65" s="45">
        <v>2.6892218181818182</v>
      </c>
      <c r="U65" s="45">
        <v>0.53784436363636356</v>
      </c>
      <c r="V65" s="45">
        <v>6.723054545454545</v>
      </c>
      <c r="W65" s="45">
        <v>21.513774545454545</v>
      </c>
      <c r="X65" s="45">
        <v>8.0676654545454536</v>
      </c>
      <c r="Y65" s="45">
        <v>1.6135330909090908</v>
      </c>
      <c r="Z65" s="45">
        <v>98.96336290909089</v>
      </c>
      <c r="AA65" s="45">
        <v>22.410181818181815</v>
      </c>
      <c r="AB65" s="45">
        <v>29.877254399999998</v>
      </c>
      <c r="AC65" s="45">
        <v>19.241776528290913</v>
      </c>
      <c r="AD65" s="45">
        <v>71.529212746472723</v>
      </c>
      <c r="AE65" s="45">
        <v>164.376</v>
      </c>
      <c r="AF65" s="45">
        <v>397</v>
      </c>
      <c r="AG65" s="45">
        <v>0</v>
      </c>
      <c r="AH65" s="45">
        <v>32.619999999999997</v>
      </c>
      <c r="AI65" s="45">
        <v>0</v>
      </c>
      <c r="AJ65" s="45">
        <v>0</v>
      </c>
      <c r="AK65" s="45">
        <v>3.0700000000000003</v>
      </c>
      <c r="AL65" s="45">
        <v>0</v>
      </c>
      <c r="AM65" s="45">
        <v>597.06600000000003</v>
      </c>
      <c r="AN65" s="45">
        <v>767.55857565556357</v>
      </c>
      <c r="AO65" s="45">
        <v>1.349539074074074</v>
      </c>
      <c r="AP65" s="45">
        <v>0.10796312592592593</v>
      </c>
      <c r="AQ65" s="45">
        <v>5.3981562962962963E-2</v>
      </c>
      <c r="AR65" s="45">
        <v>0.94122763636363638</v>
      </c>
      <c r="AS65" s="45">
        <v>0.34637177018181831</v>
      </c>
      <c r="AT65" s="45">
        <v>11.563653818181816</v>
      </c>
      <c r="AU65" s="45">
        <v>0.44820363636363636</v>
      </c>
      <c r="AV65" s="45">
        <v>14.81094062405387</v>
      </c>
      <c r="AW65" s="45">
        <v>3.7350303030303027</v>
      </c>
      <c r="AX65" s="45">
        <v>2.2111379393939394</v>
      </c>
      <c r="AY65" s="45">
        <v>5.6025454545454538E-2</v>
      </c>
      <c r="AZ65" s="45">
        <v>0.89640727272727272</v>
      </c>
      <c r="BA65" s="45">
        <v>0.34860282828282824</v>
      </c>
      <c r="BB65" s="45">
        <v>2.6669709976565659</v>
      </c>
      <c r="BC65" s="45">
        <v>9.9141747956363648</v>
      </c>
      <c r="BD65" s="45"/>
      <c r="BE65" s="45">
        <v>0</v>
      </c>
      <c r="BF65" s="45">
        <v>9.9141747956363648</v>
      </c>
      <c r="BG65" s="45">
        <v>29.470416666666669</v>
      </c>
      <c r="BH65" s="45">
        <v>2.0998411196257227</v>
      </c>
      <c r="BI65" s="45">
        <v>0.58158206377108801</v>
      </c>
      <c r="BJ65" s="45">
        <v>95.960927845681056</v>
      </c>
      <c r="BK65" s="45"/>
      <c r="BL65" s="45">
        <v>128.11276769574454</v>
      </c>
      <c r="BM65" s="45">
        <v>1189.3186405891802</v>
      </c>
      <c r="BN65" s="45">
        <f t="shared" si="0"/>
        <v>140.72166432351077</v>
      </c>
      <c r="BO65" s="45">
        <f t="shared" si="1"/>
        <v>99.443309455280939</v>
      </c>
      <c r="BP65" s="46">
        <f t="shared" si="2"/>
        <v>8.5633802816901436</v>
      </c>
      <c r="BQ65" s="46">
        <f t="shared" si="3"/>
        <v>1.8591549295774654</v>
      </c>
      <c r="BR65" s="64">
        <v>2</v>
      </c>
      <c r="BS65" s="46">
        <f t="shared" si="6"/>
        <v>2.2535211267605644</v>
      </c>
      <c r="BT65" s="46">
        <f t="shared" si="10"/>
        <v>11.25</v>
      </c>
      <c r="BU65" s="46">
        <f t="shared" si="11"/>
        <v>12.676056338028173</v>
      </c>
      <c r="BV65" s="45">
        <f t="shared" si="7"/>
        <v>30.443447380410227</v>
      </c>
      <c r="BW65" s="45">
        <f t="shared" si="4"/>
        <v>270.60842115920195</v>
      </c>
      <c r="BX65" s="45">
        <f t="shared" si="5"/>
        <v>1459.9270617483821</v>
      </c>
      <c r="BY65" s="45">
        <f t="shared" si="8"/>
        <v>17519.124740980587</v>
      </c>
      <c r="BZ65" s="45">
        <f t="shared" si="9"/>
        <v>35038.249481961175</v>
      </c>
      <c r="CA65" s="48">
        <v>43101</v>
      </c>
      <c r="CB65" s="111">
        <v>0</v>
      </c>
      <c r="CC65" s="111">
        <v>0</v>
      </c>
    </row>
    <row r="66" spans="1:81">
      <c r="A66" s="42" t="s">
        <v>216</v>
      </c>
      <c r="B66" s="42" t="s">
        <v>1</v>
      </c>
      <c r="C66" s="42" t="s">
        <v>217</v>
      </c>
      <c r="D66" s="42" t="s">
        <v>500</v>
      </c>
      <c r="E66" s="43" t="s">
        <v>402</v>
      </c>
      <c r="F66" s="43" t="s">
        <v>63</v>
      </c>
      <c r="G66" s="43">
        <v>1</v>
      </c>
      <c r="H66" s="45">
        <v>522.36</v>
      </c>
      <c r="I66" s="45">
        <v>522.36</v>
      </c>
      <c r="J66" s="45"/>
      <c r="K66" s="45"/>
      <c r="L66" s="45"/>
      <c r="M66" s="45"/>
      <c r="N66" s="45"/>
      <c r="O66" s="45"/>
      <c r="P66" s="45">
        <v>17.095418181818179</v>
      </c>
      <c r="Q66" s="45">
        <v>539.45541818181823</v>
      </c>
      <c r="R66" s="45">
        <v>107.89108363636365</v>
      </c>
      <c r="S66" s="45">
        <v>8.0918312727272728</v>
      </c>
      <c r="T66" s="45">
        <v>5.3945541818181821</v>
      </c>
      <c r="U66" s="45">
        <v>1.0789108363636364</v>
      </c>
      <c r="V66" s="45">
        <v>13.486385454545456</v>
      </c>
      <c r="W66" s="45">
        <v>43.156433454545457</v>
      </c>
      <c r="X66" s="45">
        <v>16.183662545454546</v>
      </c>
      <c r="Y66" s="45">
        <v>3.2367325090909094</v>
      </c>
      <c r="Z66" s="45">
        <v>198.51959389090911</v>
      </c>
      <c r="AA66" s="45">
        <v>44.954618181818184</v>
      </c>
      <c r="AB66" s="45">
        <v>59.933496960000006</v>
      </c>
      <c r="AC66" s="45">
        <v>38.598826372189109</v>
      </c>
      <c r="AD66" s="45">
        <v>143.4869415140073</v>
      </c>
      <c r="AE66" s="45">
        <v>148.6584</v>
      </c>
      <c r="AF66" s="45">
        <v>327.8</v>
      </c>
      <c r="AG66" s="45">
        <v>0</v>
      </c>
      <c r="AH66" s="45">
        <v>33.39</v>
      </c>
      <c r="AI66" s="45">
        <v>0</v>
      </c>
      <c r="AJ66" s="45">
        <v>0</v>
      </c>
      <c r="AK66" s="45">
        <v>3.0700000000000003</v>
      </c>
      <c r="AL66" s="45">
        <v>0</v>
      </c>
      <c r="AM66" s="45">
        <v>512.91840000000002</v>
      </c>
      <c r="AN66" s="45">
        <v>854.92493540491637</v>
      </c>
      <c r="AO66" s="45">
        <v>2.7071629444444452</v>
      </c>
      <c r="AP66" s="45">
        <v>0.2165730355555556</v>
      </c>
      <c r="AQ66" s="45">
        <v>0.1082865177777778</v>
      </c>
      <c r="AR66" s="45">
        <v>1.8880939636363641</v>
      </c>
      <c r="AS66" s="45">
        <v>0.69481857861818219</v>
      </c>
      <c r="AT66" s="45">
        <v>23.196582981818182</v>
      </c>
      <c r="AU66" s="45">
        <v>0.8990923636363638</v>
      </c>
      <c r="AV66" s="45">
        <v>29.71061038548687</v>
      </c>
      <c r="AW66" s="45">
        <v>7.4924363636363642</v>
      </c>
      <c r="AX66" s="45">
        <v>4.4355223272727278</v>
      </c>
      <c r="AY66" s="45">
        <v>0.11238654545454546</v>
      </c>
      <c r="AZ66" s="45">
        <v>1.7981847272727276</v>
      </c>
      <c r="BA66" s="45">
        <v>0.6992940606060607</v>
      </c>
      <c r="BB66" s="45">
        <v>5.3499192409212135</v>
      </c>
      <c r="BC66" s="45">
        <v>19.887743265163643</v>
      </c>
      <c r="BD66" s="45"/>
      <c r="BE66" s="45">
        <v>0</v>
      </c>
      <c r="BF66" s="45">
        <v>19.887743265163643</v>
      </c>
      <c r="BG66" s="45">
        <v>29.470416666666669</v>
      </c>
      <c r="BH66" s="45">
        <v>4.1996822392514455</v>
      </c>
      <c r="BI66" s="45">
        <v>1.1631641275421762</v>
      </c>
      <c r="BJ66" s="45">
        <v>191.92185569136208</v>
      </c>
      <c r="BK66" s="45"/>
      <c r="BL66" s="45">
        <v>226.75511872482238</v>
      </c>
      <c r="BM66" s="45">
        <v>1670.7338259622074</v>
      </c>
      <c r="BN66" s="45">
        <f t="shared" si="0"/>
        <v>140.72166432351077</v>
      </c>
      <c r="BO66" s="45">
        <f t="shared" si="1"/>
        <v>99.443309455280939</v>
      </c>
      <c r="BP66" s="46">
        <f t="shared" si="2"/>
        <v>8.8629737609329435</v>
      </c>
      <c r="BQ66" s="46">
        <f t="shared" si="3"/>
        <v>1.9241982507288626</v>
      </c>
      <c r="BR66" s="64">
        <v>5</v>
      </c>
      <c r="BS66" s="46">
        <f t="shared" si="6"/>
        <v>5.8309037900874632</v>
      </c>
      <c r="BT66" s="46">
        <f t="shared" si="10"/>
        <v>14.25</v>
      </c>
      <c r="BU66" s="46">
        <f t="shared" si="11"/>
        <v>16.618075801749271</v>
      </c>
      <c r="BV66" s="45">
        <f t="shared" si="7"/>
        <v>39.910797391810867</v>
      </c>
      <c r="BW66" s="45">
        <f t="shared" si="4"/>
        <v>280.07577117060259</v>
      </c>
      <c r="BX66" s="45">
        <f t="shared" si="5"/>
        <v>1950.80959713281</v>
      </c>
      <c r="BY66" s="45">
        <f t="shared" si="8"/>
        <v>23409.71516559372</v>
      </c>
      <c r="BZ66" s="45">
        <f t="shared" si="9"/>
        <v>46819.430331187439</v>
      </c>
      <c r="CA66" s="66">
        <v>42736</v>
      </c>
      <c r="CB66" s="111">
        <v>0</v>
      </c>
      <c r="CC66" s="111">
        <v>0</v>
      </c>
    </row>
    <row r="67" spans="1:81">
      <c r="A67" s="42" t="s">
        <v>216</v>
      </c>
      <c r="B67" s="42" t="s">
        <v>0</v>
      </c>
      <c r="C67" s="42" t="s">
        <v>217</v>
      </c>
      <c r="D67" s="42" t="s">
        <v>501</v>
      </c>
      <c r="E67" s="43" t="s">
        <v>402</v>
      </c>
      <c r="F67" s="43" t="s">
        <v>63</v>
      </c>
      <c r="G67" s="43">
        <v>3</v>
      </c>
      <c r="H67" s="45">
        <v>1044.73</v>
      </c>
      <c r="I67" s="45">
        <v>3134.19</v>
      </c>
      <c r="J67" s="45"/>
      <c r="K67" s="45"/>
      <c r="L67" s="45"/>
      <c r="M67" s="45"/>
      <c r="N67" s="45"/>
      <c r="O67" s="45"/>
      <c r="P67" s="45">
        <v>102.57349090909091</v>
      </c>
      <c r="Q67" s="45">
        <v>3236.7634909090912</v>
      </c>
      <c r="R67" s="45">
        <v>647.35269818181825</v>
      </c>
      <c r="S67" s="45">
        <v>48.551452363636365</v>
      </c>
      <c r="T67" s="45">
        <v>32.36763490909091</v>
      </c>
      <c r="U67" s="45">
        <v>6.4735269818181829</v>
      </c>
      <c r="V67" s="45">
        <v>80.919087272727282</v>
      </c>
      <c r="W67" s="45">
        <v>258.94107927272728</v>
      </c>
      <c r="X67" s="45">
        <v>97.10290472727273</v>
      </c>
      <c r="Y67" s="45">
        <v>19.420580945454546</v>
      </c>
      <c r="Z67" s="45">
        <v>1191.1289646545456</v>
      </c>
      <c r="AA67" s="45">
        <v>269.73029090909091</v>
      </c>
      <c r="AB67" s="45">
        <v>359.60442384000004</v>
      </c>
      <c r="AC67" s="45">
        <v>231.59517502766553</v>
      </c>
      <c r="AD67" s="45">
        <v>860.92988977675645</v>
      </c>
      <c r="AE67" s="45">
        <v>351.9486</v>
      </c>
      <c r="AF67" s="45">
        <v>983.40000000000009</v>
      </c>
      <c r="AG67" s="45">
        <v>0</v>
      </c>
      <c r="AH67" s="45">
        <v>100.17</v>
      </c>
      <c r="AI67" s="45">
        <v>0</v>
      </c>
      <c r="AJ67" s="45">
        <v>0</v>
      </c>
      <c r="AK67" s="45">
        <v>9.2100000000000009</v>
      </c>
      <c r="AL67" s="45">
        <v>0</v>
      </c>
      <c r="AM67" s="45">
        <v>1444.7286000000001</v>
      </c>
      <c r="AN67" s="45">
        <v>3496.7874544313022</v>
      </c>
      <c r="AO67" s="45">
        <v>16.24313314351852</v>
      </c>
      <c r="AP67" s="45">
        <v>1.2994506514814816</v>
      </c>
      <c r="AQ67" s="45">
        <v>0.64972532574074082</v>
      </c>
      <c r="AR67" s="45">
        <v>11.32867221818182</v>
      </c>
      <c r="AS67" s="45">
        <v>4.1689513762909112</v>
      </c>
      <c r="AT67" s="45">
        <v>139.18083010909092</v>
      </c>
      <c r="AU67" s="45">
        <v>5.3946058181818186</v>
      </c>
      <c r="AV67" s="45">
        <v>178.26536864248621</v>
      </c>
      <c r="AW67" s="45">
        <v>44.955048484848483</v>
      </c>
      <c r="AX67" s="45">
        <v>26.613388703030306</v>
      </c>
      <c r="AY67" s="45">
        <v>0.67432572727272733</v>
      </c>
      <c r="AZ67" s="45">
        <v>10.789211636363637</v>
      </c>
      <c r="BA67" s="45">
        <v>4.1958045252525258</v>
      </c>
      <c r="BB67" s="45">
        <v>32.099822700250513</v>
      </c>
      <c r="BC67" s="45">
        <v>119.32760177701819</v>
      </c>
      <c r="BD67" s="45"/>
      <c r="BE67" s="45">
        <v>0</v>
      </c>
      <c r="BF67" s="45">
        <v>119.32760177701819</v>
      </c>
      <c r="BG67" s="45">
        <v>159.26125000000002</v>
      </c>
      <c r="BH67" s="45">
        <v>25.198093435508675</v>
      </c>
      <c r="BI67" s="45">
        <v>6.9789847652530579</v>
      </c>
      <c r="BJ67" s="45">
        <v>1151.5311341481724</v>
      </c>
      <c r="BK67" s="45"/>
      <c r="BL67" s="45">
        <v>1342.9694623489343</v>
      </c>
      <c r="BM67" s="45">
        <v>8374.113378108832</v>
      </c>
      <c r="BN67" s="45">
        <f t="shared" si="0"/>
        <v>422.1649929705323</v>
      </c>
      <c r="BO67" s="45">
        <f t="shared" si="1"/>
        <v>298.32992836584282</v>
      </c>
      <c r="BP67" s="46">
        <f t="shared" si="2"/>
        <v>8.8629737609329435</v>
      </c>
      <c r="BQ67" s="46">
        <f t="shared" si="3"/>
        <v>1.9241982507288626</v>
      </c>
      <c r="BR67" s="64">
        <v>5</v>
      </c>
      <c r="BS67" s="46">
        <f t="shared" si="6"/>
        <v>5.8309037900874632</v>
      </c>
      <c r="BT67" s="46">
        <f t="shared" si="10"/>
        <v>14.25</v>
      </c>
      <c r="BU67" s="46">
        <f t="shared" si="11"/>
        <v>16.618075801749271</v>
      </c>
      <c r="BV67" s="45">
        <f t="shared" si="7"/>
        <v>119.73239217543259</v>
      </c>
      <c r="BW67" s="45">
        <f t="shared" si="4"/>
        <v>840.22731351180778</v>
      </c>
      <c r="BX67" s="45">
        <f t="shared" si="5"/>
        <v>9214.3406916206404</v>
      </c>
      <c r="BY67" s="45">
        <f t="shared" si="8"/>
        <v>110572.08829944769</v>
      </c>
      <c r="BZ67" s="45">
        <f t="shared" si="9"/>
        <v>221144.17659889537</v>
      </c>
      <c r="CA67" s="66">
        <v>42736</v>
      </c>
      <c r="CB67" s="111">
        <v>0</v>
      </c>
      <c r="CC67" s="111">
        <v>0</v>
      </c>
    </row>
    <row r="68" spans="1:81">
      <c r="A68" s="42" t="s">
        <v>502</v>
      </c>
      <c r="B68" s="42" t="s">
        <v>2</v>
      </c>
      <c r="C68" s="42" t="s">
        <v>67</v>
      </c>
      <c r="D68" s="42" t="s">
        <v>503</v>
      </c>
      <c r="E68" s="43" t="s">
        <v>402</v>
      </c>
      <c r="F68" s="43" t="s">
        <v>63</v>
      </c>
      <c r="G68" s="43">
        <v>1</v>
      </c>
      <c r="H68" s="45">
        <v>260.39999999999998</v>
      </c>
      <c r="I68" s="45">
        <v>260.39999999999998</v>
      </c>
      <c r="J68" s="45"/>
      <c r="K68" s="45"/>
      <c r="L68" s="45"/>
      <c r="M68" s="45"/>
      <c r="N68" s="45"/>
      <c r="O68" s="45"/>
      <c r="P68" s="45">
        <v>8.5221818181818172</v>
      </c>
      <c r="Q68" s="45">
        <v>268.9221818181818</v>
      </c>
      <c r="R68" s="45">
        <v>53.78443636363636</v>
      </c>
      <c r="S68" s="45">
        <v>4.0338327272727268</v>
      </c>
      <c r="T68" s="45">
        <v>2.6892218181818182</v>
      </c>
      <c r="U68" s="45">
        <v>0.53784436363636356</v>
      </c>
      <c r="V68" s="45">
        <v>6.723054545454545</v>
      </c>
      <c r="W68" s="45">
        <v>21.513774545454545</v>
      </c>
      <c r="X68" s="45">
        <v>8.0676654545454536</v>
      </c>
      <c r="Y68" s="45">
        <v>1.6135330909090908</v>
      </c>
      <c r="Z68" s="45">
        <v>98.96336290909089</v>
      </c>
      <c r="AA68" s="45">
        <v>22.410181818181815</v>
      </c>
      <c r="AB68" s="45">
        <v>29.877254399999998</v>
      </c>
      <c r="AC68" s="45">
        <v>19.241776528290913</v>
      </c>
      <c r="AD68" s="45">
        <v>71.529212746472723</v>
      </c>
      <c r="AE68" s="45">
        <v>164.376</v>
      </c>
      <c r="AF68" s="45">
        <v>397</v>
      </c>
      <c r="AG68" s="45">
        <v>0</v>
      </c>
      <c r="AH68" s="45">
        <v>0</v>
      </c>
      <c r="AI68" s="45">
        <v>9.84</v>
      </c>
      <c r="AJ68" s="45">
        <v>0</v>
      </c>
      <c r="AK68" s="45">
        <v>3.0700000000000003</v>
      </c>
      <c r="AL68" s="45">
        <v>0</v>
      </c>
      <c r="AM68" s="45">
        <v>574.28600000000006</v>
      </c>
      <c r="AN68" s="45">
        <v>744.7785756555636</v>
      </c>
      <c r="AO68" s="45">
        <v>1.349539074074074</v>
      </c>
      <c r="AP68" s="45">
        <v>0.10796312592592593</v>
      </c>
      <c r="AQ68" s="45">
        <v>5.3981562962962963E-2</v>
      </c>
      <c r="AR68" s="45">
        <v>0.94122763636363638</v>
      </c>
      <c r="AS68" s="45">
        <v>0.34637177018181831</v>
      </c>
      <c r="AT68" s="45">
        <v>11.563653818181816</v>
      </c>
      <c r="AU68" s="45">
        <v>0.44820363636363636</v>
      </c>
      <c r="AV68" s="45">
        <v>14.81094062405387</v>
      </c>
      <c r="AW68" s="45">
        <v>3.7350303030303027</v>
      </c>
      <c r="AX68" s="45">
        <v>2.2111379393939394</v>
      </c>
      <c r="AY68" s="45">
        <v>5.6025454545454538E-2</v>
      </c>
      <c r="AZ68" s="45">
        <v>0.89640727272727272</v>
      </c>
      <c r="BA68" s="45">
        <v>0.34860282828282824</v>
      </c>
      <c r="BB68" s="45">
        <v>2.6669709976565659</v>
      </c>
      <c r="BC68" s="45">
        <v>9.9141747956363648</v>
      </c>
      <c r="BD68" s="45"/>
      <c r="BE68" s="45">
        <v>0</v>
      </c>
      <c r="BF68" s="45">
        <v>9.9141747956363648</v>
      </c>
      <c r="BG68" s="45">
        <v>29.470416666666669</v>
      </c>
      <c r="BH68" s="45">
        <v>2.0998411196257227</v>
      </c>
      <c r="BI68" s="45">
        <v>0.58158206377108801</v>
      </c>
      <c r="BJ68" s="45">
        <v>95.960927845681056</v>
      </c>
      <c r="BK68" s="45"/>
      <c r="BL68" s="45">
        <v>128.11276769574454</v>
      </c>
      <c r="BM68" s="45">
        <v>1166.5386405891802</v>
      </c>
      <c r="BN68" s="45">
        <f t="shared" si="0"/>
        <v>140.72166432351077</v>
      </c>
      <c r="BO68" s="45">
        <f t="shared" si="1"/>
        <v>99.443309455280939</v>
      </c>
      <c r="BP68" s="46">
        <f t="shared" si="2"/>
        <v>8.8629737609329435</v>
      </c>
      <c r="BQ68" s="46">
        <f t="shared" si="3"/>
        <v>1.9241982507288626</v>
      </c>
      <c r="BR68" s="64">
        <v>5</v>
      </c>
      <c r="BS68" s="46">
        <f t="shared" si="6"/>
        <v>5.8309037900874632</v>
      </c>
      <c r="BT68" s="46">
        <f t="shared" si="10"/>
        <v>14.25</v>
      </c>
      <c r="BU68" s="46">
        <f t="shared" si="11"/>
        <v>16.618075801749271</v>
      </c>
      <c r="BV68" s="45">
        <f t="shared" si="7"/>
        <v>39.910797391810867</v>
      </c>
      <c r="BW68" s="45">
        <f t="shared" si="4"/>
        <v>280.07577117060259</v>
      </c>
      <c r="BX68" s="45">
        <f t="shared" si="5"/>
        <v>1446.6144117597828</v>
      </c>
      <c r="BY68" s="45">
        <f t="shared" si="8"/>
        <v>17359.372941117392</v>
      </c>
      <c r="BZ68" s="45">
        <f t="shared" si="9"/>
        <v>34718.745882234783</v>
      </c>
      <c r="CA68" s="48">
        <v>43101</v>
      </c>
      <c r="CB68" s="111">
        <v>0</v>
      </c>
      <c r="CC68" s="111">
        <v>0</v>
      </c>
    </row>
    <row r="69" spans="1:81">
      <c r="A69" s="42" t="s">
        <v>223</v>
      </c>
      <c r="B69" s="42" t="s">
        <v>2</v>
      </c>
      <c r="C69" s="42" t="s">
        <v>74</v>
      </c>
      <c r="D69" s="42" t="s">
        <v>504</v>
      </c>
      <c r="E69" s="43" t="s">
        <v>402</v>
      </c>
      <c r="F69" s="43" t="s">
        <v>63</v>
      </c>
      <c r="G69" s="43">
        <v>1</v>
      </c>
      <c r="H69" s="45">
        <v>260.39999999999998</v>
      </c>
      <c r="I69" s="45">
        <v>260.39999999999998</v>
      </c>
      <c r="J69" s="45"/>
      <c r="K69" s="45"/>
      <c r="L69" s="45"/>
      <c r="M69" s="45"/>
      <c r="N69" s="45"/>
      <c r="O69" s="45"/>
      <c r="P69" s="45">
        <v>8.5221818181818172</v>
      </c>
      <c r="Q69" s="45">
        <v>268.9221818181818</v>
      </c>
      <c r="R69" s="45">
        <v>53.78443636363636</v>
      </c>
      <c r="S69" s="45">
        <v>4.0338327272727268</v>
      </c>
      <c r="T69" s="45">
        <v>2.6892218181818182</v>
      </c>
      <c r="U69" s="45">
        <v>0.53784436363636356</v>
      </c>
      <c r="V69" s="45">
        <v>6.723054545454545</v>
      </c>
      <c r="W69" s="45">
        <v>21.513774545454545</v>
      </c>
      <c r="X69" s="45">
        <v>8.0676654545454536</v>
      </c>
      <c r="Y69" s="45">
        <v>1.6135330909090908</v>
      </c>
      <c r="Z69" s="45">
        <v>98.96336290909089</v>
      </c>
      <c r="AA69" s="45">
        <v>22.410181818181815</v>
      </c>
      <c r="AB69" s="45">
        <v>29.877254399999998</v>
      </c>
      <c r="AC69" s="45">
        <v>19.241776528290913</v>
      </c>
      <c r="AD69" s="45">
        <v>71.529212746472723</v>
      </c>
      <c r="AE69" s="45">
        <v>164.376</v>
      </c>
      <c r="AF69" s="45">
        <v>0</v>
      </c>
      <c r="AG69" s="45">
        <v>264.83999999999997</v>
      </c>
      <c r="AH69" s="45">
        <v>27.01</v>
      </c>
      <c r="AI69" s="45">
        <v>0</v>
      </c>
      <c r="AJ69" s="45">
        <v>0</v>
      </c>
      <c r="AK69" s="45">
        <v>3.0700000000000003</v>
      </c>
      <c r="AL69" s="45">
        <v>0</v>
      </c>
      <c r="AM69" s="45">
        <v>459.29599999999999</v>
      </c>
      <c r="AN69" s="45">
        <v>629.78857565556359</v>
      </c>
      <c r="AO69" s="45">
        <v>1.349539074074074</v>
      </c>
      <c r="AP69" s="45">
        <v>0.10796312592592593</v>
      </c>
      <c r="AQ69" s="45">
        <v>5.3981562962962963E-2</v>
      </c>
      <c r="AR69" s="45">
        <v>0.94122763636363638</v>
      </c>
      <c r="AS69" s="45">
        <v>0.34637177018181831</v>
      </c>
      <c r="AT69" s="45">
        <v>11.563653818181816</v>
      </c>
      <c r="AU69" s="45">
        <v>0.44820363636363636</v>
      </c>
      <c r="AV69" s="45">
        <v>14.81094062405387</v>
      </c>
      <c r="AW69" s="45">
        <v>3.7350303030303027</v>
      </c>
      <c r="AX69" s="45">
        <v>2.2111379393939394</v>
      </c>
      <c r="AY69" s="45">
        <v>5.6025454545454538E-2</v>
      </c>
      <c r="AZ69" s="45">
        <v>0.89640727272727272</v>
      </c>
      <c r="BA69" s="45">
        <v>0.34860282828282824</v>
      </c>
      <c r="BB69" s="45">
        <v>2.6669709976565659</v>
      </c>
      <c r="BC69" s="45">
        <v>9.9141747956363648</v>
      </c>
      <c r="BD69" s="45"/>
      <c r="BE69" s="45">
        <v>0</v>
      </c>
      <c r="BF69" s="45">
        <v>9.9141747956363648</v>
      </c>
      <c r="BG69" s="45">
        <v>29.470416666666669</v>
      </c>
      <c r="BH69" s="45">
        <v>2.0998411196257227</v>
      </c>
      <c r="BI69" s="45">
        <v>0.58158206377108801</v>
      </c>
      <c r="BJ69" s="45">
        <v>95.960927845681056</v>
      </c>
      <c r="BK69" s="45"/>
      <c r="BL69" s="45">
        <v>128.11276769574454</v>
      </c>
      <c r="BM69" s="45">
        <v>1051.5486405891802</v>
      </c>
      <c r="BN69" s="45">
        <f t="shared" si="0"/>
        <v>140.72166432351077</v>
      </c>
      <c r="BO69" s="45">
        <f t="shared" si="1"/>
        <v>99.443309455280939</v>
      </c>
      <c r="BP69" s="46">
        <f t="shared" si="2"/>
        <v>8.5633802816901436</v>
      </c>
      <c r="BQ69" s="46">
        <f t="shared" si="3"/>
        <v>1.8591549295774654</v>
      </c>
      <c r="BR69" s="64">
        <v>2</v>
      </c>
      <c r="BS69" s="46">
        <f t="shared" si="6"/>
        <v>2.2535211267605644</v>
      </c>
      <c r="BT69" s="46">
        <f t="shared" si="10"/>
        <v>11.25</v>
      </c>
      <c r="BU69" s="46">
        <f t="shared" si="11"/>
        <v>12.676056338028173</v>
      </c>
      <c r="BV69" s="45">
        <f t="shared" si="7"/>
        <v>30.443447380410227</v>
      </c>
      <c r="BW69" s="45">
        <f t="shared" si="4"/>
        <v>270.60842115920195</v>
      </c>
      <c r="BX69" s="45">
        <f t="shared" si="5"/>
        <v>1322.1570617483821</v>
      </c>
      <c r="BY69" s="45">
        <f t="shared" si="8"/>
        <v>15865.884740980586</v>
      </c>
      <c r="BZ69" s="45">
        <f t="shared" si="9"/>
        <v>31731.769481961172</v>
      </c>
      <c r="CA69" s="48">
        <v>43101</v>
      </c>
      <c r="CB69" s="111">
        <v>0</v>
      </c>
      <c r="CC69" s="111">
        <v>0</v>
      </c>
    </row>
    <row r="70" spans="1:81">
      <c r="A70" s="42" t="s">
        <v>505</v>
      </c>
      <c r="B70" s="42" t="s">
        <v>2</v>
      </c>
      <c r="C70" s="42" t="s">
        <v>67</v>
      </c>
      <c r="D70" s="42" t="s">
        <v>506</v>
      </c>
      <c r="E70" s="43" t="s">
        <v>402</v>
      </c>
      <c r="F70" s="43" t="s">
        <v>63</v>
      </c>
      <c r="G70" s="43">
        <v>1</v>
      </c>
      <c r="H70" s="45">
        <v>260.39999999999998</v>
      </c>
      <c r="I70" s="45">
        <v>260.39999999999998</v>
      </c>
      <c r="J70" s="45"/>
      <c r="K70" s="45"/>
      <c r="L70" s="45"/>
      <c r="M70" s="45"/>
      <c r="N70" s="45"/>
      <c r="O70" s="45"/>
      <c r="P70" s="45">
        <v>8.5221818181818172</v>
      </c>
      <c r="Q70" s="45">
        <v>268.9221818181818</v>
      </c>
      <c r="R70" s="45">
        <v>53.78443636363636</v>
      </c>
      <c r="S70" s="45">
        <v>4.0338327272727268</v>
      </c>
      <c r="T70" s="45">
        <v>2.6892218181818182</v>
      </c>
      <c r="U70" s="45">
        <v>0.53784436363636356</v>
      </c>
      <c r="V70" s="45">
        <v>6.723054545454545</v>
      </c>
      <c r="W70" s="45">
        <v>21.513774545454545</v>
      </c>
      <c r="X70" s="45">
        <v>8.0676654545454536</v>
      </c>
      <c r="Y70" s="45">
        <v>1.6135330909090908</v>
      </c>
      <c r="Z70" s="45">
        <v>98.96336290909089</v>
      </c>
      <c r="AA70" s="45">
        <v>22.410181818181815</v>
      </c>
      <c r="AB70" s="45">
        <v>29.877254399999998</v>
      </c>
      <c r="AC70" s="45">
        <v>19.241776528290913</v>
      </c>
      <c r="AD70" s="45">
        <v>71.529212746472723</v>
      </c>
      <c r="AE70" s="45">
        <v>164.376</v>
      </c>
      <c r="AF70" s="45">
        <v>397</v>
      </c>
      <c r="AG70" s="45">
        <v>0</v>
      </c>
      <c r="AH70" s="45">
        <v>0</v>
      </c>
      <c r="AI70" s="45">
        <v>9.84</v>
      </c>
      <c r="AJ70" s="45">
        <v>0</v>
      </c>
      <c r="AK70" s="45">
        <v>3.0700000000000003</v>
      </c>
      <c r="AL70" s="45">
        <v>0</v>
      </c>
      <c r="AM70" s="45">
        <v>574.28600000000006</v>
      </c>
      <c r="AN70" s="45">
        <v>744.7785756555636</v>
      </c>
      <c r="AO70" s="45">
        <v>1.349539074074074</v>
      </c>
      <c r="AP70" s="45">
        <v>0.10796312592592593</v>
      </c>
      <c r="AQ70" s="45">
        <v>5.3981562962962963E-2</v>
      </c>
      <c r="AR70" s="45">
        <v>0.94122763636363638</v>
      </c>
      <c r="AS70" s="45">
        <v>0.34637177018181831</v>
      </c>
      <c r="AT70" s="45">
        <v>11.563653818181816</v>
      </c>
      <c r="AU70" s="45">
        <v>0.44820363636363636</v>
      </c>
      <c r="AV70" s="45">
        <v>14.81094062405387</v>
      </c>
      <c r="AW70" s="45">
        <v>3.7350303030303027</v>
      </c>
      <c r="AX70" s="45">
        <v>2.2111379393939394</v>
      </c>
      <c r="AY70" s="45">
        <v>5.6025454545454538E-2</v>
      </c>
      <c r="AZ70" s="45">
        <v>0.89640727272727272</v>
      </c>
      <c r="BA70" s="45">
        <v>0.34860282828282824</v>
      </c>
      <c r="BB70" s="45">
        <v>2.6669709976565659</v>
      </c>
      <c r="BC70" s="45">
        <v>9.9141747956363648</v>
      </c>
      <c r="BD70" s="45"/>
      <c r="BE70" s="45">
        <v>0</v>
      </c>
      <c r="BF70" s="45">
        <v>9.9141747956363648</v>
      </c>
      <c r="BG70" s="45">
        <v>29.470416666666669</v>
      </c>
      <c r="BH70" s="45">
        <v>2.0998411196257227</v>
      </c>
      <c r="BI70" s="45">
        <v>0.58158206377108801</v>
      </c>
      <c r="BJ70" s="45">
        <v>95.960927845681056</v>
      </c>
      <c r="BK70" s="45"/>
      <c r="BL70" s="45">
        <v>128.11276769574454</v>
      </c>
      <c r="BM70" s="45">
        <v>1166.5386405891802</v>
      </c>
      <c r="BN70" s="45">
        <f t="shared" ref="BN70:BN133" si="12">$BN$5*$G70</f>
        <v>140.72166432351077</v>
      </c>
      <c r="BO70" s="45">
        <f t="shared" ref="BO70:BO133" si="13">$BO$5*$G70</f>
        <v>99.443309455280939</v>
      </c>
      <c r="BP70" s="46">
        <f t="shared" ref="BP70:BP133" si="14">((100/((100-$BT70)%)-100)*$BP$5)/$BT70</f>
        <v>8.6609686609686669</v>
      </c>
      <c r="BQ70" s="46">
        <f t="shared" ref="BQ70:BQ133" si="15">((100/((100-$BT70)%)-100)*$BQ$5)/$BT70</f>
        <v>1.8803418803418819</v>
      </c>
      <c r="BR70" s="64">
        <v>3</v>
      </c>
      <c r="BS70" s="46">
        <f t="shared" si="6"/>
        <v>3.4188034188034218</v>
      </c>
      <c r="BT70" s="46">
        <f t="shared" si="10"/>
        <v>12.25</v>
      </c>
      <c r="BU70" s="46">
        <f t="shared" si="11"/>
        <v>13.960113960113972</v>
      </c>
      <c r="BV70" s="45">
        <f t="shared" si="7"/>
        <v>33.527304031797165</v>
      </c>
      <c r="BW70" s="45">
        <f t="shared" ref="BW70:BW133" si="16">BV70+BO70+BN70</f>
        <v>273.69227781058885</v>
      </c>
      <c r="BX70" s="45">
        <f t="shared" ref="BX70:BX133" si="17">BW70+BM70</f>
        <v>1440.2309183997691</v>
      </c>
      <c r="BY70" s="45">
        <f t="shared" si="8"/>
        <v>17282.771020797227</v>
      </c>
      <c r="BZ70" s="45">
        <f t="shared" si="9"/>
        <v>34565.542041594454</v>
      </c>
      <c r="CA70" s="48">
        <v>43101</v>
      </c>
      <c r="CB70" s="111">
        <v>0</v>
      </c>
      <c r="CC70" s="111">
        <v>0</v>
      </c>
    </row>
    <row r="71" spans="1:81">
      <c r="A71" s="42" t="s">
        <v>225</v>
      </c>
      <c r="B71" s="42" t="s">
        <v>0</v>
      </c>
      <c r="C71" s="42" t="s">
        <v>161</v>
      </c>
      <c r="D71" s="42" t="s">
        <v>507</v>
      </c>
      <c r="E71" s="43" t="s">
        <v>402</v>
      </c>
      <c r="F71" s="43" t="s">
        <v>63</v>
      </c>
      <c r="G71" s="43">
        <v>1</v>
      </c>
      <c r="H71" s="45">
        <v>1076.08</v>
      </c>
      <c r="I71" s="45">
        <v>1076.08</v>
      </c>
      <c r="J71" s="45"/>
      <c r="K71" s="45"/>
      <c r="L71" s="45"/>
      <c r="M71" s="45"/>
      <c r="N71" s="45"/>
      <c r="O71" s="45"/>
      <c r="P71" s="45">
        <v>35.217163636363637</v>
      </c>
      <c r="Q71" s="45">
        <v>1111.2971636363636</v>
      </c>
      <c r="R71" s="45">
        <v>222.25943272727272</v>
      </c>
      <c r="S71" s="45">
        <v>16.669457454545455</v>
      </c>
      <c r="T71" s="45">
        <v>11.112971636363637</v>
      </c>
      <c r="U71" s="45">
        <v>2.2225943272727271</v>
      </c>
      <c r="V71" s="45">
        <v>27.782429090909091</v>
      </c>
      <c r="W71" s="45">
        <v>88.903773090909098</v>
      </c>
      <c r="X71" s="45">
        <v>33.33891490909091</v>
      </c>
      <c r="Y71" s="45">
        <v>6.6677829818181822</v>
      </c>
      <c r="Z71" s="45">
        <v>408.95735621818187</v>
      </c>
      <c r="AA71" s="45">
        <v>92.608096969696959</v>
      </c>
      <c r="AB71" s="45">
        <v>123.46511488</v>
      </c>
      <c r="AC71" s="45">
        <v>79.514941960688503</v>
      </c>
      <c r="AD71" s="45">
        <v>295.58815381038551</v>
      </c>
      <c r="AE71" s="45">
        <v>115.43520000000001</v>
      </c>
      <c r="AF71" s="45">
        <v>397</v>
      </c>
      <c r="AG71" s="45">
        <v>0</v>
      </c>
      <c r="AH71" s="45">
        <v>48.58</v>
      </c>
      <c r="AI71" s="45">
        <v>0</v>
      </c>
      <c r="AJ71" s="45">
        <v>0</v>
      </c>
      <c r="AK71" s="45">
        <v>3.0700000000000003</v>
      </c>
      <c r="AL71" s="45">
        <v>0</v>
      </c>
      <c r="AM71" s="45">
        <v>564.0852000000001</v>
      </c>
      <c r="AN71" s="45">
        <v>1268.6307100285676</v>
      </c>
      <c r="AO71" s="45">
        <v>5.5768510246913587</v>
      </c>
      <c r="AP71" s="45">
        <v>0.44614808197530864</v>
      </c>
      <c r="AQ71" s="45">
        <v>0.22307404098765432</v>
      </c>
      <c r="AR71" s="45">
        <v>3.8895400727272733</v>
      </c>
      <c r="AS71" s="45">
        <v>1.4313507467636368</v>
      </c>
      <c r="AT71" s="45">
        <v>47.785778036363631</v>
      </c>
      <c r="AU71" s="45">
        <v>1.8521619393939395</v>
      </c>
      <c r="AV71" s="45">
        <v>61.204903942902803</v>
      </c>
      <c r="AW71" s="45">
        <v>15.434682828282828</v>
      </c>
      <c r="AX71" s="45">
        <v>9.1373322343434342</v>
      </c>
      <c r="AY71" s="45">
        <v>0.23152024242424241</v>
      </c>
      <c r="AZ71" s="45">
        <v>3.7043238787878789</v>
      </c>
      <c r="BA71" s="45">
        <v>1.4405703973063972</v>
      </c>
      <c r="BB71" s="45">
        <v>11.021022085861281</v>
      </c>
      <c r="BC71" s="45">
        <v>40.969451667006062</v>
      </c>
      <c r="BD71" s="45"/>
      <c r="BE71" s="45">
        <v>0</v>
      </c>
      <c r="BF71" s="45">
        <v>40.969451667006062</v>
      </c>
      <c r="BG71" s="45">
        <v>53.087083333333339</v>
      </c>
      <c r="BH71" s="45">
        <v>8.3993644785028909</v>
      </c>
      <c r="BI71" s="45">
        <v>2.3263282550843525</v>
      </c>
      <c r="BJ71" s="45">
        <v>383.84371138272417</v>
      </c>
      <c r="BK71" s="45"/>
      <c r="BL71" s="45">
        <v>447.65648744964477</v>
      </c>
      <c r="BM71" s="45">
        <v>2929.7587167244847</v>
      </c>
      <c r="BN71" s="45">
        <f t="shared" si="12"/>
        <v>140.72166432351077</v>
      </c>
      <c r="BO71" s="45">
        <f t="shared" si="13"/>
        <v>99.443309455280939</v>
      </c>
      <c r="BP71" s="46">
        <f t="shared" si="14"/>
        <v>8.7608069164265068</v>
      </c>
      <c r="BQ71" s="46">
        <f t="shared" si="15"/>
        <v>1.9020172910662811</v>
      </c>
      <c r="BR71" s="64">
        <v>4</v>
      </c>
      <c r="BS71" s="46">
        <f t="shared" si="6"/>
        <v>4.6109510086455305</v>
      </c>
      <c r="BT71" s="46">
        <f t="shared" si="10"/>
        <v>13.25</v>
      </c>
      <c r="BU71" s="46">
        <f t="shared" si="11"/>
        <v>15.273775216138318</v>
      </c>
      <c r="BV71" s="45">
        <f t="shared" ref="BV71:BV134" si="18">((BO71+BN71)*BU71)%</f>
        <v>36.682258242870176</v>
      </c>
      <c r="BW71" s="45">
        <f t="shared" si="16"/>
        <v>276.84723202166185</v>
      </c>
      <c r="BX71" s="45">
        <f t="shared" si="17"/>
        <v>3206.6059487461466</v>
      </c>
      <c r="BY71" s="45">
        <f t="shared" si="8"/>
        <v>38479.271384953761</v>
      </c>
      <c r="BZ71" s="45">
        <f t="shared" ref="BZ71:BZ134" si="19">BX71*24</f>
        <v>76958.542769907523</v>
      </c>
      <c r="CA71" s="48">
        <v>43101</v>
      </c>
      <c r="CB71" s="111">
        <v>0</v>
      </c>
      <c r="CC71" s="111">
        <v>0</v>
      </c>
    </row>
    <row r="72" spans="1:81">
      <c r="A72" s="42" t="s">
        <v>508</v>
      </c>
      <c r="B72" s="42" t="s">
        <v>1</v>
      </c>
      <c r="C72" s="42" t="s">
        <v>170</v>
      </c>
      <c r="D72" s="42" t="s">
        <v>509</v>
      </c>
      <c r="E72" s="43" t="s">
        <v>402</v>
      </c>
      <c r="F72" s="43" t="s">
        <v>63</v>
      </c>
      <c r="G72" s="43">
        <v>1</v>
      </c>
      <c r="H72" s="45">
        <v>538.04</v>
      </c>
      <c r="I72" s="45">
        <v>538.04</v>
      </c>
      <c r="J72" s="45"/>
      <c r="K72" s="45"/>
      <c r="L72" s="45"/>
      <c r="M72" s="45"/>
      <c r="N72" s="45"/>
      <c r="O72" s="45"/>
      <c r="P72" s="45">
        <v>17.608581818181818</v>
      </c>
      <c r="Q72" s="45">
        <v>555.64858181818181</v>
      </c>
      <c r="R72" s="45">
        <v>111.12971636363636</v>
      </c>
      <c r="S72" s="45">
        <v>8.3347287272727275</v>
      </c>
      <c r="T72" s="45">
        <v>5.5564858181818186</v>
      </c>
      <c r="U72" s="45">
        <v>1.1112971636363635</v>
      </c>
      <c r="V72" s="45">
        <v>13.891214545454545</v>
      </c>
      <c r="W72" s="45">
        <v>44.451886545454549</v>
      </c>
      <c r="X72" s="45">
        <v>16.669457454545455</v>
      </c>
      <c r="Y72" s="45">
        <v>3.3338914909090911</v>
      </c>
      <c r="Z72" s="45">
        <v>204.47867810909094</v>
      </c>
      <c r="AA72" s="45">
        <v>46.304048484848479</v>
      </c>
      <c r="AB72" s="45">
        <v>61.732557440000001</v>
      </c>
      <c r="AC72" s="45">
        <v>39.757470980344252</v>
      </c>
      <c r="AD72" s="45">
        <v>147.79407690519275</v>
      </c>
      <c r="AE72" s="45">
        <v>147.7176</v>
      </c>
      <c r="AF72" s="45">
        <v>397</v>
      </c>
      <c r="AG72" s="45">
        <v>0</v>
      </c>
      <c r="AH72" s="45">
        <v>0</v>
      </c>
      <c r="AI72" s="45">
        <v>9.84</v>
      </c>
      <c r="AJ72" s="45">
        <v>0</v>
      </c>
      <c r="AK72" s="45">
        <v>3.0700000000000003</v>
      </c>
      <c r="AL72" s="45">
        <v>0</v>
      </c>
      <c r="AM72" s="45">
        <v>557.62760000000003</v>
      </c>
      <c r="AN72" s="45">
        <v>909.9003550142836</v>
      </c>
      <c r="AO72" s="45">
        <v>2.7884255123456794</v>
      </c>
      <c r="AP72" s="45">
        <v>0.22307404098765432</v>
      </c>
      <c r="AQ72" s="45">
        <v>0.11153702049382716</v>
      </c>
      <c r="AR72" s="45">
        <v>1.9447700363636367</v>
      </c>
      <c r="AS72" s="45">
        <v>0.71567537338181841</v>
      </c>
      <c r="AT72" s="45">
        <v>23.892889018181815</v>
      </c>
      <c r="AU72" s="45">
        <v>0.92608096969696974</v>
      </c>
      <c r="AV72" s="45">
        <v>30.602451971451401</v>
      </c>
      <c r="AW72" s="45">
        <v>7.7173414141414138</v>
      </c>
      <c r="AX72" s="45">
        <v>4.5686661171717171</v>
      </c>
      <c r="AY72" s="45">
        <v>0.1157601212121212</v>
      </c>
      <c r="AZ72" s="45">
        <v>1.8521619393939395</v>
      </c>
      <c r="BA72" s="45">
        <v>0.72028519865319862</v>
      </c>
      <c r="BB72" s="45">
        <v>5.5105110429306405</v>
      </c>
      <c r="BC72" s="45">
        <v>20.484725833503031</v>
      </c>
      <c r="BD72" s="45"/>
      <c r="BE72" s="45">
        <v>0</v>
      </c>
      <c r="BF72" s="45">
        <v>20.484725833503031</v>
      </c>
      <c r="BG72" s="45">
        <v>29.470416666666669</v>
      </c>
      <c r="BH72" s="45">
        <v>4.1996822392514455</v>
      </c>
      <c r="BI72" s="45">
        <v>1.1631641275421762</v>
      </c>
      <c r="BJ72" s="45">
        <v>191.92185569136208</v>
      </c>
      <c r="BK72" s="45"/>
      <c r="BL72" s="45">
        <v>226.75511872482238</v>
      </c>
      <c r="BM72" s="45">
        <v>1743.3912333622422</v>
      </c>
      <c r="BN72" s="45">
        <f t="shared" si="12"/>
        <v>140.72166432351077</v>
      </c>
      <c r="BO72" s="45">
        <f t="shared" si="13"/>
        <v>99.443309455280939</v>
      </c>
      <c r="BP72" s="46">
        <f t="shared" si="14"/>
        <v>8.5633802816901436</v>
      </c>
      <c r="BQ72" s="46">
        <f t="shared" si="15"/>
        <v>1.8591549295774654</v>
      </c>
      <c r="BR72" s="64">
        <v>2</v>
      </c>
      <c r="BS72" s="46">
        <f t="shared" ref="BS72:BS135" si="20">((100/((100-BT72)%)-100)*BR72)/BT72</f>
        <v>2.2535211267605644</v>
      </c>
      <c r="BT72" s="46">
        <f t="shared" ref="BT72:BT135" si="21">$BP$5+$BQ$5+BR72</f>
        <v>11.25</v>
      </c>
      <c r="BU72" s="46">
        <f t="shared" ref="BU72:BU135" si="22">BP72+BQ72+BS72</f>
        <v>12.676056338028173</v>
      </c>
      <c r="BV72" s="45">
        <f t="shared" si="18"/>
        <v>30.443447380410227</v>
      </c>
      <c r="BW72" s="45">
        <f t="shared" si="16"/>
        <v>270.60842115920195</v>
      </c>
      <c r="BX72" s="45">
        <f t="shared" si="17"/>
        <v>2013.9996545214442</v>
      </c>
      <c r="BY72" s="45">
        <f t="shared" ref="BY72:BY135" si="23">BX72*12</f>
        <v>24167.995854257329</v>
      </c>
      <c r="BZ72" s="45">
        <f t="shared" si="19"/>
        <v>48335.991708514659</v>
      </c>
      <c r="CA72" s="48">
        <v>43101</v>
      </c>
      <c r="CB72" s="111">
        <v>0</v>
      </c>
      <c r="CC72" s="111">
        <v>0</v>
      </c>
    </row>
    <row r="73" spans="1:81">
      <c r="A73" s="42" t="s">
        <v>228</v>
      </c>
      <c r="B73" s="42" t="s">
        <v>1</v>
      </c>
      <c r="C73" s="42" t="s">
        <v>231</v>
      </c>
      <c r="D73" s="42" t="s">
        <v>510</v>
      </c>
      <c r="E73" s="43" t="s">
        <v>402</v>
      </c>
      <c r="F73" s="43" t="s">
        <v>63</v>
      </c>
      <c r="G73" s="43">
        <v>1</v>
      </c>
      <c r="H73" s="45">
        <v>538.04</v>
      </c>
      <c r="I73" s="45">
        <v>538.04</v>
      </c>
      <c r="J73" s="45"/>
      <c r="K73" s="45"/>
      <c r="L73" s="45"/>
      <c r="M73" s="45"/>
      <c r="N73" s="45"/>
      <c r="O73" s="45"/>
      <c r="P73" s="45">
        <v>17.608581818181818</v>
      </c>
      <c r="Q73" s="45">
        <v>555.64858181818181</v>
      </c>
      <c r="R73" s="45">
        <v>111.12971636363636</v>
      </c>
      <c r="S73" s="45">
        <v>8.3347287272727275</v>
      </c>
      <c r="T73" s="45">
        <v>5.5564858181818186</v>
      </c>
      <c r="U73" s="45">
        <v>1.1112971636363635</v>
      </c>
      <c r="V73" s="45">
        <v>13.891214545454545</v>
      </c>
      <c r="W73" s="45">
        <v>44.451886545454549</v>
      </c>
      <c r="X73" s="45">
        <v>16.669457454545455</v>
      </c>
      <c r="Y73" s="45">
        <v>3.3338914909090911</v>
      </c>
      <c r="Z73" s="45">
        <v>204.47867810909094</v>
      </c>
      <c r="AA73" s="45">
        <v>46.304048484848479</v>
      </c>
      <c r="AB73" s="45">
        <v>61.732557440000001</v>
      </c>
      <c r="AC73" s="45">
        <v>39.757470980344252</v>
      </c>
      <c r="AD73" s="45">
        <v>147.79407690519275</v>
      </c>
      <c r="AE73" s="45">
        <v>147.7176</v>
      </c>
      <c r="AF73" s="45">
        <v>397</v>
      </c>
      <c r="AG73" s="45">
        <v>0</v>
      </c>
      <c r="AH73" s="45">
        <v>32.619999999999997</v>
      </c>
      <c r="AI73" s="45">
        <v>0</v>
      </c>
      <c r="AJ73" s="45">
        <v>0</v>
      </c>
      <c r="AK73" s="45">
        <v>3.0700000000000003</v>
      </c>
      <c r="AL73" s="45">
        <v>0</v>
      </c>
      <c r="AM73" s="45">
        <v>580.4076</v>
      </c>
      <c r="AN73" s="45">
        <v>932.68035501428358</v>
      </c>
      <c r="AO73" s="45">
        <v>2.7884255123456794</v>
      </c>
      <c r="AP73" s="45">
        <v>0.22307404098765432</v>
      </c>
      <c r="AQ73" s="45">
        <v>0.11153702049382716</v>
      </c>
      <c r="AR73" s="45">
        <v>1.9447700363636367</v>
      </c>
      <c r="AS73" s="45">
        <v>0.71567537338181841</v>
      </c>
      <c r="AT73" s="45">
        <v>23.892889018181815</v>
      </c>
      <c r="AU73" s="45">
        <v>0.92608096969696974</v>
      </c>
      <c r="AV73" s="45">
        <v>30.602451971451401</v>
      </c>
      <c r="AW73" s="45">
        <v>7.7173414141414138</v>
      </c>
      <c r="AX73" s="45">
        <v>4.5686661171717171</v>
      </c>
      <c r="AY73" s="45">
        <v>0.1157601212121212</v>
      </c>
      <c r="AZ73" s="45">
        <v>1.8521619393939395</v>
      </c>
      <c r="BA73" s="45">
        <v>0.72028519865319862</v>
      </c>
      <c r="BB73" s="45">
        <v>5.5105110429306405</v>
      </c>
      <c r="BC73" s="45">
        <v>20.484725833503031</v>
      </c>
      <c r="BD73" s="45"/>
      <c r="BE73" s="45">
        <v>0</v>
      </c>
      <c r="BF73" s="45">
        <v>20.484725833503031</v>
      </c>
      <c r="BG73" s="45">
        <v>29.470416666666669</v>
      </c>
      <c r="BH73" s="45">
        <v>4.1996822392514455</v>
      </c>
      <c r="BI73" s="45">
        <v>1.1631641275421762</v>
      </c>
      <c r="BJ73" s="45">
        <v>191.92185569136208</v>
      </c>
      <c r="BK73" s="45"/>
      <c r="BL73" s="45">
        <v>226.75511872482238</v>
      </c>
      <c r="BM73" s="45">
        <v>1766.1712333622422</v>
      </c>
      <c r="BN73" s="45">
        <f t="shared" si="12"/>
        <v>140.72166432351077</v>
      </c>
      <c r="BO73" s="45">
        <f t="shared" si="13"/>
        <v>99.443309455280939</v>
      </c>
      <c r="BP73" s="46">
        <f t="shared" si="14"/>
        <v>8.6609686609686669</v>
      </c>
      <c r="BQ73" s="46">
        <f t="shared" si="15"/>
        <v>1.8803418803418819</v>
      </c>
      <c r="BR73" s="64">
        <v>3</v>
      </c>
      <c r="BS73" s="46">
        <f t="shared" si="20"/>
        <v>3.4188034188034218</v>
      </c>
      <c r="BT73" s="46">
        <f t="shared" si="21"/>
        <v>12.25</v>
      </c>
      <c r="BU73" s="46">
        <f t="shared" si="22"/>
        <v>13.960113960113972</v>
      </c>
      <c r="BV73" s="45">
        <f t="shared" si="18"/>
        <v>33.527304031797165</v>
      </c>
      <c r="BW73" s="45">
        <f t="shared" si="16"/>
        <v>273.69227781058885</v>
      </c>
      <c r="BX73" s="45">
        <f t="shared" si="17"/>
        <v>2039.8635111728311</v>
      </c>
      <c r="BY73" s="45">
        <f t="shared" si="23"/>
        <v>24478.362134073974</v>
      </c>
      <c r="BZ73" s="45">
        <f t="shared" si="19"/>
        <v>48956.724268147947</v>
      </c>
      <c r="CA73" s="48">
        <v>43101</v>
      </c>
      <c r="CB73" s="111">
        <v>0</v>
      </c>
      <c r="CC73" s="111">
        <v>0</v>
      </c>
    </row>
    <row r="74" spans="1:81">
      <c r="A74" s="42" t="s">
        <v>228</v>
      </c>
      <c r="B74" s="42" t="s">
        <v>0</v>
      </c>
      <c r="C74" s="42" t="s">
        <v>231</v>
      </c>
      <c r="D74" s="42" t="s">
        <v>511</v>
      </c>
      <c r="E74" s="43" t="s">
        <v>402</v>
      </c>
      <c r="F74" s="43" t="s">
        <v>63</v>
      </c>
      <c r="G74" s="43">
        <v>1</v>
      </c>
      <c r="H74" s="45">
        <v>1076.08</v>
      </c>
      <c r="I74" s="45">
        <v>1076.08</v>
      </c>
      <c r="J74" s="45"/>
      <c r="K74" s="45"/>
      <c r="L74" s="45"/>
      <c r="M74" s="45"/>
      <c r="N74" s="45"/>
      <c r="O74" s="45"/>
      <c r="P74" s="45">
        <v>35.217163636363637</v>
      </c>
      <c r="Q74" s="45">
        <v>1111.2971636363636</v>
      </c>
      <c r="R74" s="45">
        <v>222.25943272727272</v>
      </c>
      <c r="S74" s="45">
        <v>16.669457454545455</v>
      </c>
      <c r="T74" s="45">
        <v>11.112971636363637</v>
      </c>
      <c r="U74" s="45">
        <v>2.2225943272727271</v>
      </c>
      <c r="V74" s="45">
        <v>27.782429090909091</v>
      </c>
      <c r="W74" s="45">
        <v>88.903773090909098</v>
      </c>
      <c r="X74" s="45">
        <v>33.33891490909091</v>
      </c>
      <c r="Y74" s="45">
        <v>6.6677829818181822</v>
      </c>
      <c r="Z74" s="45">
        <v>408.95735621818187</v>
      </c>
      <c r="AA74" s="45">
        <v>92.608096969696959</v>
      </c>
      <c r="AB74" s="45">
        <v>123.46511488</v>
      </c>
      <c r="AC74" s="45">
        <v>79.514941960688503</v>
      </c>
      <c r="AD74" s="45">
        <v>295.58815381038551</v>
      </c>
      <c r="AE74" s="45">
        <v>115.43520000000001</v>
      </c>
      <c r="AF74" s="45">
        <v>397</v>
      </c>
      <c r="AG74" s="45">
        <v>0</v>
      </c>
      <c r="AH74" s="45">
        <v>32.619999999999997</v>
      </c>
      <c r="AI74" s="45">
        <v>0</v>
      </c>
      <c r="AJ74" s="45">
        <v>0</v>
      </c>
      <c r="AK74" s="45">
        <v>3.0700000000000003</v>
      </c>
      <c r="AL74" s="45">
        <v>0</v>
      </c>
      <c r="AM74" s="45">
        <v>548.12520000000006</v>
      </c>
      <c r="AN74" s="45">
        <v>1252.6707100285676</v>
      </c>
      <c r="AO74" s="45">
        <v>5.5768510246913587</v>
      </c>
      <c r="AP74" s="45">
        <v>0.44614808197530864</v>
      </c>
      <c r="AQ74" s="45">
        <v>0.22307404098765432</v>
      </c>
      <c r="AR74" s="45">
        <v>3.8895400727272733</v>
      </c>
      <c r="AS74" s="45">
        <v>1.4313507467636368</v>
      </c>
      <c r="AT74" s="45">
        <v>47.785778036363631</v>
      </c>
      <c r="AU74" s="45">
        <v>1.8521619393939395</v>
      </c>
      <c r="AV74" s="45">
        <v>61.204903942902803</v>
      </c>
      <c r="AW74" s="45">
        <v>15.434682828282828</v>
      </c>
      <c r="AX74" s="45">
        <v>9.1373322343434342</v>
      </c>
      <c r="AY74" s="45">
        <v>0.23152024242424241</v>
      </c>
      <c r="AZ74" s="45">
        <v>3.7043238787878789</v>
      </c>
      <c r="BA74" s="45">
        <v>1.4405703973063972</v>
      </c>
      <c r="BB74" s="45">
        <v>11.021022085861281</v>
      </c>
      <c r="BC74" s="45">
        <v>40.969451667006062</v>
      </c>
      <c r="BD74" s="45"/>
      <c r="BE74" s="45">
        <v>0</v>
      </c>
      <c r="BF74" s="45">
        <v>40.969451667006062</v>
      </c>
      <c r="BG74" s="45">
        <v>53.087083333333339</v>
      </c>
      <c r="BH74" s="45">
        <v>8.3993644785028909</v>
      </c>
      <c r="BI74" s="45">
        <v>2.3263282550843525</v>
      </c>
      <c r="BJ74" s="45">
        <v>383.84371138272417</v>
      </c>
      <c r="BK74" s="45"/>
      <c r="BL74" s="45">
        <v>447.65648744964477</v>
      </c>
      <c r="BM74" s="45">
        <v>2913.7987167244846</v>
      </c>
      <c r="BN74" s="45">
        <f t="shared" si="12"/>
        <v>140.72166432351077</v>
      </c>
      <c r="BO74" s="45">
        <f t="shared" si="13"/>
        <v>99.443309455280939</v>
      </c>
      <c r="BP74" s="46">
        <f t="shared" si="14"/>
        <v>8.6609686609686669</v>
      </c>
      <c r="BQ74" s="46">
        <f t="shared" si="15"/>
        <v>1.8803418803418819</v>
      </c>
      <c r="BR74" s="64">
        <v>3</v>
      </c>
      <c r="BS74" s="46">
        <f t="shared" si="20"/>
        <v>3.4188034188034218</v>
      </c>
      <c r="BT74" s="46">
        <f t="shared" si="21"/>
        <v>12.25</v>
      </c>
      <c r="BU74" s="46">
        <f t="shared" si="22"/>
        <v>13.960113960113972</v>
      </c>
      <c r="BV74" s="45">
        <f t="shared" si="18"/>
        <v>33.527304031797165</v>
      </c>
      <c r="BW74" s="45">
        <f t="shared" si="16"/>
        <v>273.69227781058885</v>
      </c>
      <c r="BX74" s="45">
        <f t="shared" si="17"/>
        <v>3187.4909945350737</v>
      </c>
      <c r="BY74" s="45">
        <f t="shared" si="23"/>
        <v>38249.891934420884</v>
      </c>
      <c r="BZ74" s="45">
        <f t="shared" si="19"/>
        <v>76499.783868841769</v>
      </c>
      <c r="CA74" s="48">
        <v>43101</v>
      </c>
      <c r="CB74" s="111">
        <v>0</v>
      </c>
      <c r="CC74" s="111">
        <v>0</v>
      </c>
    </row>
    <row r="75" spans="1:81">
      <c r="A75" s="42" t="s">
        <v>234</v>
      </c>
      <c r="B75" s="42" t="s">
        <v>437</v>
      </c>
      <c r="C75" s="42" t="s">
        <v>234</v>
      </c>
      <c r="D75" s="42" t="s">
        <v>512</v>
      </c>
      <c r="E75" s="43" t="s">
        <v>402</v>
      </c>
      <c r="F75" s="43" t="s">
        <v>63</v>
      </c>
      <c r="G75" s="43">
        <v>1</v>
      </c>
      <c r="H75" s="45">
        <v>733.69</v>
      </c>
      <c r="I75" s="45">
        <v>733.69</v>
      </c>
      <c r="J75" s="45"/>
      <c r="K75" s="45"/>
      <c r="L75" s="45"/>
      <c r="M75" s="45"/>
      <c r="N75" s="45"/>
      <c r="O75" s="45"/>
      <c r="P75" s="45">
        <v>26.412839999999999</v>
      </c>
      <c r="Q75" s="45">
        <v>760.10284000000001</v>
      </c>
      <c r="R75" s="45">
        <v>152.020568</v>
      </c>
      <c r="S75" s="45">
        <v>11.401542599999999</v>
      </c>
      <c r="T75" s="45">
        <v>7.6010284000000006</v>
      </c>
      <c r="U75" s="45">
        <v>1.5202056800000001</v>
      </c>
      <c r="V75" s="45">
        <v>19.002571</v>
      </c>
      <c r="W75" s="45">
        <v>60.808227200000005</v>
      </c>
      <c r="X75" s="45">
        <v>22.803085199999998</v>
      </c>
      <c r="Y75" s="45">
        <v>4.5606170400000003</v>
      </c>
      <c r="Z75" s="45">
        <v>279.71784511999999</v>
      </c>
      <c r="AA75" s="45">
        <v>63.341903333333335</v>
      </c>
      <c r="AB75" s="45">
        <v>84.44742552400001</v>
      </c>
      <c r="AC75" s="45">
        <v>54.386473019498688</v>
      </c>
      <c r="AD75" s="45">
        <v>202.17580187683203</v>
      </c>
      <c r="AE75" s="45">
        <v>135.9786</v>
      </c>
      <c r="AF75" s="45">
        <v>397</v>
      </c>
      <c r="AG75" s="45">
        <v>0</v>
      </c>
      <c r="AH75" s="45">
        <v>32.619999999999997</v>
      </c>
      <c r="AI75" s="45">
        <v>0</v>
      </c>
      <c r="AJ75" s="45">
        <v>0</v>
      </c>
      <c r="AK75" s="45">
        <v>3.0700000000000003</v>
      </c>
      <c r="AL75" s="45">
        <v>0</v>
      </c>
      <c r="AM75" s="45">
        <v>568.66860000000008</v>
      </c>
      <c r="AN75" s="45">
        <v>1050.5622469968321</v>
      </c>
      <c r="AO75" s="45">
        <v>3.8144435537422843</v>
      </c>
      <c r="AP75" s="45">
        <v>0.30515548429938272</v>
      </c>
      <c r="AQ75" s="45">
        <v>0.15257774214969136</v>
      </c>
      <c r="AR75" s="45">
        <v>2.6603599400000006</v>
      </c>
      <c r="AS75" s="45">
        <v>0.97901245792000036</v>
      </c>
      <c r="AT75" s="45">
        <v>32.684422120000001</v>
      </c>
      <c r="AU75" s="45">
        <v>1.2668380666666668</v>
      </c>
      <c r="AV75" s="45">
        <v>41.862809364778023</v>
      </c>
      <c r="AW75" s="45">
        <v>10.556983888888889</v>
      </c>
      <c r="AX75" s="45">
        <v>6.2497344622222224</v>
      </c>
      <c r="AY75" s="45">
        <v>0.15835475833333332</v>
      </c>
      <c r="AZ75" s="45">
        <v>2.5336761333333335</v>
      </c>
      <c r="BA75" s="45">
        <v>0.98531849629629631</v>
      </c>
      <c r="BB75" s="45">
        <v>7.5381369279792612</v>
      </c>
      <c r="BC75" s="45">
        <v>28.022204667053337</v>
      </c>
      <c r="BD75" s="45"/>
      <c r="BE75" s="45">
        <v>0</v>
      </c>
      <c r="BF75" s="45">
        <v>28.022204667053337</v>
      </c>
      <c r="BG75" s="45">
        <v>53.087083333333332</v>
      </c>
      <c r="BH75" s="45">
        <v>5.7268394171610622</v>
      </c>
      <c r="BI75" s="45">
        <v>1.5861329011938767</v>
      </c>
      <c r="BJ75" s="45">
        <v>261.71162139731194</v>
      </c>
      <c r="BK75" s="45"/>
      <c r="BL75" s="45">
        <v>322.11167704900021</v>
      </c>
      <c r="BM75" s="45">
        <v>2202.6617780776637</v>
      </c>
      <c r="BN75" s="45">
        <f t="shared" si="12"/>
        <v>140.72166432351077</v>
      </c>
      <c r="BO75" s="45">
        <f t="shared" si="13"/>
        <v>99.443309455280939</v>
      </c>
      <c r="BP75" s="46">
        <f t="shared" si="14"/>
        <v>8.6609686609686669</v>
      </c>
      <c r="BQ75" s="46">
        <f t="shared" si="15"/>
        <v>1.8803418803418819</v>
      </c>
      <c r="BR75" s="64">
        <v>3</v>
      </c>
      <c r="BS75" s="46">
        <f t="shared" si="20"/>
        <v>3.4188034188034218</v>
      </c>
      <c r="BT75" s="46">
        <f t="shared" si="21"/>
        <v>12.25</v>
      </c>
      <c r="BU75" s="46">
        <f t="shared" si="22"/>
        <v>13.960113960113972</v>
      </c>
      <c r="BV75" s="45">
        <f t="shared" si="18"/>
        <v>33.527304031797165</v>
      </c>
      <c r="BW75" s="45">
        <f t="shared" si="16"/>
        <v>273.69227781058885</v>
      </c>
      <c r="BX75" s="45">
        <f t="shared" si="17"/>
        <v>2476.3540558882523</v>
      </c>
      <c r="BY75" s="45">
        <f t="shared" si="23"/>
        <v>29716.248670659028</v>
      </c>
      <c r="BZ75" s="45">
        <f t="shared" si="19"/>
        <v>59432.497341318056</v>
      </c>
      <c r="CA75" s="48">
        <v>43101</v>
      </c>
      <c r="CB75" s="111">
        <v>0</v>
      </c>
      <c r="CC75" s="111">
        <v>0</v>
      </c>
    </row>
    <row r="76" spans="1:81">
      <c r="A76" s="42" t="s">
        <v>513</v>
      </c>
      <c r="B76" s="42" t="s">
        <v>0</v>
      </c>
      <c r="C76" s="42" t="s">
        <v>67</v>
      </c>
      <c r="D76" s="42" t="s">
        <v>514</v>
      </c>
      <c r="E76" s="43" t="s">
        <v>402</v>
      </c>
      <c r="F76" s="43" t="s">
        <v>63</v>
      </c>
      <c r="G76" s="43">
        <v>1</v>
      </c>
      <c r="H76" s="45">
        <v>1041.5999999999999</v>
      </c>
      <c r="I76" s="45">
        <v>1041.5999999999999</v>
      </c>
      <c r="J76" s="45"/>
      <c r="K76" s="45"/>
      <c r="L76" s="45"/>
      <c r="M76" s="45"/>
      <c r="N76" s="45"/>
      <c r="O76" s="45"/>
      <c r="P76" s="45">
        <v>34.088727272727269</v>
      </c>
      <c r="Q76" s="45">
        <v>1075.6887272727272</v>
      </c>
      <c r="R76" s="45">
        <v>215.13774545454544</v>
      </c>
      <c r="S76" s="45">
        <v>16.135330909090907</v>
      </c>
      <c r="T76" s="45">
        <v>10.756887272727273</v>
      </c>
      <c r="U76" s="45">
        <v>2.1513774545454543</v>
      </c>
      <c r="V76" s="45">
        <v>26.89221818181818</v>
      </c>
      <c r="W76" s="45">
        <v>86.055098181818181</v>
      </c>
      <c r="X76" s="45">
        <v>32.270661818181814</v>
      </c>
      <c r="Y76" s="45">
        <v>6.4541323636363632</v>
      </c>
      <c r="Z76" s="45">
        <v>395.85345163636356</v>
      </c>
      <c r="AA76" s="45">
        <v>89.640727272727261</v>
      </c>
      <c r="AB76" s="45">
        <v>119.50901759999999</v>
      </c>
      <c r="AC76" s="45">
        <v>76.967106113163652</v>
      </c>
      <c r="AD76" s="45">
        <v>286.11685098589089</v>
      </c>
      <c r="AE76" s="45">
        <v>117.504</v>
      </c>
      <c r="AF76" s="45">
        <v>397</v>
      </c>
      <c r="AG76" s="45">
        <v>0</v>
      </c>
      <c r="AH76" s="45">
        <v>0</v>
      </c>
      <c r="AI76" s="45">
        <v>9.84</v>
      </c>
      <c r="AJ76" s="45">
        <v>0</v>
      </c>
      <c r="AK76" s="45">
        <v>3.0700000000000003</v>
      </c>
      <c r="AL76" s="45">
        <v>0</v>
      </c>
      <c r="AM76" s="45">
        <v>527.4140000000001</v>
      </c>
      <c r="AN76" s="45">
        <v>1209.3843026222546</v>
      </c>
      <c r="AO76" s="45">
        <v>5.3981562962962961</v>
      </c>
      <c r="AP76" s="45">
        <v>0.43185250370370371</v>
      </c>
      <c r="AQ76" s="45">
        <v>0.21592625185185185</v>
      </c>
      <c r="AR76" s="45">
        <v>3.7649105454545455</v>
      </c>
      <c r="AS76" s="45">
        <v>1.3854870807272732</v>
      </c>
      <c r="AT76" s="45">
        <v>46.254615272727264</v>
      </c>
      <c r="AU76" s="45">
        <v>1.7928145454545454</v>
      </c>
      <c r="AV76" s="45">
        <v>59.243762496215481</v>
      </c>
      <c r="AW76" s="45">
        <v>14.940121212121211</v>
      </c>
      <c r="AX76" s="45">
        <v>8.8445517575757577</v>
      </c>
      <c r="AY76" s="45">
        <v>0.22410181818181815</v>
      </c>
      <c r="AZ76" s="45">
        <v>3.5856290909090909</v>
      </c>
      <c r="BA76" s="45">
        <v>1.3944113131313129</v>
      </c>
      <c r="BB76" s="45">
        <v>10.667883990626263</v>
      </c>
      <c r="BC76" s="45">
        <v>39.656699182545459</v>
      </c>
      <c r="BD76" s="45"/>
      <c r="BE76" s="45">
        <v>0</v>
      </c>
      <c r="BF76" s="45">
        <v>39.656699182545459</v>
      </c>
      <c r="BG76" s="45">
        <v>53.087083333333339</v>
      </c>
      <c r="BH76" s="45">
        <v>8.3993644785028909</v>
      </c>
      <c r="BI76" s="45">
        <v>2.3263282550843525</v>
      </c>
      <c r="BJ76" s="45">
        <v>383.84371138272417</v>
      </c>
      <c r="BK76" s="45"/>
      <c r="BL76" s="45">
        <v>447.65648744964477</v>
      </c>
      <c r="BM76" s="45">
        <v>2831.6299790233875</v>
      </c>
      <c r="BN76" s="45">
        <f t="shared" si="12"/>
        <v>140.72166432351077</v>
      </c>
      <c r="BO76" s="45">
        <f t="shared" si="13"/>
        <v>99.443309455280939</v>
      </c>
      <c r="BP76" s="46">
        <f t="shared" si="14"/>
        <v>8.6609686609686669</v>
      </c>
      <c r="BQ76" s="46">
        <f t="shared" si="15"/>
        <v>1.8803418803418819</v>
      </c>
      <c r="BR76" s="64">
        <v>3</v>
      </c>
      <c r="BS76" s="46">
        <f t="shared" si="20"/>
        <v>3.4188034188034218</v>
      </c>
      <c r="BT76" s="46">
        <f t="shared" si="21"/>
        <v>12.25</v>
      </c>
      <c r="BU76" s="46">
        <f t="shared" si="22"/>
        <v>13.960113960113972</v>
      </c>
      <c r="BV76" s="45">
        <f t="shared" si="18"/>
        <v>33.527304031797165</v>
      </c>
      <c r="BW76" s="45">
        <f t="shared" si="16"/>
        <v>273.69227781058885</v>
      </c>
      <c r="BX76" s="45">
        <f t="shared" si="17"/>
        <v>3105.3222568339761</v>
      </c>
      <c r="BY76" s="45">
        <f t="shared" si="23"/>
        <v>37263.86708200771</v>
      </c>
      <c r="BZ76" s="45">
        <f t="shared" si="19"/>
        <v>74527.734164015419</v>
      </c>
      <c r="CA76" s="48">
        <v>43101</v>
      </c>
      <c r="CB76" s="111">
        <v>0</v>
      </c>
      <c r="CC76" s="111">
        <v>0</v>
      </c>
    </row>
    <row r="77" spans="1:81">
      <c r="A77" s="42" t="s">
        <v>515</v>
      </c>
      <c r="B77" s="42" t="s">
        <v>2</v>
      </c>
      <c r="C77" s="42" t="s">
        <v>67</v>
      </c>
      <c r="D77" s="42" t="s">
        <v>516</v>
      </c>
      <c r="E77" s="43" t="s">
        <v>402</v>
      </c>
      <c r="F77" s="43" t="s">
        <v>63</v>
      </c>
      <c r="G77" s="43">
        <v>1</v>
      </c>
      <c r="H77" s="45">
        <v>260.39999999999998</v>
      </c>
      <c r="I77" s="45">
        <v>260.39999999999998</v>
      </c>
      <c r="J77" s="45"/>
      <c r="K77" s="45"/>
      <c r="L77" s="45"/>
      <c r="M77" s="45"/>
      <c r="N77" s="45"/>
      <c r="O77" s="45"/>
      <c r="P77" s="45">
        <v>8.5221818181818172</v>
      </c>
      <c r="Q77" s="45">
        <v>268.9221818181818</v>
      </c>
      <c r="R77" s="45">
        <v>53.78443636363636</v>
      </c>
      <c r="S77" s="45">
        <v>4.0338327272727268</v>
      </c>
      <c r="T77" s="45">
        <v>2.6892218181818182</v>
      </c>
      <c r="U77" s="45">
        <v>0.53784436363636356</v>
      </c>
      <c r="V77" s="45">
        <v>6.723054545454545</v>
      </c>
      <c r="W77" s="45">
        <v>21.513774545454545</v>
      </c>
      <c r="X77" s="45">
        <v>8.0676654545454536</v>
      </c>
      <c r="Y77" s="45">
        <v>1.6135330909090908</v>
      </c>
      <c r="Z77" s="45">
        <v>98.96336290909089</v>
      </c>
      <c r="AA77" s="45">
        <v>22.410181818181815</v>
      </c>
      <c r="AB77" s="45">
        <v>29.877254399999998</v>
      </c>
      <c r="AC77" s="45">
        <v>19.241776528290913</v>
      </c>
      <c r="AD77" s="45">
        <v>71.529212746472723</v>
      </c>
      <c r="AE77" s="45">
        <v>164.376</v>
      </c>
      <c r="AF77" s="45">
        <v>397</v>
      </c>
      <c r="AG77" s="45">
        <v>0</v>
      </c>
      <c r="AH77" s="45">
        <v>0</v>
      </c>
      <c r="AI77" s="45">
        <v>9.84</v>
      </c>
      <c r="AJ77" s="45">
        <v>0</v>
      </c>
      <c r="AK77" s="45">
        <v>3.0700000000000003</v>
      </c>
      <c r="AL77" s="45">
        <v>0</v>
      </c>
      <c r="AM77" s="45">
        <v>574.28600000000006</v>
      </c>
      <c r="AN77" s="45">
        <v>744.7785756555636</v>
      </c>
      <c r="AO77" s="45">
        <v>1.349539074074074</v>
      </c>
      <c r="AP77" s="45">
        <v>0.10796312592592593</v>
      </c>
      <c r="AQ77" s="45">
        <v>5.3981562962962963E-2</v>
      </c>
      <c r="AR77" s="45">
        <v>0.94122763636363638</v>
      </c>
      <c r="AS77" s="45">
        <v>0.34637177018181831</v>
      </c>
      <c r="AT77" s="45">
        <v>11.563653818181816</v>
      </c>
      <c r="AU77" s="45">
        <v>0.44820363636363636</v>
      </c>
      <c r="AV77" s="45">
        <v>14.81094062405387</v>
      </c>
      <c r="AW77" s="45">
        <v>3.7350303030303027</v>
      </c>
      <c r="AX77" s="45">
        <v>2.2111379393939394</v>
      </c>
      <c r="AY77" s="45">
        <v>5.6025454545454538E-2</v>
      </c>
      <c r="AZ77" s="45">
        <v>0.89640727272727272</v>
      </c>
      <c r="BA77" s="45">
        <v>0.34860282828282824</v>
      </c>
      <c r="BB77" s="45">
        <v>2.6669709976565659</v>
      </c>
      <c r="BC77" s="45">
        <v>9.9141747956363648</v>
      </c>
      <c r="BD77" s="45"/>
      <c r="BE77" s="45">
        <v>0</v>
      </c>
      <c r="BF77" s="45">
        <v>9.9141747956363648</v>
      </c>
      <c r="BG77" s="45">
        <v>29.470416666666669</v>
      </c>
      <c r="BH77" s="45">
        <v>2.0998411196257227</v>
      </c>
      <c r="BI77" s="45">
        <v>0.58158206377108801</v>
      </c>
      <c r="BJ77" s="45">
        <v>95.960927845681056</v>
      </c>
      <c r="BK77" s="45"/>
      <c r="BL77" s="45">
        <v>128.11276769574454</v>
      </c>
      <c r="BM77" s="45">
        <v>1166.5386405891802</v>
      </c>
      <c r="BN77" s="45">
        <f t="shared" si="12"/>
        <v>140.72166432351077</v>
      </c>
      <c r="BO77" s="45">
        <f t="shared" si="13"/>
        <v>99.443309455280939</v>
      </c>
      <c r="BP77" s="46">
        <f t="shared" si="14"/>
        <v>8.8629737609329435</v>
      </c>
      <c r="BQ77" s="46">
        <f t="shared" si="15"/>
        <v>1.9241982507288626</v>
      </c>
      <c r="BR77" s="64">
        <v>5</v>
      </c>
      <c r="BS77" s="46">
        <f t="shared" si="20"/>
        <v>5.8309037900874632</v>
      </c>
      <c r="BT77" s="46">
        <f t="shared" si="21"/>
        <v>14.25</v>
      </c>
      <c r="BU77" s="46">
        <f t="shared" si="22"/>
        <v>16.618075801749271</v>
      </c>
      <c r="BV77" s="45">
        <f t="shared" si="18"/>
        <v>39.910797391810867</v>
      </c>
      <c r="BW77" s="45">
        <f t="shared" si="16"/>
        <v>280.07577117060259</v>
      </c>
      <c r="BX77" s="45">
        <f t="shared" si="17"/>
        <v>1446.6144117597828</v>
      </c>
      <c r="BY77" s="45">
        <f t="shared" si="23"/>
        <v>17359.372941117392</v>
      </c>
      <c r="BZ77" s="45">
        <f t="shared" si="19"/>
        <v>34718.745882234783</v>
      </c>
      <c r="CA77" s="48">
        <v>43101</v>
      </c>
      <c r="CB77" s="111">
        <v>0</v>
      </c>
      <c r="CC77" s="111">
        <v>0</v>
      </c>
    </row>
    <row r="78" spans="1:81">
      <c r="A78" s="42" t="s">
        <v>237</v>
      </c>
      <c r="B78" s="42" t="s">
        <v>1</v>
      </c>
      <c r="C78" s="42" t="s">
        <v>238</v>
      </c>
      <c r="D78" s="42" t="s">
        <v>517</v>
      </c>
      <c r="E78" s="43" t="s">
        <v>402</v>
      </c>
      <c r="F78" s="43" t="s">
        <v>63</v>
      </c>
      <c r="G78" s="43">
        <v>1</v>
      </c>
      <c r="H78" s="45">
        <v>520.79999999999995</v>
      </c>
      <c r="I78" s="45">
        <v>520.79999999999995</v>
      </c>
      <c r="J78" s="45"/>
      <c r="K78" s="45"/>
      <c r="L78" s="45"/>
      <c r="M78" s="45"/>
      <c r="N78" s="45"/>
      <c r="O78" s="45"/>
      <c r="P78" s="45">
        <v>17.044363636363634</v>
      </c>
      <c r="Q78" s="45">
        <v>537.8443636363636</v>
      </c>
      <c r="R78" s="45">
        <v>107.56887272727272</v>
      </c>
      <c r="S78" s="45">
        <v>8.0676654545454536</v>
      </c>
      <c r="T78" s="45">
        <v>5.3784436363636363</v>
      </c>
      <c r="U78" s="45">
        <v>1.0756887272727271</v>
      </c>
      <c r="V78" s="45">
        <v>13.44610909090909</v>
      </c>
      <c r="W78" s="45">
        <v>43.027549090909091</v>
      </c>
      <c r="X78" s="45">
        <v>16.135330909090907</v>
      </c>
      <c r="Y78" s="45">
        <v>3.2270661818181816</v>
      </c>
      <c r="Z78" s="45">
        <v>197.92672581818178</v>
      </c>
      <c r="AA78" s="45">
        <v>44.820363636363631</v>
      </c>
      <c r="AB78" s="45">
        <v>59.754508799999996</v>
      </c>
      <c r="AC78" s="45">
        <v>38.483553056581826</v>
      </c>
      <c r="AD78" s="45">
        <v>143.05842549294545</v>
      </c>
      <c r="AE78" s="45">
        <v>148.75200000000001</v>
      </c>
      <c r="AF78" s="45">
        <v>397</v>
      </c>
      <c r="AG78" s="45">
        <v>0</v>
      </c>
      <c r="AH78" s="45">
        <v>33.44</v>
      </c>
      <c r="AI78" s="45">
        <v>0</v>
      </c>
      <c r="AJ78" s="45">
        <v>0</v>
      </c>
      <c r="AK78" s="45">
        <v>3.0700000000000003</v>
      </c>
      <c r="AL78" s="45">
        <v>0</v>
      </c>
      <c r="AM78" s="45">
        <v>582.26200000000006</v>
      </c>
      <c r="AN78" s="45">
        <v>923.24715131112737</v>
      </c>
      <c r="AO78" s="45">
        <v>2.6990781481481481</v>
      </c>
      <c r="AP78" s="45">
        <v>0.21592625185185185</v>
      </c>
      <c r="AQ78" s="45">
        <v>0.10796312592592593</v>
      </c>
      <c r="AR78" s="45">
        <v>1.8824552727272728</v>
      </c>
      <c r="AS78" s="45">
        <v>0.69274354036363661</v>
      </c>
      <c r="AT78" s="45">
        <v>23.127307636363632</v>
      </c>
      <c r="AU78" s="45">
        <v>0.89640727272727272</v>
      </c>
      <c r="AV78" s="45">
        <v>29.621881248107741</v>
      </c>
      <c r="AW78" s="45">
        <v>7.4700606060606054</v>
      </c>
      <c r="AX78" s="45">
        <v>4.4222758787878789</v>
      </c>
      <c r="AY78" s="45">
        <v>0.11205090909090908</v>
      </c>
      <c r="AZ78" s="45">
        <v>1.7928145454545454</v>
      </c>
      <c r="BA78" s="45">
        <v>0.69720565656565647</v>
      </c>
      <c r="BB78" s="45">
        <v>5.3339419953131317</v>
      </c>
      <c r="BC78" s="45">
        <v>19.82834959127273</v>
      </c>
      <c r="BD78" s="45"/>
      <c r="BE78" s="45">
        <v>0</v>
      </c>
      <c r="BF78" s="45">
        <v>19.82834959127273</v>
      </c>
      <c r="BG78" s="45">
        <v>29.470416666666669</v>
      </c>
      <c r="BH78" s="45">
        <v>4.1996822392514455</v>
      </c>
      <c r="BI78" s="45">
        <v>1.1631641275421762</v>
      </c>
      <c r="BJ78" s="45">
        <v>191.92185569136208</v>
      </c>
      <c r="BK78" s="45"/>
      <c r="BL78" s="45">
        <v>226.75511872482238</v>
      </c>
      <c r="BM78" s="45">
        <v>1737.2968645116939</v>
      </c>
      <c r="BN78" s="45">
        <f t="shared" si="12"/>
        <v>140.72166432351077</v>
      </c>
      <c r="BO78" s="45">
        <f t="shared" si="13"/>
        <v>99.443309455280939</v>
      </c>
      <c r="BP78" s="46">
        <f t="shared" si="14"/>
        <v>8.5633802816901436</v>
      </c>
      <c r="BQ78" s="46">
        <f t="shared" si="15"/>
        <v>1.8591549295774654</v>
      </c>
      <c r="BR78" s="64">
        <v>2</v>
      </c>
      <c r="BS78" s="46">
        <f t="shared" si="20"/>
        <v>2.2535211267605644</v>
      </c>
      <c r="BT78" s="46">
        <f t="shared" si="21"/>
        <v>11.25</v>
      </c>
      <c r="BU78" s="46">
        <f t="shared" si="22"/>
        <v>12.676056338028173</v>
      </c>
      <c r="BV78" s="45">
        <f t="shared" si="18"/>
        <v>30.443447380410227</v>
      </c>
      <c r="BW78" s="45">
        <f t="shared" si="16"/>
        <v>270.60842115920195</v>
      </c>
      <c r="BX78" s="45">
        <f t="shared" si="17"/>
        <v>2007.9052856708959</v>
      </c>
      <c r="BY78" s="45">
        <f t="shared" si="23"/>
        <v>24094.86342805075</v>
      </c>
      <c r="BZ78" s="45">
        <f t="shared" si="19"/>
        <v>48189.726856101501</v>
      </c>
      <c r="CA78" s="48">
        <v>43101</v>
      </c>
      <c r="CB78" s="111">
        <v>0</v>
      </c>
      <c r="CC78" s="111">
        <v>0</v>
      </c>
    </row>
    <row r="79" spans="1:81">
      <c r="A79" s="42" t="s">
        <v>237</v>
      </c>
      <c r="B79" s="42" t="s">
        <v>0</v>
      </c>
      <c r="C79" s="42" t="s">
        <v>238</v>
      </c>
      <c r="D79" s="42" t="s">
        <v>518</v>
      </c>
      <c r="E79" s="43" t="s">
        <v>402</v>
      </c>
      <c r="F79" s="43" t="s">
        <v>63</v>
      </c>
      <c r="G79" s="43">
        <v>2</v>
      </c>
      <c r="H79" s="45">
        <v>1041.5999999999999</v>
      </c>
      <c r="I79" s="45">
        <v>2083.1999999999998</v>
      </c>
      <c r="J79" s="45"/>
      <c r="K79" s="45"/>
      <c r="L79" s="45"/>
      <c r="M79" s="45"/>
      <c r="N79" s="45"/>
      <c r="O79" s="45"/>
      <c r="P79" s="45">
        <v>68.177454545454538</v>
      </c>
      <c r="Q79" s="45">
        <v>2151.3774545454544</v>
      </c>
      <c r="R79" s="45">
        <v>430.27549090909088</v>
      </c>
      <c r="S79" s="45">
        <v>32.270661818181814</v>
      </c>
      <c r="T79" s="45">
        <v>21.513774545454545</v>
      </c>
      <c r="U79" s="45">
        <v>4.3027549090909085</v>
      </c>
      <c r="V79" s="45">
        <v>53.78443636363636</v>
      </c>
      <c r="W79" s="45">
        <v>172.11019636363636</v>
      </c>
      <c r="X79" s="45">
        <v>64.541323636363629</v>
      </c>
      <c r="Y79" s="45">
        <v>12.908264727272726</v>
      </c>
      <c r="Z79" s="45">
        <v>791.70690327272712</v>
      </c>
      <c r="AA79" s="45">
        <v>179.28145454545452</v>
      </c>
      <c r="AB79" s="45">
        <v>239.01803519999999</v>
      </c>
      <c r="AC79" s="45">
        <v>153.9342122263273</v>
      </c>
      <c r="AD79" s="45">
        <v>572.23370197178178</v>
      </c>
      <c r="AE79" s="45">
        <v>235.00800000000001</v>
      </c>
      <c r="AF79" s="45">
        <v>794</v>
      </c>
      <c r="AG79" s="45">
        <v>0</v>
      </c>
      <c r="AH79" s="45">
        <v>66.88</v>
      </c>
      <c r="AI79" s="45">
        <v>0</v>
      </c>
      <c r="AJ79" s="45">
        <v>0</v>
      </c>
      <c r="AK79" s="45">
        <v>6.1400000000000006</v>
      </c>
      <c r="AL79" s="45">
        <v>0</v>
      </c>
      <c r="AM79" s="45">
        <v>1102.028</v>
      </c>
      <c r="AN79" s="45">
        <v>2465.968605244509</v>
      </c>
      <c r="AO79" s="45">
        <v>10.796312592592592</v>
      </c>
      <c r="AP79" s="45">
        <v>0.86370500740740741</v>
      </c>
      <c r="AQ79" s="45">
        <v>0.43185250370370371</v>
      </c>
      <c r="AR79" s="45">
        <v>7.529821090909091</v>
      </c>
      <c r="AS79" s="45">
        <v>2.7709741614545464</v>
      </c>
      <c r="AT79" s="45">
        <v>92.509230545454528</v>
      </c>
      <c r="AU79" s="45">
        <v>3.5856290909090909</v>
      </c>
      <c r="AV79" s="45">
        <v>118.48752499243096</v>
      </c>
      <c r="AW79" s="45">
        <v>29.880242424242422</v>
      </c>
      <c r="AX79" s="45">
        <v>17.689103515151515</v>
      </c>
      <c r="AY79" s="45">
        <v>0.4482036363636363</v>
      </c>
      <c r="AZ79" s="45">
        <v>7.1712581818181818</v>
      </c>
      <c r="BA79" s="45">
        <v>2.7888226262626259</v>
      </c>
      <c r="BB79" s="45">
        <v>21.335767981252527</v>
      </c>
      <c r="BC79" s="45">
        <v>79.313398365090919</v>
      </c>
      <c r="BD79" s="45"/>
      <c r="BE79" s="45">
        <v>0</v>
      </c>
      <c r="BF79" s="45">
        <v>79.313398365090919</v>
      </c>
      <c r="BG79" s="45">
        <v>106.17416666666668</v>
      </c>
      <c r="BH79" s="45">
        <v>16.798728957005782</v>
      </c>
      <c r="BI79" s="45">
        <v>4.652656510168705</v>
      </c>
      <c r="BJ79" s="45">
        <v>767.68742276544833</v>
      </c>
      <c r="BK79" s="45"/>
      <c r="BL79" s="45">
        <v>895.31297489928954</v>
      </c>
      <c r="BM79" s="45">
        <v>5710.4599580467748</v>
      </c>
      <c r="BN79" s="45">
        <f t="shared" si="12"/>
        <v>281.44332864702153</v>
      </c>
      <c r="BO79" s="45">
        <f t="shared" si="13"/>
        <v>198.88661891056188</v>
      </c>
      <c r="BP79" s="46">
        <f t="shared" si="14"/>
        <v>8.5633802816901436</v>
      </c>
      <c r="BQ79" s="46">
        <f t="shared" si="15"/>
        <v>1.8591549295774654</v>
      </c>
      <c r="BR79" s="64">
        <v>2</v>
      </c>
      <c r="BS79" s="46">
        <f t="shared" si="20"/>
        <v>2.2535211267605644</v>
      </c>
      <c r="BT79" s="46">
        <f t="shared" si="21"/>
        <v>11.25</v>
      </c>
      <c r="BU79" s="46">
        <f t="shared" si="22"/>
        <v>12.676056338028173</v>
      </c>
      <c r="BV79" s="45">
        <f t="shared" si="18"/>
        <v>60.886894760820454</v>
      </c>
      <c r="BW79" s="45">
        <f t="shared" si="16"/>
        <v>541.21684231840391</v>
      </c>
      <c r="BX79" s="45">
        <f t="shared" si="17"/>
        <v>6251.6768003651787</v>
      </c>
      <c r="BY79" s="45">
        <f t="shared" si="23"/>
        <v>75020.121604382148</v>
      </c>
      <c r="BZ79" s="45">
        <f t="shared" si="19"/>
        <v>150040.2432087643</v>
      </c>
      <c r="CA79" s="48">
        <v>43101</v>
      </c>
      <c r="CB79" s="111">
        <v>0</v>
      </c>
      <c r="CC79" s="111">
        <v>0</v>
      </c>
    </row>
    <row r="80" spans="1:81">
      <c r="A80" s="42" t="s">
        <v>240</v>
      </c>
      <c r="B80" s="42" t="s">
        <v>2</v>
      </c>
      <c r="C80" s="42" t="s">
        <v>70</v>
      </c>
      <c r="D80" s="42" t="s">
        <v>519</v>
      </c>
      <c r="E80" s="43" t="s">
        <v>402</v>
      </c>
      <c r="F80" s="43" t="s">
        <v>63</v>
      </c>
      <c r="G80" s="43">
        <v>1</v>
      </c>
      <c r="H80" s="45">
        <v>260.39999999999998</v>
      </c>
      <c r="I80" s="45">
        <v>260.39999999999998</v>
      </c>
      <c r="J80" s="45"/>
      <c r="K80" s="45"/>
      <c r="L80" s="45"/>
      <c r="M80" s="45"/>
      <c r="N80" s="45"/>
      <c r="O80" s="45"/>
      <c r="P80" s="45">
        <v>8.5221818181818172</v>
      </c>
      <c r="Q80" s="45">
        <v>268.9221818181818</v>
      </c>
      <c r="R80" s="45">
        <v>53.78443636363636</v>
      </c>
      <c r="S80" s="45">
        <v>4.0338327272727268</v>
      </c>
      <c r="T80" s="45">
        <v>2.6892218181818182</v>
      </c>
      <c r="U80" s="45">
        <v>0.53784436363636356</v>
      </c>
      <c r="V80" s="45">
        <v>6.723054545454545</v>
      </c>
      <c r="W80" s="45">
        <v>21.513774545454545</v>
      </c>
      <c r="X80" s="45">
        <v>8.0676654545454536</v>
      </c>
      <c r="Y80" s="45">
        <v>1.6135330909090908</v>
      </c>
      <c r="Z80" s="45">
        <v>98.96336290909089</v>
      </c>
      <c r="AA80" s="45">
        <v>22.410181818181815</v>
      </c>
      <c r="AB80" s="45">
        <v>29.877254399999998</v>
      </c>
      <c r="AC80" s="45">
        <v>19.241776528290913</v>
      </c>
      <c r="AD80" s="45">
        <v>71.529212746472723</v>
      </c>
      <c r="AE80" s="45">
        <v>164.376</v>
      </c>
      <c r="AF80" s="45">
        <v>397</v>
      </c>
      <c r="AG80" s="45">
        <v>0</v>
      </c>
      <c r="AH80" s="45">
        <v>32.619999999999997</v>
      </c>
      <c r="AI80" s="45">
        <v>0</v>
      </c>
      <c r="AJ80" s="45">
        <v>0</v>
      </c>
      <c r="AK80" s="45">
        <v>3.0700000000000003</v>
      </c>
      <c r="AL80" s="45">
        <v>0</v>
      </c>
      <c r="AM80" s="45">
        <v>597.06600000000003</v>
      </c>
      <c r="AN80" s="45">
        <v>767.55857565556357</v>
      </c>
      <c r="AO80" s="45">
        <v>1.349539074074074</v>
      </c>
      <c r="AP80" s="45">
        <v>0.10796312592592593</v>
      </c>
      <c r="AQ80" s="45">
        <v>5.3981562962962963E-2</v>
      </c>
      <c r="AR80" s="45">
        <v>0.94122763636363638</v>
      </c>
      <c r="AS80" s="45">
        <v>0.34637177018181831</v>
      </c>
      <c r="AT80" s="45">
        <v>11.563653818181816</v>
      </c>
      <c r="AU80" s="45">
        <v>0.44820363636363636</v>
      </c>
      <c r="AV80" s="45">
        <v>14.81094062405387</v>
      </c>
      <c r="AW80" s="45">
        <v>3.7350303030303027</v>
      </c>
      <c r="AX80" s="45">
        <v>2.2111379393939394</v>
      </c>
      <c r="AY80" s="45">
        <v>5.6025454545454538E-2</v>
      </c>
      <c r="AZ80" s="45">
        <v>0.89640727272727272</v>
      </c>
      <c r="BA80" s="45">
        <v>0.34860282828282824</v>
      </c>
      <c r="BB80" s="45">
        <v>2.6669709976565659</v>
      </c>
      <c r="BC80" s="45">
        <v>9.9141747956363648</v>
      </c>
      <c r="BD80" s="45"/>
      <c r="BE80" s="45">
        <v>0</v>
      </c>
      <c r="BF80" s="45">
        <v>9.9141747956363648</v>
      </c>
      <c r="BG80" s="45">
        <v>29.470416666666669</v>
      </c>
      <c r="BH80" s="45">
        <v>2.0998411196257227</v>
      </c>
      <c r="BI80" s="45">
        <v>0.58158206377108801</v>
      </c>
      <c r="BJ80" s="45">
        <v>95.960927845681056</v>
      </c>
      <c r="BK80" s="45"/>
      <c r="BL80" s="45">
        <v>128.11276769574454</v>
      </c>
      <c r="BM80" s="45">
        <v>1189.3186405891802</v>
      </c>
      <c r="BN80" s="45">
        <f t="shared" si="12"/>
        <v>140.72166432351077</v>
      </c>
      <c r="BO80" s="45">
        <f t="shared" si="13"/>
        <v>99.443309455280939</v>
      </c>
      <c r="BP80" s="46">
        <f t="shared" si="14"/>
        <v>8.6609686609686669</v>
      </c>
      <c r="BQ80" s="46">
        <f t="shared" si="15"/>
        <v>1.8803418803418819</v>
      </c>
      <c r="BR80" s="64">
        <v>3</v>
      </c>
      <c r="BS80" s="46">
        <f t="shared" si="20"/>
        <v>3.4188034188034218</v>
      </c>
      <c r="BT80" s="46">
        <f t="shared" si="21"/>
        <v>12.25</v>
      </c>
      <c r="BU80" s="46">
        <f t="shared" si="22"/>
        <v>13.960113960113972</v>
      </c>
      <c r="BV80" s="45">
        <f t="shared" si="18"/>
        <v>33.527304031797165</v>
      </c>
      <c r="BW80" s="45">
        <f t="shared" si="16"/>
        <v>273.69227781058885</v>
      </c>
      <c r="BX80" s="45">
        <f t="shared" si="17"/>
        <v>1463.010918399769</v>
      </c>
      <c r="BY80" s="45">
        <f t="shared" si="23"/>
        <v>17556.131020797227</v>
      </c>
      <c r="BZ80" s="45">
        <f t="shared" si="19"/>
        <v>35112.262041594455</v>
      </c>
      <c r="CA80" s="48">
        <v>43101</v>
      </c>
      <c r="CB80" s="111">
        <v>0</v>
      </c>
      <c r="CC80" s="111">
        <v>0</v>
      </c>
    </row>
    <row r="81" spans="1:81">
      <c r="A81" s="42" t="s">
        <v>520</v>
      </c>
      <c r="B81" s="42" t="s">
        <v>2</v>
      </c>
      <c r="C81" s="42" t="s">
        <v>165</v>
      </c>
      <c r="D81" s="42" t="s">
        <v>521</v>
      </c>
      <c r="E81" s="43" t="s">
        <v>402</v>
      </c>
      <c r="F81" s="43" t="s">
        <v>63</v>
      </c>
      <c r="G81" s="43">
        <v>1</v>
      </c>
      <c r="H81" s="45">
        <v>260.39999999999998</v>
      </c>
      <c r="I81" s="45">
        <v>260.39999999999998</v>
      </c>
      <c r="J81" s="45"/>
      <c r="K81" s="45"/>
      <c r="L81" s="45"/>
      <c r="M81" s="45"/>
      <c r="N81" s="45"/>
      <c r="O81" s="45"/>
      <c r="P81" s="45">
        <v>8.5221818181818172</v>
      </c>
      <c r="Q81" s="45">
        <v>268.9221818181818</v>
      </c>
      <c r="R81" s="45">
        <v>53.78443636363636</v>
      </c>
      <c r="S81" s="45">
        <v>4.0338327272727268</v>
      </c>
      <c r="T81" s="45">
        <v>2.6892218181818182</v>
      </c>
      <c r="U81" s="45">
        <v>0.53784436363636356</v>
      </c>
      <c r="V81" s="45">
        <v>6.723054545454545</v>
      </c>
      <c r="W81" s="45">
        <v>21.513774545454545</v>
      </c>
      <c r="X81" s="45">
        <v>8.0676654545454536</v>
      </c>
      <c r="Y81" s="45">
        <v>1.6135330909090908</v>
      </c>
      <c r="Z81" s="45">
        <v>98.96336290909089</v>
      </c>
      <c r="AA81" s="45">
        <v>22.410181818181815</v>
      </c>
      <c r="AB81" s="45">
        <v>29.877254399999998</v>
      </c>
      <c r="AC81" s="45">
        <v>19.241776528290913</v>
      </c>
      <c r="AD81" s="45">
        <v>71.529212746472723</v>
      </c>
      <c r="AE81" s="45">
        <v>164.376</v>
      </c>
      <c r="AF81" s="45">
        <v>397</v>
      </c>
      <c r="AG81" s="45">
        <v>0</v>
      </c>
      <c r="AH81" s="45">
        <v>0</v>
      </c>
      <c r="AI81" s="45">
        <v>0</v>
      </c>
      <c r="AJ81" s="45">
        <v>0</v>
      </c>
      <c r="AK81" s="45">
        <v>3.0700000000000003</v>
      </c>
      <c r="AL81" s="45">
        <v>0</v>
      </c>
      <c r="AM81" s="45">
        <v>564.44600000000003</v>
      </c>
      <c r="AN81" s="45">
        <v>734.93857565556357</v>
      </c>
      <c r="AO81" s="45">
        <v>1.349539074074074</v>
      </c>
      <c r="AP81" s="45">
        <v>0.10796312592592593</v>
      </c>
      <c r="AQ81" s="45">
        <v>5.3981562962962963E-2</v>
      </c>
      <c r="AR81" s="45">
        <v>0.94122763636363638</v>
      </c>
      <c r="AS81" s="45">
        <v>0.34637177018181831</v>
      </c>
      <c r="AT81" s="45">
        <v>11.563653818181816</v>
      </c>
      <c r="AU81" s="45">
        <v>0.44820363636363636</v>
      </c>
      <c r="AV81" s="45">
        <v>14.81094062405387</v>
      </c>
      <c r="AW81" s="45">
        <v>3.7350303030303027</v>
      </c>
      <c r="AX81" s="45">
        <v>2.2111379393939394</v>
      </c>
      <c r="AY81" s="45">
        <v>5.6025454545454538E-2</v>
      </c>
      <c r="AZ81" s="45">
        <v>0.89640727272727272</v>
      </c>
      <c r="BA81" s="45">
        <v>0.34860282828282824</v>
      </c>
      <c r="BB81" s="45">
        <v>2.6669709976565659</v>
      </c>
      <c r="BC81" s="45">
        <v>9.9141747956363648</v>
      </c>
      <c r="BD81" s="45"/>
      <c r="BE81" s="45">
        <v>0</v>
      </c>
      <c r="BF81" s="45">
        <v>9.9141747956363648</v>
      </c>
      <c r="BG81" s="45">
        <v>29.470416666666669</v>
      </c>
      <c r="BH81" s="45">
        <v>2.0998411196257227</v>
      </c>
      <c r="BI81" s="45">
        <v>0.58158206377108801</v>
      </c>
      <c r="BJ81" s="45">
        <v>95.960927845681056</v>
      </c>
      <c r="BK81" s="45"/>
      <c r="BL81" s="45">
        <v>128.11276769574454</v>
      </c>
      <c r="BM81" s="45">
        <v>1156.6986405891803</v>
      </c>
      <c r="BN81" s="45">
        <f t="shared" si="12"/>
        <v>140.72166432351077</v>
      </c>
      <c r="BO81" s="45">
        <f t="shared" si="13"/>
        <v>99.443309455280939</v>
      </c>
      <c r="BP81" s="46">
        <f t="shared" si="14"/>
        <v>8.6609686609686669</v>
      </c>
      <c r="BQ81" s="46">
        <f t="shared" si="15"/>
        <v>1.8803418803418819</v>
      </c>
      <c r="BR81" s="64">
        <v>3</v>
      </c>
      <c r="BS81" s="46">
        <f t="shared" si="20"/>
        <v>3.4188034188034218</v>
      </c>
      <c r="BT81" s="46">
        <f t="shared" si="21"/>
        <v>12.25</v>
      </c>
      <c r="BU81" s="46">
        <f t="shared" si="22"/>
        <v>13.960113960113972</v>
      </c>
      <c r="BV81" s="45">
        <f t="shared" si="18"/>
        <v>33.527304031797165</v>
      </c>
      <c r="BW81" s="45">
        <f t="shared" si="16"/>
        <v>273.69227781058885</v>
      </c>
      <c r="BX81" s="45">
        <f t="shared" si="17"/>
        <v>1430.3909183997691</v>
      </c>
      <c r="BY81" s="45">
        <f t="shared" si="23"/>
        <v>17164.691020797229</v>
      </c>
      <c r="BZ81" s="45">
        <f t="shared" si="19"/>
        <v>34329.382041594457</v>
      </c>
      <c r="CA81" s="48">
        <v>43101</v>
      </c>
      <c r="CB81" s="111">
        <v>0</v>
      </c>
      <c r="CC81" s="111">
        <v>0</v>
      </c>
    </row>
    <row r="82" spans="1:81">
      <c r="A82" s="42" t="s">
        <v>522</v>
      </c>
      <c r="B82" s="42" t="s">
        <v>2</v>
      </c>
      <c r="C82" s="42" t="s">
        <v>74</v>
      </c>
      <c r="D82" s="42" t="s">
        <v>523</v>
      </c>
      <c r="E82" s="43" t="s">
        <v>402</v>
      </c>
      <c r="F82" s="43" t="s">
        <v>63</v>
      </c>
      <c r="G82" s="43">
        <v>1</v>
      </c>
      <c r="H82" s="45">
        <v>260.39999999999998</v>
      </c>
      <c r="I82" s="45">
        <v>260.39999999999998</v>
      </c>
      <c r="J82" s="45"/>
      <c r="K82" s="45"/>
      <c r="L82" s="45"/>
      <c r="M82" s="45"/>
      <c r="N82" s="45"/>
      <c r="O82" s="45"/>
      <c r="P82" s="45">
        <v>8.5221818181818172</v>
      </c>
      <c r="Q82" s="45">
        <v>268.9221818181818</v>
      </c>
      <c r="R82" s="45">
        <v>53.78443636363636</v>
      </c>
      <c r="S82" s="45">
        <v>4.0338327272727268</v>
      </c>
      <c r="T82" s="45">
        <v>2.6892218181818182</v>
      </c>
      <c r="U82" s="45">
        <v>0.53784436363636356</v>
      </c>
      <c r="V82" s="45">
        <v>6.723054545454545</v>
      </c>
      <c r="W82" s="45">
        <v>21.513774545454545</v>
      </c>
      <c r="X82" s="45">
        <v>8.0676654545454536</v>
      </c>
      <c r="Y82" s="45">
        <v>1.6135330909090908</v>
      </c>
      <c r="Z82" s="45">
        <v>98.96336290909089</v>
      </c>
      <c r="AA82" s="45">
        <v>22.410181818181815</v>
      </c>
      <c r="AB82" s="45">
        <v>29.877254399999998</v>
      </c>
      <c r="AC82" s="45">
        <v>19.241776528290913</v>
      </c>
      <c r="AD82" s="45">
        <v>71.529212746472723</v>
      </c>
      <c r="AE82" s="45">
        <v>164.376</v>
      </c>
      <c r="AF82" s="45">
        <v>0</v>
      </c>
      <c r="AG82" s="45">
        <v>264.83999999999997</v>
      </c>
      <c r="AH82" s="45">
        <v>27.01</v>
      </c>
      <c r="AI82" s="45">
        <v>0</v>
      </c>
      <c r="AJ82" s="45">
        <v>0</v>
      </c>
      <c r="AK82" s="45">
        <v>3.0700000000000003</v>
      </c>
      <c r="AL82" s="45">
        <v>0</v>
      </c>
      <c r="AM82" s="45">
        <v>459.29599999999999</v>
      </c>
      <c r="AN82" s="45">
        <v>629.78857565556359</v>
      </c>
      <c r="AO82" s="45">
        <v>1.349539074074074</v>
      </c>
      <c r="AP82" s="45">
        <v>0.10796312592592593</v>
      </c>
      <c r="AQ82" s="45">
        <v>5.3981562962962963E-2</v>
      </c>
      <c r="AR82" s="45">
        <v>0.94122763636363638</v>
      </c>
      <c r="AS82" s="45">
        <v>0.34637177018181831</v>
      </c>
      <c r="AT82" s="45">
        <v>11.563653818181816</v>
      </c>
      <c r="AU82" s="45">
        <v>0.44820363636363636</v>
      </c>
      <c r="AV82" s="45">
        <v>14.81094062405387</v>
      </c>
      <c r="AW82" s="45">
        <v>3.7350303030303027</v>
      </c>
      <c r="AX82" s="45">
        <v>2.2111379393939394</v>
      </c>
      <c r="AY82" s="45">
        <v>5.6025454545454538E-2</v>
      </c>
      <c r="AZ82" s="45">
        <v>0.89640727272727272</v>
      </c>
      <c r="BA82" s="45">
        <v>0.34860282828282824</v>
      </c>
      <c r="BB82" s="45">
        <v>2.6669709976565659</v>
      </c>
      <c r="BC82" s="45">
        <v>9.9141747956363648</v>
      </c>
      <c r="BD82" s="45"/>
      <c r="BE82" s="45">
        <v>0</v>
      </c>
      <c r="BF82" s="45">
        <v>9.9141747956363648</v>
      </c>
      <c r="BG82" s="45">
        <v>29.470416666666669</v>
      </c>
      <c r="BH82" s="45">
        <v>2.0998411196257227</v>
      </c>
      <c r="BI82" s="45">
        <v>0.58158206377108801</v>
      </c>
      <c r="BJ82" s="45">
        <v>95.960927845681056</v>
      </c>
      <c r="BK82" s="45"/>
      <c r="BL82" s="45">
        <v>128.11276769574454</v>
      </c>
      <c r="BM82" s="45">
        <v>1051.5486405891802</v>
      </c>
      <c r="BN82" s="45">
        <f t="shared" si="12"/>
        <v>140.72166432351077</v>
      </c>
      <c r="BO82" s="45">
        <f t="shared" si="13"/>
        <v>99.443309455280939</v>
      </c>
      <c r="BP82" s="46">
        <f t="shared" si="14"/>
        <v>8.8629737609329435</v>
      </c>
      <c r="BQ82" s="46">
        <f t="shared" si="15"/>
        <v>1.9241982507288626</v>
      </c>
      <c r="BR82" s="64">
        <v>5</v>
      </c>
      <c r="BS82" s="46">
        <f t="shared" si="20"/>
        <v>5.8309037900874632</v>
      </c>
      <c r="BT82" s="46">
        <f t="shared" si="21"/>
        <v>14.25</v>
      </c>
      <c r="BU82" s="46">
        <f t="shared" si="22"/>
        <v>16.618075801749271</v>
      </c>
      <c r="BV82" s="45">
        <f t="shared" si="18"/>
        <v>39.910797391810867</v>
      </c>
      <c r="BW82" s="45">
        <f t="shared" si="16"/>
        <v>280.07577117060259</v>
      </c>
      <c r="BX82" s="45">
        <f t="shared" si="17"/>
        <v>1331.6244117597828</v>
      </c>
      <c r="BY82" s="45">
        <f t="shared" si="23"/>
        <v>15979.492941117394</v>
      </c>
      <c r="BZ82" s="45">
        <f t="shared" si="19"/>
        <v>31958.985882234789</v>
      </c>
      <c r="CA82" s="48">
        <v>43101</v>
      </c>
      <c r="CB82" s="111">
        <v>0</v>
      </c>
      <c r="CC82" s="111">
        <v>0</v>
      </c>
    </row>
    <row r="83" spans="1:81">
      <c r="A83" s="42" t="s">
        <v>524</v>
      </c>
      <c r="B83" s="42" t="s">
        <v>2</v>
      </c>
      <c r="C83" s="42" t="s">
        <v>315</v>
      </c>
      <c r="D83" s="42" t="s">
        <v>525</v>
      </c>
      <c r="E83" s="43" t="s">
        <v>402</v>
      </c>
      <c r="F83" s="43" t="s">
        <v>63</v>
      </c>
      <c r="G83" s="43">
        <v>1</v>
      </c>
      <c r="H83" s="45">
        <v>260.39999999999998</v>
      </c>
      <c r="I83" s="45">
        <v>260.39999999999998</v>
      </c>
      <c r="J83" s="45"/>
      <c r="K83" s="45"/>
      <c r="L83" s="45"/>
      <c r="M83" s="45"/>
      <c r="N83" s="45"/>
      <c r="O83" s="45"/>
      <c r="P83" s="45">
        <v>8.5221818181818172</v>
      </c>
      <c r="Q83" s="45">
        <v>268.9221818181818</v>
      </c>
      <c r="R83" s="45">
        <v>53.78443636363636</v>
      </c>
      <c r="S83" s="45">
        <v>4.0338327272727268</v>
      </c>
      <c r="T83" s="45">
        <v>2.6892218181818182</v>
      </c>
      <c r="U83" s="45">
        <v>0.53784436363636356</v>
      </c>
      <c r="V83" s="45">
        <v>6.723054545454545</v>
      </c>
      <c r="W83" s="45">
        <v>21.513774545454545</v>
      </c>
      <c r="X83" s="45">
        <v>8.0676654545454536</v>
      </c>
      <c r="Y83" s="45">
        <v>1.6135330909090908</v>
      </c>
      <c r="Z83" s="45">
        <v>98.96336290909089</v>
      </c>
      <c r="AA83" s="45">
        <v>22.410181818181815</v>
      </c>
      <c r="AB83" s="45">
        <v>29.877254399999998</v>
      </c>
      <c r="AC83" s="45">
        <v>19.241776528290913</v>
      </c>
      <c r="AD83" s="45">
        <v>71.529212746472723</v>
      </c>
      <c r="AE83" s="45">
        <v>164.376</v>
      </c>
      <c r="AF83" s="45">
        <v>397</v>
      </c>
      <c r="AG83" s="45">
        <v>0</v>
      </c>
      <c r="AH83" s="45">
        <v>0</v>
      </c>
      <c r="AI83" s="45">
        <v>0</v>
      </c>
      <c r="AJ83" s="45">
        <v>0</v>
      </c>
      <c r="AK83" s="45">
        <v>3.0700000000000003</v>
      </c>
      <c r="AL83" s="45">
        <v>0</v>
      </c>
      <c r="AM83" s="45">
        <v>564.44600000000003</v>
      </c>
      <c r="AN83" s="45">
        <v>734.93857565556357</v>
      </c>
      <c r="AO83" s="45">
        <v>1.349539074074074</v>
      </c>
      <c r="AP83" s="45">
        <v>0.10796312592592593</v>
      </c>
      <c r="AQ83" s="45">
        <v>5.3981562962962963E-2</v>
      </c>
      <c r="AR83" s="45">
        <v>0.94122763636363638</v>
      </c>
      <c r="AS83" s="45">
        <v>0.34637177018181831</v>
      </c>
      <c r="AT83" s="45">
        <v>11.563653818181816</v>
      </c>
      <c r="AU83" s="45">
        <v>0.44820363636363636</v>
      </c>
      <c r="AV83" s="45">
        <v>14.81094062405387</v>
      </c>
      <c r="AW83" s="45">
        <v>3.7350303030303027</v>
      </c>
      <c r="AX83" s="45">
        <v>2.2111379393939394</v>
      </c>
      <c r="AY83" s="45">
        <v>5.6025454545454538E-2</v>
      </c>
      <c r="AZ83" s="45">
        <v>0.89640727272727272</v>
      </c>
      <c r="BA83" s="45">
        <v>0.34860282828282824</v>
      </c>
      <c r="BB83" s="45">
        <v>2.6669709976565659</v>
      </c>
      <c r="BC83" s="45">
        <v>9.9141747956363648</v>
      </c>
      <c r="BD83" s="45"/>
      <c r="BE83" s="45">
        <v>0</v>
      </c>
      <c r="BF83" s="45">
        <v>9.9141747956363648</v>
      </c>
      <c r="BG83" s="45">
        <v>29.470416666666669</v>
      </c>
      <c r="BH83" s="45">
        <v>2.0998411196257227</v>
      </c>
      <c r="BI83" s="45">
        <v>0.58158206377108801</v>
      </c>
      <c r="BJ83" s="45">
        <v>95.960927845681056</v>
      </c>
      <c r="BK83" s="45"/>
      <c r="BL83" s="45">
        <v>128.11276769574454</v>
      </c>
      <c r="BM83" s="45">
        <v>1156.6986405891803</v>
      </c>
      <c r="BN83" s="45">
        <f t="shared" si="12"/>
        <v>140.72166432351077</v>
      </c>
      <c r="BO83" s="45">
        <f t="shared" si="13"/>
        <v>99.443309455280939</v>
      </c>
      <c r="BP83" s="46">
        <f t="shared" si="14"/>
        <v>8.6609686609686669</v>
      </c>
      <c r="BQ83" s="46">
        <f t="shared" si="15"/>
        <v>1.8803418803418819</v>
      </c>
      <c r="BR83" s="64">
        <v>3</v>
      </c>
      <c r="BS83" s="46">
        <f t="shared" si="20"/>
        <v>3.4188034188034218</v>
      </c>
      <c r="BT83" s="46">
        <f t="shared" si="21"/>
        <v>12.25</v>
      </c>
      <c r="BU83" s="46">
        <f t="shared" si="22"/>
        <v>13.960113960113972</v>
      </c>
      <c r="BV83" s="45">
        <f t="shared" si="18"/>
        <v>33.527304031797165</v>
      </c>
      <c r="BW83" s="45">
        <f t="shared" si="16"/>
        <v>273.69227781058885</v>
      </c>
      <c r="BX83" s="45">
        <f t="shared" si="17"/>
        <v>1430.3909183997691</v>
      </c>
      <c r="BY83" s="45">
        <f t="shared" si="23"/>
        <v>17164.691020797229</v>
      </c>
      <c r="BZ83" s="45">
        <f t="shared" si="19"/>
        <v>34329.382041594457</v>
      </c>
      <c r="CA83" s="48">
        <v>43101</v>
      </c>
      <c r="CB83" s="111">
        <v>0</v>
      </c>
      <c r="CC83" s="111">
        <v>0</v>
      </c>
    </row>
    <row r="84" spans="1:81">
      <c r="A84" s="42" t="s">
        <v>242</v>
      </c>
      <c r="B84" s="42" t="s">
        <v>0</v>
      </c>
      <c r="C84" s="42" t="s">
        <v>67</v>
      </c>
      <c r="D84" s="42" t="s">
        <v>526</v>
      </c>
      <c r="E84" s="43" t="s">
        <v>402</v>
      </c>
      <c r="F84" s="43" t="s">
        <v>63</v>
      </c>
      <c r="G84" s="43">
        <v>2</v>
      </c>
      <c r="H84" s="45">
        <v>1041.5999999999999</v>
      </c>
      <c r="I84" s="45">
        <v>2083.1999999999998</v>
      </c>
      <c r="J84" s="45"/>
      <c r="K84" s="45"/>
      <c r="L84" s="45"/>
      <c r="M84" s="45"/>
      <c r="N84" s="45"/>
      <c r="O84" s="45"/>
      <c r="P84" s="45">
        <v>68.177454545454538</v>
      </c>
      <c r="Q84" s="45">
        <v>2151.3774545454544</v>
      </c>
      <c r="R84" s="45">
        <v>430.27549090909088</v>
      </c>
      <c r="S84" s="45">
        <v>32.270661818181814</v>
      </c>
      <c r="T84" s="45">
        <v>21.513774545454545</v>
      </c>
      <c r="U84" s="45">
        <v>4.3027549090909085</v>
      </c>
      <c r="V84" s="45">
        <v>53.78443636363636</v>
      </c>
      <c r="W84" s="45">
        <v>172.11019636363636</v>
      </c>
      <c r="X84" s="45">
        <v>64.541323636363629</v>
      </c>
      <c r="Y84" s="45">
        <v>12.908264727272726</v>
      </c>
      <c r="Z84" s="45">
        <v>791.70690327272712</v>
      </c>
      <c r="AA84" s="45">
        <v>179.28145454545452</v>
      </c>
      <c r="AB84" s="45">
        <v>239.01803519999999</v>
      </c>
      <c r="AC84" s="45">
        <v>153.9342122263273</v>
      </c>
      <c r="AD84" s="45">
        <v>572.23370197178178</v>
      </c>
      <c r="AE84" s="45">
        <v>235.00800000000001</v>
      </c>
      <c r="AF84" s="45">
        <v>794</v>
      </c>
      <c r="AG84" s="45">
        <v>0</v>
      </c>
      <c r="AH84" s="45">
        <v>0</v>
      </c>
      <c r="AI84" s="45">
        <v>19.68</v>
      </c>
      <c r="AJ84" s="45">
        <v>0</v>
      </c>
      <c r="AK84" s="45">
        <v>6.1400000000000006</v>
      </c>
      <c r="AL84" s="45">
        <v>0</v>
      </c>
      <c r="AM84" s="45">
        <v>1054.8280000000002</v>
      </c>
      <c r="AN84" s="45">
        <v>2418.7686052445092</v>
      </c>
      <c r="AO84" s="45">
        <v>10.796312592592592</v>
      </c>
      <c r="AP84" s="45">
        <v>0.86370500740740741</v>
      </c>
      <c r="AQ84" s="45">
        <v>0.43185250370370371</v>
      </c>
      <c r="AR84" s="45">
        <v>7.529821090909091</v>
      </c>
      <c r="AS84" s="45">
        <v>2.7709741614545464</v>
      </c>
      <c r="AT84" s="45">
        <v>92.509230545454528</v>
      </c>
      <c r="AU84" s="45">
        <v>3.5856290909090909</v>
      </c>
      <c r="AV84" s="45">
        <v>118.48752499243096</v>
      </c>
      <c r="AW84" s="45">
        <v>29.880242424242422</v>
      </c>
      <c r="AX84" s="45">
        <v>17.689103515151515</v>
      </c>
      <c r="AY84" s="45">
        <v>0.4482036363636363</v>
      </c>
      <c r="AZ84" s="45">
        <v>7.1712581818181818</v>
      </c>
      <c r="BA84" s="45">
        <v>2.7888226262626259</v>
      </c>
      <c r="BB84" s="45">
        <v>21.335767981252527</v>
      </c>
      <c r="BC84" s="45">
        <v>79.313398365090919</v>
      </c>
      <c r="BD84" s="45"/>
      <c r="BE84" s="45">
        <v>0</v>
      </c>
      <c r="BF84" s="45">
        <v>79.313398365090919</v>
      </c>
      <c r="BG84" s="45">
        <v>106.17416666666668</v>
      </c>
      <c r="BH84" s="45">
        <v>16.798728957005782</v>
      </c>
      <c r="BI84" s="45">
        <v>4.652656510168705</v>
      </c>
      <c r="BJ84" s="45">
        <v>767.68742276544833</v>
      </c>
      <c r="BK84" s="45"/>
      <c r="BL84" s="45">
        <v>895.31297489928954</v>
      </c>
      <c r="BM84" s="45">
        <v>5663.259958046775</v>
      </c>
      <c r="BN84" s="45">
        <f t="shared" si="12"/>
        <v>281.44332864702153</v>
      </c>
      <c r="BO84" s="45">
        <f t="shared" si="13"/>
        <v>198.88661891056188</v>
      </c>
      <c r="BP84" s="46">
        <f t="shared" si="14"/>
        <v>8.5633802816901436</v>
      </c>
      <c r="BQ84" s="46">
        <f t="shared" si="15"/>
        <v>1.8591549295774654</v>
      </c>
      <c r="BR84" s="64">
        <v>2</v>
      </c>
      <c r="BS84" s="46">
        <f t="shared" si="20"/>
        <v>2.2535211267605644</v>
      </c>
      <c r="BT84" s="46">
        <f t="shared" si="21"/>
        <v>11.25</v>
      </c>
      <c r="BU84" s="46">
        <f t="shared" si="22"/>
        <v>12.676056338028173</v>
      </c>
      <c r="BV84" s="45">
        <f t="shared" si="18"/>
        <v>60.886894760820454</v>
      </c>
      <c r="BW84" s="45">
        <f t="shared" si="16"/>
        <v>541.21684231840391</v>
      </c>
      <c r="BX84" s="45">
        <f t="shared" si="17"/>
        <v>6204.4768003651789</v>
      </c>
      <c r="BY84" s="45">
        <f t="shared" si="23"/>
        <v>74453.721604382154</v>
      </c>
      <c r="BZ84" s="45">
        <f t="shared" si="19"/>
        <v>148907.44320876431</v>
      </c>
      <c r="CA84" s="48">
        <v>43101</v>
      </c>
      <c r="CB84" s="111">
        <v>0</v>
      </c>
      <c r="CC84" s="111">
        <v>0</v>
      </c>
    </row>
    <row r="85" spans="1:81">
      <c r="A85" s="42" t="s">
        <v>245</v>
      </c>
      <c r="B85" s="42" t="s">
        <v>1</v>
      </c>
      <c r="C85" s="42" t="s">
        <v>74</v>
      </c>
      <c r="D85" s="42" t="s">
        <v>527</v>
      </c>
      <c r="E85" s="43" t="s">
        <v>402</v>
      </c>
      <c r="F85" s="43" t="s">
        <v>63</v>
      </c>
      <c r="G85" s="43">
        <v>1</v>
      </c>
      <c r="H85" s="45">
        <v>520.79999999999995</v>
      </c>
      <c r="I85" s="45">
        <v>520.79999999999995</v>
      </c>
      <c r="J85" s="45"/>
      <c r="K85" s="45"/>
      <c r="L85" s="45"/>
      <c r="M85" s="45"/>
      <c r="N85" s="45"/>
      <c r="O85" s="45"/>
      <c r="P85" s="45">
        <v>17.044363636363634</v>
      </c>
      <c r="Q85" s="45">
        <v>537.8443636363636</v>
      </c>
      <c r="R85" s="45">
        <v>107.56887272727272</v>
      </c>
      <c r="S85" s="45">
        <v>8.0676654545454536</v>
      </c>
      <c r="T85" s="45">
        <v>5.3784436363636363</v>
      </c>
      <c r="U85" s="45">
        <v>1.0756887272727271</v>
      </c>
      <c r="V85" s="45">
        <v>13.44610909090909</v>
      </c>
      <c r="W85" s="45">
        <v>43.027549090909091</v>
      </c>
      <c r="X85" s="45">
        <v>16.135330909090907</v>
      </c>
      <c r="Y85" s="45">
        <v>3.2270661818181816</v>
      </c>
      <c r="Z85" s="45">
        <v>197.92672581818178</v>
      </c>
      <c r="AA85" s="45">
        <v>44.820363636363631</v>
      </c>
      <c r="AB85" s="45">
        <v>59.754508799999996</v>
      </c>
      <c r="AC85" s="45">
        <v>38.483553056581826</v>
      </c>
      <c r="AD85" s="45">
        <v>143.05842549294545</v>
      </c>
      <c r="AE85" s="45">
        <v>148.75200000000001</v>
      </c>
      <c r="AF85" s="45">
        <v>0</v>
      </c>
      <c r="AG85" s="45">
        <v>264.83999999999997</v>
      </c>
      <c r="AH85" s="45">
        <v>27.01</v>
      </c>
      <c r="AI85" s="45">
        <v>0</v>
      </c>
      <c r="AJ85" s="45">
        <v>0</v>
      </c>
      <c r="AK85" s="45">
        <v>3.0700000000000003</v>
      </c>
      <c r="AL85" s="45">
        <v>0</v>
      </c>
      <c r="AM85" s="45">
        <v>443.67199999999997</v>
      </c>
      <c r="AN85" s="45">
        <v>784.65715131112722</v>
      </c>
      <c r="AO85" s="45">
        <v>2.6990781481481481</v>
      </c>
      <c r="AP85" s="45">
        <v>0.21592625185185185</v>
      </c>
      <c r="AQ85" s="45">
        <v>0.10796312592592593</v>
      </c>
      <c r="AR85" s="45">
        <v>1.8824552727272728</v>
      </c>
      <c r="AS85" s="45">
        <v>0.69274354036363661</v>
      </c>
      <c r="AT85" s="45">
        <v>23.127307636363632</v>
      </c>
      <c r="AU85" s="45">
        <v>0.89640727272727272</v>
      </c>
      <c r="AV85" s="45">
        <v>29.621881248107741</v>
      </c>
      <c r="AW85" s="45">
        <v>7.4700606060606054</v>
      </c>
      <c r="AX85" s="45">
        <v>4.4222758787878789</v>
      </c>
      <c r="AY85" s="45">
        <v>0.11205090909090908</v>
      </c>
      <c r="AZ85" s="45">
        <v>1.7928145454545454</v>
      </c>
      <c r="BA85" s="45">
        <v>0.69720565656565647</v>
      </c>
      <c r="BB85" s="45">
        <v>5.3339419953131317</v>
      </c>
      <c r="BC85" s="45">
        <v>19.82834959127273</v>
      </c>
      <c r="BD85" s="45"/>
      <c r="BE85" s="45">
        <v>0</v>
      </c>
      <c r="BF85" s="45">
        <v>19.82834959127273</v>
      </c>
      <c r="BG85" s="45">
        <v>29.470416666666669</v>
      </c>
      <c r="BH85" s="45">
        <v>4.1996822392514455</v>
      </c>
      <c r="BI85" s="45">
        <v>1.1631641275421762</v>
      </c>
      <c r="BJ85" s="45">
        <v>191.92185569136208</v>
      </c>
      <c r="BK85" s="45"/>
      <c r="BL85" s="45">
        <v>226.75511872482238</v>
      </c>
      <c r="BM85" s="45">
        <v>1598.7068645116938</v>
      </c>
      <c r="BN85" s="45">
        <f t="shared" si="12"/>
        <v>140.72166432351077</v>
      </c>
      <c r="BO85" s="45">
        <f t="shared" si="13"/>
        <v>99.443309455280939</v>
      </c>
      <c r="BP85" s="46">
        <f t="shared" si="14"/>
        <v>8.7608069164265068</v>
      </c>
      <c r="BQ85" s="46">
        <f t="shared" si="15"/>
        <v>1.9020172910662811</v>
      </c>
      <c r="BR85" s="64">
        <v>4</v>
      </c>
      <c r="BS85" s="46">
        <f t="shared" si="20"/>
        <v>4.6109510086455305</v>
      </c>
      <c r="BT85" s="46">
        <f t="shared" si="21"/>
        <v>13.25</v>
      </c>
      <c r="BU85" s="46">
        <f t="shared" si="22"/>
        <v>15.273775216138318</v>
      </c>
      <c r="BV85" s="45">
        <f t="shared" si="18"/>
        <v>36.682258242870176</v>
      </c>
      <c r="BW85" s="45">
        <f t="shared" si="16"/>
        <v>276.84723202166185</v>
      </c>
      <c r="BX85" s="45">
        <f t="shared" si="17"/>
        <v>1875.5540965333557</v>
      </c>
      <c r="BY85" s="45">
        <f t="shared" si="23"/>
        <v>22506.649158400269</v>
      </c>
      <c r="BZ85" s="45">
        <f t="shared" si="19"/>
        <v>45013.298316800538</v>
      </c>
      <c r="CA85" s="48">
        <v>43101</v>
      </c>
      <c r="CB85" s="111">
        <v>0</v>
      </c>
      <c r="CC85" s="111">
        <v>0</v>
      </c>
    </row>
    <row r="86" spans="1:81">
      <c r="A86" s="42" t="s">
        <v>528</v>
      </c>
      <c r="B86" s="42" t="s">
        <v>1</v>
      </c>
      <c r="C86" s="42" t="s">
        <v>74</v>
      </c>
      <c r="D86" s="42" t="s">
        <v>529</v>
      </c>
      <c r="E86" s="43" t="s">
        <v>402</v>
      </c>
      <c r="F86" s="43" t="s">
        <v>63</v>
      </c>
      <c r="G86" s="43">
        <v>1</v>
      </c>
      <c r="H86" s="45">
        <v>520.79999999999995</v>
      </c>
      <c r="I86" s="45">
        <v>520.79999999999995</v>
      </c>
      <c r="J86" s="45"/>
      <c r="K86" s="45"/>
      <c r="L86" s="45"/>
      <c r="M86" s="45"/>
      <c r="N86" s="45"/>
      <c r="O86" s="45"/>
      <c r="P86" s="45">
        <v>17.044363636363634</v>
      </c>
      <c r="Q86" s="45">
        <v>537.8443636363636</v>
      </c>
      <c r="R86" s="45">
        <v>107.56887272727272</v>
      </c>
      <c r="S86" s="45">
        <v>8.0676654545454536</v>
      </c>
      <c r="T86" s="45">
        <v>5.3784436363636363</v>
      </c>
      <c r="U86" s="45">
        <v>1.0756887272727271</v>
      </c>
      <c r="V86" s="45">
        <v>13.44610909090909</v>
      </c>
      <c r="W86" s="45">
        <v>43.027549090909091</v>
      </c>
      <c r="X86" s="45">
        <v>16.135330909090907</v>
      </c>
      <c r="Y86" s="45">
        <v>3.2270661818181816</v>
      </c>
      <c r="Z86" s="45">
        <v>197.92672581818178</v>
      </c>
      <c r="AA86" s="45">
        <v>44.820363636363631</v>
      </c>
      <c r="AB86" s="45">
        <v>59.754508799999996</v>
      </c>
      <c r="AC86" s="45">
        <v>38.483553056581826</v>
      </c>
      <c r="AD86" s="45">
        <v>143.05842549294545</v>
      </c>
      <c r="AE86" s="45">
        <v>148.75200000000001</v>
      </c>
      <c r="AF86" s="45">
        <v>0</v>
      </c>
      <c r="AG86" s="45">
        <v>264.83999999999997</v>
      </c>
      <c r="AH86" s="45">
        <v>27.01</v>
      </c>
      <c r="AI86" s="45">
        <v>0</v>
      </c>
      <c r="AJ86" s="45">
        <v>0</v>
      </c>
      <c r="AK86" s="45">
        <v>3.0700000000000003</v>
      </c>
      <c r="AL86" s="45">
        <v>0</v>
      </c>
      <c r="AM86" s="45">
        <v>443.67199999999997</v>
      </c>
      <c r="AN86" s="45">
        <v>784.65715131112722</v>
      </c>
      <c r="AO86" s="45">
        <v>2.6990781481481481</v>
      </c>
      <c r="AP86" s="45">
        <v>0.21592625185185185</v>
      </c>
      <c r="AQ86" s="45">
        <v>0.10796312592592593</v>
      </c>
      <c r="AR86" s="45">
        <v>1.8824552727272728</v>
      </c>
      <c r="AS86" s="45">
        <v>0.69274354036363661</v>
      </c>
      <c r="AT86" s="45">
        <v>23.127307636363632</v>
      </c>
      <c r="AU86" s="45">
        <v>0.89640727272727272</v>
      </c>
      <c r="AV86" s="45">
        <v>29.621881248107741</v>
      </c>
      <c r="AW86" s="45">
        <v>7.4700606060606054</v>
      </c>
      <c r="AX86" s="45">
        <v>4.4222758787878789</v>
      </c>
      <c r="AY86" s="45">
        <v>0.11205090909090908</v>
      </c>
      <c r="AZ86" s="45">
        <v>1.7928145454545454</v>
      </c>
      <c r="BA86" s="45">
        <v>0.69720565656565647</v>
      </c>
      <c r="BB86" s="45">
        <v>5.3339419953131317</v>
      </c>
      <c r="BC86" s="45">
        <v>19.82834959127273</v>
      </c>
      <c r="BD86" s="45"/>
      <c r="BE86" s="45">
        <v>0</v>
      </c>
      <c r="BF86" s="45">
        <v>19.82834959127273</v>
      </c>
      <c r="BG86" s="45">
        <v>29.470416666666669</v>
      </c>
      <c r="BH86" s="45">
        <v>4.1996822392514455</v>
      </c>
      <c r="BI86" s="45">
        <v>1.1631641275421762</v>
      </c>
      <c r="BJ86" s="45">
        <v>191.92185569136208</v>
      </c>
      <c r="BK86" s="45"/>
      <c r="BL86" s="45">
        <v>226.75511872482238</v>
      </c>
      <c r="BM86" s="45">
        <v>1598.7068645116938</v>
      </c>
      <c r="BN86" s="45">
        <f t="shared" si="12"/>
        <v>140.72166432351077</v>
      </c>
      <c r="BO86" s="45">
        <f t="shared" si="13"/>
        <v>99.443309455280939</v>
      </c>
      <c r="BP86" s="46">
        <f t="shared" si="14"/>
        <v>8.6609686609686669</v>
      </c>
      <c r="BQ86" s="46">
        <f t="shared" si="15"/>
        <v>1.8803418803418819</v>
      </c>
      <c r="BR86" s="64">
        <v>3</v>
      </c>
      <c r="BS86" s="46">
        <f t="shared" si="20"/>
        <v>3.4188034188034218</v>
      </c>
      <c r="BT86" s="46">
        <f t="shared" si="21"/>
        <v>12.25</v>
      </c>
      <c r="BU86" s="46">
        <f t="shared" si="22"/>
        <v>13.960113960113972</v>
      </c>
      <c r="BV86" s="45">
        <f t="shared" si="18"/>
        <v>33.527304031797165</v>
      </c>
      <c r="BW86" s="45">
        <f t="shared" si="16"/>
        <v>273.69227781058885</v>
      </c>
      <c r="BX86" s="45">
        <f t="shared" si="17"/>
        <v>1872.3991423222826</v>
      </c>
      <c r="BY86" s="45">
        <f t="shared" si="23"/>
        <v>22468.789707867392</v>
      </c>
      <c r="BZ86" s="45">
        <f t="shared" si="19"/>
        <v>44937.579415734785</v>
      </c>
      <c r="CA86" s="48">
        <v>43101</v>
      </c>
      <c r="CB86" s="111">
        <v>0</v>
      </c>
      <c r="CC86" s="111">
        <v>0</v>
      </c>
    </row>
    <row r="87" spans="1:81">
      <c r="A87" s="42" t="s">
        <v>249</v>
      </c>
      <c r="B87" s="42" t="s">
        <v>0</v>
      </c>
      <c r="C87" s="42" t="s">
        <v>250</v>
      </c>
      <c r="D87" s="42" t="s">
        <v>530</v>
      </c>
      <c r="E87" s="43" t="s">
        <v>402</v>
      </c>
      <c r="F87" s="43" t="s">
        <v>63</v>
      </c>
      <c r="G87" s="43">
        <v>1</v>
      </c>
      <c r="H87" s="45">
        <v>1041.5999999999999</v>
      </c>
      <c r="I87" s="45">
        <v>1041.5999999999999</v>
      </c>
      <c r="J87" s="45"/>
      <c r="K87" s="45"/>
      <c r="L87" s="45"/>
      <c r="M87" s="45"/>
      <c r="N87" s="45"/>
      <c r="O87" s="45"/>
      <c r="P87" s="45">
        <v>34.088727272727269</v>
      </c>
      <c r="Q87" s="45">
        <v>1075.6887272727272</v>
      </c>
      <c r="R87" s="45">
        <v>215.13774545454544</v>
      </c>
      <c r="S87" s="45">
        <v>16.135330909090907</v>
      </c>
      <c r="T87" s="45">
        <v>10.756887272727273</v>
      </c>
      <c r="U87" s="45">
        <v>2.1513774545454543</v>
      </c>
      <c r="V87" s="45">
        <v>26.89221818181818</v>
      </c>
      <c r="W87" s="45">
        <v>86.055098181818181</v>
      </c>
      <c r="X87" s="45">
        <v>32.270661818181814</v>
      </c>
      <c r="Y87" s="45">
        <v>6.4541323636363632</v>
      </c>
      <c r="Z87" s="45">
        <v>395.85345163636356</v>
      </c>
      <c r="AA87" s="45">
        <v>89.640727272727261</v>
      </c>
      <c r="AB87" s="45">
        <v>119.50901759999999</v>
      </c>
      <c r="AC87" s="45">
        <v>76.967106113163652</v>
      </c>
      <c r="AD87" s="45">
        <v>286.11685098589089</v>
      </c>
      <c r="AE87" s="45">
        <v>117.504</v>
      </c>
      <c r="AF87" s="45">
        <v>397</v>
      </c>
      <c r="AG87" s="45">
        <v>0</v>
      </c>
      <c r="AH87" s="45">
        <v>32.619999999999997</v>
      </c>
      <c r="AI87" s="45">
        <v>0</v>
      </c>
      <c r="AJ87" s="45">
        <v>0</v>
      </c>
      <c r="AK87" s="45">
        <v>3.0700000000000003</v>
      </c>
      <c r="AL87" s="45">
        <v>0</v>
      </c>
      <c r="AM87" s="45">
        <v>550.19400000000007</v>
      </c>
      <c r="AN87" s="45">
        <v>1232.1643026222546</v>
      </c>
      <c r="AO87" s="45">
        <v>5.3981562962962961</v>
      </c>
      <c r="AP87" s="45">
        <v>0.43185250370370371</v>
      </c>
      <c r="AQ87" s="45">
        <v>0.21592625185185185</v>
      </c>
      <c r="AR87" s="45">
        <v>3.7649105454545455</v>
      </c>
      <c r="AS87" s="45">
        <v>1.3854870807272732</v>
      </c>
      <c r="AT87" s="45">
        <v>46.254615272727264</v>
      </c>
      <c r="AU87" s="45">
        <v>1.7928145454545454</v>
      </c>
      <c r="AV87" s="45">
        <v>59.243762496215481</v>
      </c>
      <c r="AW87" s="45">
        <v>14.940121212121211</v>
      </c>
      <c r="AX87" s="45">
        <v>8.8445517575757577</v>
      </c>
      <c r="AY87" s="45">
        <v>0.22410181818181815</v>
      </c>
      <c r="AZ87" s="45">
        <v>3.5856290909090909</v>
      </c>
      <c r="BA87" s="45">
        <v>1.3944113131313129</v>
      </c>
      <c r="BB87" s="45">
        <v>10.667883990626263</v>
      </c>
      <c r="BC87" s="45">
        <v>39.656699182545459</v>
      </c>
      <c r="BD87" s="45"/>
      <c r="BE87" s="45">
        <v>0</v>
      </c>
      <c r="BF87" s="45">
        <v>39.656699182545459</v>
      </c>
      <c r="BG87" s="45">
        <v>53.087083333333339</v>
      </c>
      <c r="BH87" s="45">
        <v>8.3993644785028909</v>
      </c>
      <c r="BI87" s="45">
        <v>2.3263282550843525</v>
      </c>
      <c r="BJ87" s="45">
        <v>383.84371138272417</v>
      </c>
      <c r="BK87" s="45"/>
      <c r="BL87" s="45">
        <v>447.65648744964477</v>
      </c>
      <c r="BM87" s="45">
        <v>2854.4099790233877</v>
      </c>
      <c r="BN87" s="45">
        <f t="shared" si="12"/>
        <v>140.72166432351077</v>
      </c>
      <c r="BO87" s="45">
        <f t="shared" si="13"/>
        <v>99.443309455280939</v>
      </c>
      <c r="BP87" s="46">
        <f t="shared" si="14"/>
        <v>8.7608069164265068</v>
      </c>
      <c r="BQ87" s="46">
        <f t="shared" si="15"/>
        <v>1.9020172910662811</v>
      </c>
      <c r="BR87" s="64">
        <v>4</v>
      </c>
      <c r="BS87" s="46">
        <f t="shared" si="20"/>
        <v>4.6109510086455305</v>
      </c>
      <c r="BT87" s="46">
        <f t="shared" si="21"/>
        <v>13.25</v>
      </c>
      <c r="BU87" s="46">
        <f t="shared" si="22"/>
        <v>15.273775216138318</v>
      </c>
      <c r="BV87" s="45">
        <f t="shared" si="18"/>
        <v>36.682258242870176</v>
      </c>
      <c r="BW87" s="45">
        <f t="shared" si="16"/>
        <v>276.84723202166185</v>
      </c>
      <c r="BX87" s="45">
        <f t="shared" si="17"/>
        <v>3131.2572110450496</v>
      </c>
      <c r="BY87" s="45">
        <f t="shared" si="23"/>
        <v>37575.086532540598</v>
      </c>
      <c r="BZ87" s="45">
        <f t="shared" si="19"/>
        <v>75150.173065081195</v>
      </c>
      <c r="CA87" s="48">
        <v>43101</v>
      </c>
      <c r="CB87" s="111">
        <v>0</v>
      </c>
      <c r="CC87" s="111">
        <v>0</v>
      </c>
    </row>
    <row r="88" spans="1:81">
      <c r="A88" s="42" t="s">
        <v>253</v>
      </c>
      <c r="B88" s="42" t="s">
        <v>0</v>
      </c>
      <c r="C88" s="42" t="s">
        <v>250</v>
      </c>
      <c r="D88" s="42" t="s">
        <v>531</v>
      </c>
      <c r="E88" s="43" t="s">
        <v>402</v>
      </c>
      <c r="F88" s="43" t="s">
        <v>63</v>
      </c>
      <c r="G88" s="43">
        <v>1</v>
      </c>
      <c r="H88" s="45">
        <v>1041.5999999999999</v>
      </c>
      <c r="I88" s="45">
        <v>1041.5999999999999</v>
      </c>
      <c r="J88" s="45"/>
      <c r="K88" s="45"/>
      <c r="L88" s="45"/>
      <c r="M88" s="45"/>
      <c r="N88" s="45"/>
      <c r="O88" s="45"/>
      <c r="P88" s="45">
        <v>34.088727272727269</v>
      </c>
      <c r="Q88" s="45">
        <v>1075.6887272727272</v>
      </c>
      <c r="R88" s="45">
        <v>215.13774545454544</v>
      </c>
      <c r="S88" s="45">
        <v>16.135330909090907</v>
      </c>
      <c r="T88" s="45">
        <v>10.756887272727273</v>
      </c>
      <c r="U88" s="45">
        <v>2.1513774545454543</v>
      </c>
      <c r="V88" s="45">
        <v>26.89221818181818</v>
      </c>
      <c r="W88" s="45">
        <v>86.055098181818181</v>
      </c>
      <c r="X88" s="45">
        <v>32.270661818181814</v>
      </c>
      <c r="Y88" s="45">
        <v>6.4541323636363632</v>
      </c>
      <c r="Z88" s="45">
        <v>395.85345163636356</v>
      </c>
      <c r="AA88" s="45">
        <v>89.640727272727261</v>
      </c>
      <c r="AB88" s="45">
        <v>119.50901759999999</v>
      </c>
      <c r="AC88" s="45">
        <v>76.967106113163652</v>
      </c>
      <c r="AD88" s="45">
        <v>286.11685098589089</v>
      </c>
      <c r="AE88" s="45">
        <v>117.504</v>
      </c>
      <c r="AF88" s="45">
        <v>397</v>
      </c>
      <c r="AG88" s="45">
        <v>0</v>
      </c>
      <c r="AH88" s="45">
        <v>32.619999999999997</v>
      </c>
      <c r="AI88" s="45">
        <v>0</v>
      </c>
      <c r="AJ88" s="45">
        <v>0</v>
      </c>
      <c r="AK88" s="45">
        <v>3.0700000000000003</v>
      </c>
      <c r="AL88" s="45">
        <v>0</v>
      </c>
      <c r="AM88" s="45">
        <v>550.19400000000007</v>
      </c>
      <c r="AN88" s="45">
        <v>1232.1643026222546</v>
      </c>
      <c r="AO88" s="45">
        <v>5.3981562962962961</v>
      </c>
      <c r="AP88" s="45">
        <v>0.43185250370370371</v>
      </c>
      <c r="AQ88" s="45">
        <v>0.21592625185185185</v>
      </c>
      <c r="AR88" s="45">
        <v>3.7649105454545455</v>
      </c>
      <c r="AS88" s="45">
        <v>1.3854870807272732</v>
      </c>
      <c r="AT88" s="45">
        <v>46.254615272727264</v>
      </c>
      <c r="AU88" s="45">
        <v>1.7928145454545454</v>
      </c>
      <c r="AV88" s="45">
        <v>59.243762496215481</v>
      </c>
      <c r="AW88" s="45">
        <v>14.940121212121211</v>
      </c>
      <c r="AX88" s="45">
        <v>8.8445517575757577</v>
      </c>
      <c r="AY88" s="45">
        <v>0.22410181818181815</v>
      </c>
      <c r="AZ88" s="45">
        <v>3.5856290909090909</v>
      </c>
      <c r="BA88" s="45">
        <v>1.3944113131313129</v>
      </c>
      <c r="BB88" s="45">
        <v>10.667883990626263</v>
      </c>
      <c r="BC88" s="45">
        <v>39.656699182545459</v>
      </c>
      <c r="BD88" s="45"/>
      <c r="BE88" s="45">
        <v>0</v>
      </c>
      <c r="BF88" s="45">
        <v>39.656699182545459</v>
      </c>
      <c r="BG88" s="45">
        <v>53.087083333333339</v>
      </c>
      <c r="BH88" s="45">
        <v>8.3993644785028909</v>
      </c>
      <c r="BI88" s="45">
        <v>2.3263282550843525</v>
      </c>
      <c r="BJ88" s="45">
        <v>383.84371138272417</v>
      </c>
      <c r="BK88" s="45"/>
      <c r="BL88" s="45">
        <v>447.65648744964477</v>
      </c>
      <c r="BM88" s="45">
        <v>2854.4099790233877</v>
      </c>
      <c r="BN88" s="45">
        <f t="shared" si="12"/>
        <v>140.72166432351077</v>
      </c>
      <c r="BO88" s="45">
        <f t="shared" si="13"/>
        <v>99.443309455280939</v>
      </c>
      <c r="BP88" s="46">
        <f t="shared" si="14"/>
        <v>8.6609686609686669</v>
      </c>
      <c r="BQ88" s="46">
        <f t="shared" si="15"/>
        <v>1.8803418803418819</v>
      </c>
      <c r="BR88" s="64">
        <v>3</v>
      </c>
      <c r="BS88" s="46">
        <f t="shared" si="20"/>
        <v>3.4188034188034218</v>
      </c>
      <c r="BT88" s="46">
        <f t="shared" si="21"/>
        <v>12.25</v>
      </c>
      <c r="BU88" s="46">
        <f t="shared" si="22"/>
        <v>13.960113960113972</v>
      </c>
      <c r="BV88" s="45">
        <f t="shared" si="18"/>
        <v>33.527304031797165</v>
      </c>
      <c r="BW88" s="45">
        <f t="shared" si="16"/>
        <v>273.69227781058885</v>
      </c>
      <c r="BX88" s="45">
        <f t="shared" si="17"/>
        <v>3128.1022568339768</v>
      </c>
      <c r="BY88" s="45">
        <f t="shared" si="23"/>
        <v>37537.227082007725</v>
      </c>
      <c r="BZ88" s="45">
        <f t="shared" si="19"/>
        <v>75074.454164015449</v>
      </c>
      <c r="CA88" s="48">
        <v>43101</v>
      </c>
      <c r="CB88" s="111">
        <v>0</v>
      </c>
      <c r="CC88" s="111">
        <v>0</v>
      </c>
    </row>
    <row r="89" spans="1:81">
      <c r="A89" s="42" t="s">
        <v>532</v>
      </c>
      <c r="B89" s="42" t="s">
        <v>2</v>
      </c>
      <c r="C89" s="42" t="s">
        <v>70</v>
      </c>
      <c r="D89" s="42" t="s">
        <v>533</v>
      </c>
      <c r="E89" s="43" t="s">
        <v>402</v>
      </c>
      <c r="F89" s="43" t="s">
        <v>63</v>
      </c>
      <c r="G89" s="43">
        <v>1</v>
      </c>
      <c r="H89" s="45">
        <v>260.39999999999998</v>
      </c>
      <c r="I89" s="45">
        <v>260.39999999999998</v>
      </c>
      <c r="J89" s="45"/>
      <c r="K89" s="45"/>
      <c r="L89" s="45"/>
      <c r="M89" s="45"/>
      <c r="N89" s="45"/>
      <c r="O89" s="45"/>
      <c r="P89" s="45">
        <v>8.5221818181818172</v>
      </c>
      <c r="Q89" s="45">
        <v>268.9221818181818</v>
      </c>
      <c r="R89" s="45">
        <v>53.78443636363636</v>
      </c>
      <c r="S89" s="45">
        <v>4.0338327272727268</v>
      </c>
      <c r="T89" s="45">
        <v>2.6892218181818182</v>
      </c>
      <c r="U89" s="45">
        <v>0.53784436363636356</v>
      </c>
      <c r="V89" s="45">
        <v>6.723054545454545</v>
      </c>
      <c r="W89" s="45">
        <v>21.513774545454545</v>
      </c>
      <c r="X89" s="45">
        <v>8.0676654545454536</v>
      </c>
      <c r="Y89" s="45">
        <v>1.6135330909090908</v>
      </c>
      <c r="Z89" s="45">
        <v>98.96336290909089</v>
      </c>
      <c r="AA89" s="45">
        <v>22.410181818181815</v>
      </c>
      <c r="AB89" s="45">
        <v>29.877254399999998</v>
      </c>
      <c r="AC89" s="45">
        <v>19.241776528290913</v>
      </c>
      <c r="AD89" s="45">
        <v>71.529212746472723</v>
      </c>
      <c r="AE89" s="45">
        <v>164.376</v>
      </c>
      <c r="AF89" s="45">
        <v>397</v>
      </c>
      <c r="AG89" s="45">
        <v>0</v>
      </c>
      <c r="AH89" s="45">
        <v>32.619999999999997</v>
      </c>
      <c r="AI89" s="45">
        <v>0</v>
      </c>
      <c r="AJ89" s="45">
        <v>0</v>
      </c>
      <c r="AK89" s="45">
        <v>3.0700000000000003</v>
      </c>
      <c r="AL89" s="45">
        <v>0</v>
      </c>
      <c r="AM89" s="45">
        <v>597.06600000000003</v>
      </c>
      <c r="AN89" s="45">
        <v>767.55857565556357</v>
      </c>
      <c r="AO89" s="45">
        <v>1.349539074074074</v>
      </c>
      <c r="AP89" s="45">
        <v>0.10796312592592593</v>
      </c>
      <c r="AQ89" s="45">
        <v>5.3981562962962963E-2</v>
      </c>
      <c r="AR89" s="45">
        <v>0.94122763636363638</v>
      </c>
      <c r="AS89" s="45">
        <v>0.34637177018181831</v>
      </c>
      <c r="AT89" s="45">
        <v>11.563653818181816</v>
      </c>
      <c r="AU89" s="45">
        <v>0.44820363636363636</v>
      </c>
      <c r="AV89" s="45">
        <v>14.81094062405387</v>
      </c>
      <c r="AW89" s="45">
        <v>3.7350303030303027</v>
      </c>
      <c r="AX89" s="45">
        <v>2.2111379393939394</v>
      </c>
      <c r="AY89" s="45">
        <v>5.6025454545454538E-2</v>
      </c>
      <c r="AZ89" s="45">
        <v>0.89640727272727272</v>
      </c>
      <c r="BA89" s="45">
        <v>0.34860282828282824</v>
      </c>
      <c r="BB89" s="45">
        <v>2.6669709976565659</v>
      </c>
      <c r="BC89" s="45">
        <v>9.9141747956363648</v>
      </c>
      <c r="BD89" s="45"/>
      <c r="BE89" s="45">
        <v>0</v>
      </c>
      <c r="BF89" s="45">
        <v>9.9141747956363648</v>
      </c>
      <c r="BG89" s="45">
        <v>29.470416666666669</v>
      </c>
      <c r="BH89" s="45">
        <v>2.0998411196257227</v>
      </c>
      <c r="BI89" s="45">
        <v>0.58158206377108801</v>
      </c>
      <c r="BJ89" s="45">
        <v>95.960927845681056</v>
      </c>
      <c r="BK89" s="45"/>
      <c r="BL89" s="45">
        <v>128.11276769574454</v>
      </c>
      <c r="BM89" s="45">
        <v>1189.3186405891802</v>
      </c>
      <c r="BN89" s="45">
        <f t="shared" si="12"/>
        <v>140.72166432351077</v>
      </c>
      <c r="BO89" s="45">
        <f t="shared" si="13"/>
        <v>99.443309455280939</v>
      </c>
      <c r="BP89" s="46">
        <f t="shared" si="14"/>
        <v>8.8629737609329435</v>
      </c>
      <c r="BQ89" s="46">
        <f t="shared" si="15"/>
        <v>1.9241982507288626</v>
      </c>
      <c r="BR89" s="64">
        <v>5</v>
      </c>
      <c r="BS89" s="46">
        <f t="shared" si="20"/>
        <v>5.8309037900874632</v>
      </c>
      <c r="BT89" s="46">
        <f t="shared" si="21"/>
        <v>14.25</v>
      </c>
      <c r="BU89" s="46">
        <f t="shared" si="22"/>
        <v>16.618075801749271</v>
      </c>
      <c r="BV89" s="45">
        <f t="shared" si="18"/>
        <v>39.910797391810867</v>
      </c>
      <c r="BW89" s="45">
        <f t="shared" si="16"/>
        <v>280.07577117060259</v>
      </c>
      <c r="BX89" s="45">
        <f t="shared" si="17"/>
        <v>1469.3944117597828</v>
      </c>
      <c r="BY89" s="45">
        <f t="shared" si="23"/>
        <v>17632.732941117392</v>
      </c>
      <c r="BZ89" s="45">
        <f t="shared" si="19"/>
        <v>35265.465882234785</v>
      </c>
      <c r="CA89" s="48">
        <v>43101</v>
      </c>
      <c r="CB89" s="111">
        <v>0</v>
      </c>
      <c r="CC89" s="111">
        <v>0</v>
      </c>
    </row>
    <row r="90" spans="1:81">
      <c r="A90" s="42" t="s">
        <v>534</v>
      </c>
      <c r="B90" s="42" t="s">
        <v>2</v>
      </c>
      <c r="C90" s="42" t="s">
        <v>534</v>
      </c>
      <c r="D90" s="42" t="s">
        <v>535</v>
      </c>
      <c r="E90" s="43" t="s">
        <v>402</v>
      </c>
      <c r="F90" s="43" t="s">
        <v>63</v>
      </c>
      <c r="G90" s="43">
        <v>1</v>
      </c>
      <c r="H90" s="45">
        <v>269.02</v>
      </c>
      <c r="I90" s="45">
        <v>269.02</v>
      </c>
      <c r="J90" s="45"/>
      <c r="K90" s="45"/>
      <c r="L90" s="45"/>
      <c r="M90" s="45"/>
      <c r="N90" s="45"/>
      <c r="O90" s="45"/>
      <c r="P90" s="45">
        <v>8.8042909090909092</v>
      </c>
      <c r="Q90" s="45">
        <v>277.82429090909091</v>
      </c>
      <c r="R90" s="45">
        <v>55.564858181818181</v>
      </c>
      <c r="S90" s="45">
        <v>4.1673643636363638</v>
      </c>
      <c r="T90" s="45">
        <v>2.7782429090909093</v>
      </c>
      <c r="U90" s="45">
        <v>0.55564858181818177</v>
      </c>
      <c r="V90" s="45">
        <v>6.9456072727272726</v>
      </c>
      <c r="W90" s="45">
        <v>22.225943272727275</v>
      </c>
      <c r="X90" s="45">
        <v>8.3347287272727275</v>
      </c>
      <c r="Y90" s="45">
        <v>1.6669457454545455</v>
      </c>
      <c r="Z90" s="45">
        <v>102.23933905454547</v>
      </c>
      <c r="AA90" s="45">
        <v>23.15202424242424</v>
      </c>
      <c r="AB90" s="45">
        <v>30.86627872</v>
      </c>
      <c r="AC90" s="45">
        <v>19.878735490172126</v>
      </c>
      <c r="AD90" s="45">
        <v>73.897038452596377</v>
      </c>
      <c r="AE90" s="45">
        <v>163.8588</v>
      </c>
      <c r="AF90" s="45">
        <v>397</v>
      </c>
      <c r="AG90" s="45">
        <v>0</v>
      </c>
      <c r="AH90" s="45">
        <v>32.619999999999997</v>
      </c>
      <c r="AI90" s="45">
        <v>0</v>
      </c>
      <c r="AJ90" s="45">
        <v>0</v>
      </c>
      <c r="AK90" s="45">
        <v>3.0700000000000003</v>
      </c>
      <c r="AL90" s="45">
        <v>0</v>
      </c>
      <c r="AM90" s="45">
        <v>596.54880000000003</v>
      </c>
      <c r="AN90" s="45">
        <v>772.68517750714182</v>
      </c>
      <c r="AO90" s="45">
        <v>1.3942127561728397</v>
      </c>
      <c r="AP90" s="45">
        <v>0.11153702049382716</v>
      </c>
      <c r="AQ90" s="45">
        <v>5.576851024691358E-2</v>
      </c>
      <c r="AR90" s="45">
        <v>0.97238501818181833</v>
      </c>
      <c r="AS90" s="45">
        <v>0.35783768669090921</v>
      </c>
      <c r="AT90" s="45">
        <v>11.946444509090908</v>
      </c>
      <c r="AU90" s="45">
        <v>0.46304048484848487</v>
      </c>
      <c r="AV90" s="45">
        <v>15.301225985725701</v>
      </c>
      <c r="AW90" s="45">
        <v>3.8586707070707069</v>
      </c>
      <c r="AX90" s="45">
        <v>2.2843330585858586</v>
      </c>
      <c r="AY90" s="45">
        <v>5.7880060606060602E-2</v>
      </c>
      <c r="AZ90" s="45">
        <v>0.92608096969696974</v>
      </c>
      <c r="BA90" s="45">
        <v>0.36014259932659931</v>
      </c>
      <c r="BB90" s="45">
        <v>2.7552555214653203</v>
      </c>
      <c r="BC90" s="45">
        <v>10.242362916751516</v>
      </c>
      <c r="BD90" s="45"/>
      <c r="BE90" s="45">
        <v>0</v>
      </c>
      <c r="BF90" s="45">
        <v>10.242362916751516</v>
      </c>
      <c r="BG90" s="45">
        <v>29.470416666666669</v>
      </c>
      <c r="BH90" s="45">
        <v>2.0998411196257227</v>
      </c>
      <c r="BI90" s="45">
        <v>0.58158206377108801</v>
      </c>
      <c r="BJ90" s="45">
        <v>95.960927845681056</v>
      </c>
      <c r="BK90" s="45"/>
      <c r="BL90" s="45">
        <v>128.11276769574454</v>
      </c>
      <c r="BM90" s="45">
        <v>1204.1658250144544</v>
      </c>
      <c r="BN90" s="45">
        <f t="shared" si="12"/>
        <v>140.72166432351077</v>
      </c>
      <c r="BO90" s="45">
        <f t="shared" si="13"/>
        <v>99.443309455280939</v>
      </c>
      <c r="BP90" s="46">
        <f t="shared" si="14"/>
        <v>8.8629737609329435</v>
      </c>
      <c r="BQ90" s="46">
        <f t="shared" si="15"/>
        <v>1.9241982507288626</v>
      </c>
      <c r="BR90" s="64">
        <v>5</v>
      </c>
      <c r="BS90" s="46">
        <f t="shared" si="20"/>
        <v>5.8309037900874632</v>
      </c>
      <c r="BT90" s="46">
        <f t="shared" si="21"/>
        <v>14.25</v>
      </c>
      <c r="BU90" s="46">
        <f t="shared" si="22"/>
        <v>16.618075801749271</v>
      </c>
      <c r="BV90" s="45">
        <f t="shared" si="18"/>
        <v>39.910797391810867</v>
      </c>
      <c r="BW90" s="45">
        <f t="shared" si="16"/>
        <v>280.07577117060259</v>
      </c>
      <c r="BX90" s="45">
        <f t="shared" si="17"/>
        <v>1484.241596185057</v>
      </c>
      <c r="BY90" s="45">
        <f t="shared" si="23"/>
        <v>17810.899154220686</v>
      </c>
      <c r="BZ90" s="45">
        <f t="shared" si="19"/>
        <v>35621.798308441372</v>
      </c>
      <c r="CA90" s="48">
        <v>43101</v>
      </c>
      <c r="CB90" s="111">
        <v>0</v>
      </c>
      <c r="CC90" s="111">
        <v>0</v>
      </c>
    </row>
    <row r="91" spans="1:81">
      <c r="A91" s="42" t="s">
        <v>536</v>
      </c>
      <c r="B91" s="42" t="s">
        <v>0</v>
      </c>
      <c r="C91" s="42" t="s">
        <v>67</v>
      </c>
      <c r="D91" s="42" t="s">
        <v>537</v>
      </c>
      <c r="E91" s="43" t="s">
        <v>402</v>
      </c>
      <c r="F91" s="43" t="s">
        <v>63</v>
      </c>
      <c r="G91" s="43">
        <v>1</v>
      </c>
      <c r="H91" s="45">
        <v>1041.5999999999999</v>
      </c>
      <c r="I91" s="45">
        <v>1041.5999999999999</v>
      </c>
      <c r="J91" s="45"/>
      <c r="K91" s="45"/>
      <c r="L91" s="45"/>
      <c r="M91" s="45"/>
      <c r="N91" s="45"/>
      <c r="O91" s="45"/>
      <c r="P91" s="45">
        <v>34.088727272727269</v>
      </c>
      <c r="Q91" s="45">
        <v>1075.6887272727272</v>
      </c>
      <c r="R91" s="45">
        <v>215.13774545454544</v>
      </c>
      <c r="S91" s="45">
        <v>16.135330909090907</v>
      </c>
      <c r="T91" s="45">
        <v>10.756887272727273</v>
      </c>
      <c r="U91" s="45">
        <v>2.1513774545454543</v>
      </c>
      <c r="V91" s="45">
        <v>26.89221818181818</v>
      </c>
      <c r="W91" s="45">
        <v>86.055098181818181</v>
      </c>
      <c r="X91" s="45">
        <v>32.270661818181814</v>
      </c>
      <c r="Y91" s="45">
        <v>6.4541323636363632</v>
      </c>
      <c r="Z91" s="45">
        <v>395.85345163636356</v>
      </c>
      <c r="AA91" s="45">
        <v>89.640727272727261</v>
      </c>
      <c r="AB91" s="45">
        <v>119.50901759999999</v>
      </c>
      <c r="AC91" s="45">
        <v>76.967106113163652</v>
      </c>
      <c r="AD91" s="45">
        <v>286.11685098589089</v>
      </c>
      <c r="AE91" s="45">
        <v>117.504</v>
      </c>
      <c r="AF91" s="45">
        <v>397</v>
      </c>
      <c r="AG91" s="45">
        <v>0</v>
      </c>
      <c r="AH91" s="45">
        <v>0</v>
      </c>
      <c r="AI91" s="45">
        <v>9.84</v>
      </c>
      <c r="AJ91" s="45">
        <v>0</v>
      </c>
      <c r="AK91" s="45">
        <v>3.0700000000000003</v>
      </c>
      <c r="AL91" s="45">
        <v>0</v>
      </c>
      <c r="AM91" s="45">
        <v>527.4140000000001</v>
      </c>
      <c r="AN91" s="45">
        <v>1209.3843026222546</v>
      </c>
      <c r="AO91" s="45">
        <v>5.3981562962962961</v>
      </c>
      <c r="AP91" s="45">
        <v>0.43185250370370371</v>
      </c>
      <c r="AQ91" s="45">
        <v>0.21592625185185185</v>
      </c>
      <c r="AR91" s="45">
        <v>3.7649105454545455</v>
      </c>
      <c r="AS91" s="45">
        <v>1.3854870807272732</v>
      </c>
      <c r="AT91" s="45">
        <v>46.254615272727264</v>
      </c>
      <c r="AU91" s="45">
        <v>1.7928145454545454</v>
      </c>
      <c r="AV91" s="45">
        <v>59.243762496215481</v>
      </c>
      <c r="AW91" s="45">
        <v>14.940121212121211</v>
      </c>
      <c r="AX91" s="45">
        <v>8.8445517575757577</v>
      </c>
      <c r="AY91" s="45">
        <v>0.22410181818181815</v>
      </c>
      <c r="AZ91" s="45">
        <v>3.5856290909090909</v>
      </c>
      <c r="BA91" s="45">
        <v>1.3944113131313129</v>
      </c>
      <c r="BB91" s="45">
        <v>10.667883990626263</v>
      </c>
      <c r="BC91" s="45">
        <v>39.656699182545459</v>
      </c>
      <c r="BD91" s="45"/>
      <c r="BE91" s="45">
        <v>0</v>
      </c>
      <c r="BF91" s="45">
        <v>39.656699182545459</v>
      </c>
      <c r="BG91" s="45">
        <v>53.087083333333339</v>
      </c>
      <c r="BH91" s="45">
        <v>8.3993644785028909</v>
      </c>
      <c r="BI91" s="45">
        <v>2.3263282550843525</v>
      </c>
      <c r="BJ91" s="45">
        <v>383.84371138272417</v>
      </c>
      <c r="BK91" s="45"/>
      <c r="BL91" s="45">
        <v>447.65648744964477</v>
      </c>
      <c r="BM91" s="45">
        <v>2831.6299790233875</v>
      </c>
      <c r="BN91" s="45">
        <f t="shared" si="12"/>
        <v>140.72166432351077</v>
      </c>
      <c r="BO91" s="45">
        <f t="shared" si="13"/>
        <v>99.443309455280939</v>
      </c>
      <c r="BP91" s="46">
        <f t="shared" si="14"/>
        <v>8.6609686609686669</v>
      </c>
      <c r="BQ91" s="46">
        <f t="shared" si="15"/>
        <v>1.8803418803418819</v>
      </c>
      <c r="BR91" s="64">
        <v>3</v>
      </c>
      <c r="BS91" s="46">
        <f t="shared" si="20"/>
        <v>3.4188034188034218</v>
      </c>
      <c r="BT91" s="46">
        <f t="shared" si="21"/>
        <v>12.25</v>
      </c>
      <c r="BU91" s="46">
        <f t="shared" si="22"/>
        <v>13.960113960113972</v>
      </c>
      <c r="BV91" s="45">
        <f t="shared" si="18"/>
        <v>33.527304031797165</v>
      </c>
      <c r="BW91" s="45">
        <f t="shared" si="16"/>
        <v>273.69227781058885</v>
      </c>
      <c r="BX91" s="45">
        <f t="shared" si="17"/>
        <v>3105.3222568339761</v>
      </c>
      <c r="BY91" s="45">
        <f t="shared" si="23"/>
        <v>37263.86708200771</v>
      </c>
      <c r="BZ91" s="45">
        <f t="shared" si="19"/>
        <v>74527.734164015419</v>
      </c>
      <c r="CA91" s="48">
        <v>43101</v>
      </c>
      <c r="CB91" s="111">
        <v>0</v>
      </c>
      <c r="CC91" s="111">
        <v>0</v>
      </c>
    </row>
    <row r="92" spans="1:81">
      <c r="A92" s="42" t="s">
        <v>255</v>
      </c>
      <c r="B92" s="42" t="s">
        <v>1</v>
      </c>
      <c r="C92" s="42" t="s">
        <v>255</v>
      </c>
      <c r="D92" s="42" t="s">
        <v>538</v>
      </c>
      <c r="E92" s="43" t="s">
        <v>402</v>
      </c>
      <c r="F92" s="43" t="s">
        <v>63</v>
      </c>
      <c r="G92" s="43">
        <v>3</v>
      </c>
      <c r="H92" s="45">
        <v>518.11</v>
      </c>
      <c r="I92" s="45">
        <v>1554.33</v>
      </c>
      <c r="J92" s="45"/>
      <c r="K92" s="45"/>
      <c r="L92" s="45"/>
      <c r="M92" s="45"/>
      <c r="N92" s="45"/>
      <c r="O92" s="45"/>
      <c r="P92" s="45">
        <v>50.868981818181823</v>
      </c>
      <c r="Q92" s="45">
        <v>1605.1989818181817</v>
      </c>
      <c r="R92" s="45">
        <v>321.03979636363636</v>
      </c>
      <c r="S92" s="45">
        <v>24.077984727272725</v>
      </c>
      <c r="T92" s="45">
        <v>16.051989818181816</v>
      </c>
      <c r="U92" s="45">
        <v>3.2103979636363635</v>
      </c>
      <c r="V92" s="45">
        <v>40.129974545454544</v>
      </c>
      <c r="W92" s="45">
        <v>128.41591854545453</v>
      </c>
      <c r="X92" s="45">
        <v>48.155969454545449</v>
      </c>
      <c r="Y92" s="45">
        <v>9.6311938909090902</v>
      </c>
      <c r="Z92" s="45">
        <v>590.71322530909094</v>
      </c>
      <c r="AA92" s="45">
        <v>133.76658181818181</v>
      </c>
      <c r="AB92" s="45">
        <v>178.33760687999998</v>
      </c>
      <c r="AC92" s="45">
        <v>114.85434144093094</v>
      </c>
      <c r="AD92" s="45">
        <v>426.95853013911278</v>
      </c>
      <c r="AE92" s="45">
        <v>446.74020000000002</v>
      </c>
      <c r="AF92" s="45">
        <v>832.19999999999993</v>
      </c>
      <c r="AG92" s="45">
        <v>0</v>
      </c>
      <c r="AH92" s="45">
        <v>114</v>
      </c>
      <c r="AI92" s="45">
        <v>31.68</v>
      </c>
      <c r="AJ92" s="45">
        <v>0</v>
      </c>
      <c r="AK92" s="45">
        <v>9.2100000000000009</v>
      </c>
      <c r="AL92" s="45">
        <v>0</v>
      </c>
      <c r="AM92" s="45">
        <v>1433.8302000000001</v>
      </c>
      <c r="AN92" s="45">
        <v>2451.5019554482037</v>
      </c>
      <c r="AO92" s="45">
        <v>8.0554111712962957</v>
      </c>
      <c r="AP92" s="45">
        <v>0.64443289370370371</v>
      </c>
      <c r="AQ92" s="45">
        <v>0.32221644685185186</v>
      </c>
      <c r="AR92" s="45">
        <v>5.618196436363637</v>
      </c>
      <c r="AS92" s="45">
        <v>2.0674962885818187</v>
      </c>
      <c r="AT92" s="45">
        <v>69.02355621818181</v>
      </c>
      <c r="AU92" s="45">
        <v>2.6753316363636364</v>
      </c>
      <c r="AV92" s="45">
        <v>88.406641091342749</v>
      </c>
      <c r="AW92" s="45">
        <v>22.2944303030303</v>
      </c>
      <c r="AX92" s="45">
        <v>13.19830273939394</v>
      </c>
      <c r="AY92" s="45">
        <v>0.33441645454545449</v>
      </c>
      <c r="AZ92" s="45">
        <v>5.3506632727272727</v>
      </c>
      <c r="BA92" s="45">
        <v>2.0808134949494947</v>
      </c>
      <c r="BB92" s="45">
        <v>15.919174465389901</v>
      </c>
      <c r="BC92" s="45">
        <v>59.177800730036367</v>
      </c>
      <c r="BD92" s="45"/>
      <c r="BE92" s="45">
        <v>0</v>
      </c>
      <c r="BF92" s="45">
        <v>59.177800730036367</v>
      </c>
      <c r="BG92" s="45">
        <v>88.41125000000001</v>
      </c>
      <c r="BH92" s="45">
        <v>12.599046717754337</v>
      </c>
      <c r="BI92" s="45">
        <v>3.4894923826265289</v>
      </c>
      <c r="BJ92" s="45">
        <v>575.76556707408622</v>
      </c>
      <c r="BK92" s="45"/>
      <c r="BL92" s="45">
        <v>680.26535617446712</v>
      </c>
      <c r="BM92" s="45">
        <v>4884.5507352622317</v>
      </c>
      <c r="BN92" s="45">
        <f t="shared" si="12"/>
        <v>422.1649929705323</v>
      </c>
      <c r="BO92" s="45">
        <f t="shared" si="13"/>
        <v>298.32992836584282</v>
      </c>
      <c r="BP92" s="46">
        <f t="shared" si="14"/>
        <v>8.6609686609686669</v>
      </c>
      <c r="BQ92" s="46">
        <f t="shared" si="15"/>
        <v>1.8803418803418819</v>
      </c>
      <c r="BR92" s="64">
        <v>3</v>
      </c>
      <c r="BS92" s="46">
        <f t="shared" si="20"/>
        <v>3.4188034188034218</v>
      </c>
      <c r="BT92" s="46">
        <f t="shared" si="21"/>
        <v>12.25</v>
      </c>
      <c r="BU92" s="46">
        <f t="shared" si="22"/>
        <v>13.960113960113972</v>
      </c>
      <c r="BV92" s="45">
        <f t="shared" si="18"/>
        <v>100.58191209539149</v>
      </c>
      <c r="BW92" s="45">
        <f t="shared" si="16"/>
        <v>821.07683343176654</v>
      </c>
      <c r="BX92" s="45">
        <f t="shared" si="17"/>
        <v>5705.627568693998</v>
      </c>
      <c r="BY92" s="45">
        <f t="shared" si="23"/>
        <v>68467.530824327972</v>
      </c>
      <c r="BZ92" s="45">
        <f t="shared" si="19"/>
        <v>136935.06164865594</v>
      </c>
      <c r="CA92" s="48">
        <v>43101</v>
      </c>
      <c r="CB92" s="111">
        <v>0</v>
      </c>
      <c r="CC92" s="111">
        <v>0</v>
      </c>
    </row>
    <row r="93" spans="1:81">
      <c r="A93" s="42" t="s">
        <v>255</v>
      </c>
      <c r="B93" s="42" t="s">
        <v>0</v>
      </c>
      <c r="C93" s="42" t="s">
        <v>255</v>
      </c>
      <c r="D93" s="42" t="s">
        <v>539</v>
      </c>
      <c r="E93" s="43" t="s">
        <v>402</v>
      </c>
      <c r="F93" s="43" t="s">
        <v>63</v>
      </c>
      <c r="G93" s="43">
        <v>2</v>
      </c>
      <c r="H93" s="45">
        <v>1036.22</v>
      </c>
      <c r="I93" s="45">
        <v>2072.44</v>
      </c>
      <c r="J93" s="45"/>
      <c r="K93" s="45"/>
      <c r="L93" s="45"/>
      <c r="M93" s="45"/>
      <c r="N93" s="45"/>
      <c r="O93" s="45"/>
      <c r="P93" s="45">
        <v>67.825309090909087</v>
      </c>
      <c r="Q93" s="45">
        <v>2140.2653090909093</v>
      </c>
      <c r="R93" s="45">
        <v>428.0530618181819</v>
      </c>
      <c r="S93" s="45">
        <v>32.10397963636364</v>
      </c>
      <c r="T93" s="45">
        <v>21.402653090909094</v>
      </c>
      <c r="U93" s="45">
        <v>4.2805306181818183</v>
      </c>
      <c r="V93" s="45">
        <v>53.506632727272738</v>
      </c>
      <c r="W93" s="45">
        <v>171.22122472727276</v>
      </c>
      <c r="X93" s="45">
        <v>64.20795927272728</v>
      </c>
      <c r="Y93" s="45">
        <v>12.841591854545456</v>
      </c>
      <c r="Z93" s="45">
        <v>787.61763374545467</v>
      </c>
      <c r="AA93" s="45">
        <v>178.35544242424243</v>
      </c>
      <c r="AB93" s="45">
        <v>237.78347584000005</v>
      </c>
      <c r="AC93" s="45">
        <v>153.13912192124127</v>
      </c>
      <c r="AD93" s="45">
        <v>569.27804018548375</v>
      </c>
      <c r="AE93" s="45">
        <v>235.65359999999998</v>
      </c>
      <c r="AF93" s="45">
        <v>554.79999999999995</v>
      </c>
      <c r="AG93" s="45">
        <v>0</v>
      </c>
      <c r="AH93" s="45">
        <v>76</v>
      </c>
      <c r="AI93" s="45">
        <v>21.12</v>
      </c>
      <c r="AJ93" s="45">
        <v>0</v>
      </c>
      <c r="AK93" s="45">
        <v>6.1400000000000006</v>
      </c>
      <c r="AL93" s="45">
        <v>0</v>
      </c>
      <c r="AM93" s="45">
        <v>893.71359999999993</v>
      </c>
      <c r="AN93" s="45">
        <v>2250.6092739309383</v>
      </c>
      <c r="AO93" s="45">
        <v>10.740548228395063</v>
      </c>
      <c r="AP93" s="45">
        <v>0.8592438582716051</v>
      </c>
      <c r="AQ93" s="45">
        <v>0.42962192913580255</v>
      </c>
      <c r="AR93" s="45">
        <v>7.4909285818181841</v>
      </c>
      <c r="AS93" s="45">
        <v>2.7566617181090924</v>
      </c>
      <c r="AT93" s="45">
        <v>92.031408290909098</v>
      </c>
      <c r="AU93" s="45">
        <v>3.5671088484848492</v>
      </c>
      <c r="AV93" s="45">
        <v>117.8755214551237</v>
      </c>
      <c r="AW93" s="45">
        <v>29.725907070707073</v>
      </c>
      <c r="AX93" s="45">
        <v>17.597736985858589</v>
      </c>
      <c r="AY93" s="45">
        <v>0.4458886060606061</v>
      </c>
      <c r="AZ93" s="45">
        <v>7.1342176969696984</v>
      </c>
      <c r="BA93" s="45">
        <v>2.7744179932659936</v>
      </c>
      <c r="BB93" s="45">
        <v>21.225565953853206</v>
      </c>
      <c r="BC93" s="45">
        <v>78.903734306715165</v>
      </c>
      <c r="BD93" s="45"/>
      <c r="BE93" s="45">
        <v>0</v>
      </c>
      <c r="BF93" s="45">
        <v>78.903734306715165</v>
      </c>
      <c r="BG93" s="45">
        <v>106.17416666666668</v>
      </c>
      <c r="BH93" s="45">
        <v>16.798728957005782</v>
      </c>
      <c r="BI93" s="45">
        <v>4.652656510168705</v>
      </c>
      <c r="BJ93" s="45">
        <v>767.68742276544833</v>
      </c>
      <c r="BK93" s="45"/>
      <c r="BL93" s="45">
        <v>895.31297489928954</v>
      </c>
      <c r="BM93" s="45">
        <v>5482.966813682976</v>
      </c>
      <c r="BN93" s="45">
        <f t="shared" si="12"/>
        <v>281.44332864702153</v>
      </c>
      <c r="BO93" s="45">
        <f t="shared" si="13"/>
        <v>198.88661891056188</v>
      </c>
      <c r="BP93" s="46">
        <f t="shared" si="14"/>
        <v>8.6609686609686669</v>
      </c>
      <c r="BQ93" s="46">
        <f t="shared" si="15"/>
        <v>1.8803418803418819</v>
      </c>
      <c r="BR93" s="64">
        <v>3</v>
      </c>
      <c r="BS93" s="46">
        <f t="shared" si="20"/>
        <v>3.4188034188034218</v>
      </c>
      <c r="BT93" s="46">
        <f t="shared" si="21"/>
        <v>12.25</v>
      </c>
      <c r="BU93" s="46">
        <f t="shared" si="22"/>
        <v>13.960113960113972</v>
      </c>
      <c r="BV93" s="45">
        <f t="shared" si="18"/>
        <v>67.05460806359433</v>
      </c>
      <c r="BW93" s="45">
        <f t="shared" si="16"/>
        <v>547.3845556211777</v>
      </c>
      <c r="BX93" s="45">
        <f t="shared" si="17"/>
        <v>6030.3513693041532</v>
      </c>
      <c r="BY93" s="45">
        <f t="shared" si="23"/>
        <v>72364.216431649838</v>
      </c>
      <c r="BZ93" s="45">
        <f t="shared" si="19"/>
        <v>144728.43286329968</v>
      </c>
      <c r="CA93" s="48">
        <v>43101</v>
      </c>
      <c r="CB93" s="111">
        <v>0</v>
      </c>
      <c r="CC93" s="111">
        <v>0</v>
      </c>
    </row>
    <row r="94" spans="1:81">
      <c r="A94" s="42" t="s">
        <v>540</v>
      </c>
      <c r="B94" s="42" t="s">
        <v>2</v>
      </c>
      <c r="C94" s="42" t="s">
        <v>84</v>
      </c>
      <c r="D94" s="42" t="s">
        <v>541</v>
      </c>
      <c r="E94" s="43" t="s">
        <v>402</v>
      </c>
      <c r="F94" s="43" t="s">
        <v>63</v>
      </c>
      <c r="G94" s="43">
        <v>1</v>
      </c>
      <c r="H94" s="45">
        <v>260.39999999999998</v>
      </c>
      <c r="I94" s="45">
        <v>260.39999999999998</v>
      </c>
      <c r="J94" s="45"/>
      <c r="K94" s="45"/>
      <c r="L94" s="45"/>
      <c r="M94" s="45"/>
      <c r="N94" s="45"/>
      <c r="O94" s="45"/>
      <c r="P94" s="45">
        <v>8.5221818181818172</v>
      </c>
      <c r="Q94" s="45">
        <v>268.9221818181818</v>
      </c>
      <c r="R94" s="45">
        <v>53.78443636363636</v>
      </c>
      <c r="S94" s="45">
        <v>4.0338327272727268</v>
      </c>
      <c r="T94" s="45">
        <v>2.6892218181818182</v>
      </c>
      <c r="U94" s="45">
        <v>0.53784436363636356</v>
      </c>
      <c r="V94" s="45">
        <v>6.723054545454545</v>
      </c>
      <c r="W94" s="45">
        <v>21.513774545454545</v>
      </c>
      <c r="X94" s="45">
        <v>8.0676654545454536</v>
      </c>
      <c r="Y94" s="45">
        <v>1.6135330909090908</v>
      </c>
      <c r="Z94" s="45">
        <v>98.96336290909089</v>
      </c>
      <c r="AA94" s="45">
        <v>22.410181818181815</v>
      </c>
      <c r="AB94" s="45">
        <v>29.877254399999998</v>
      </c>
      <c r="AC94" s="45">
        <v>19.241776528290913</v>
      </c>
      <c r="AD94" s="45">
        <v>71.529212746472723</v>
      </c>
      <c r="AE94" s="45">
        <v>164.376</v>
      </c>
      <c r="AF94" s="45">
        <v>397</v>
      </c>
      <c r="AG94" s="45">
        <v>0</v>
      </c>
      <c r="AH94" s="45">
        <v>32.619999999999997</v>
      </c>
      <c r="AI94" s="45">
        <v>0</v>
      </c>
      <c r="AJ94" s="45">
        <v>0</v>
      </c>
      <c r="AK94" s="45">
        <v>3.0700000000000003</v>
      </c>
      <c r="AL94" s="45">
        <v>0</v>
      </c>
      <c r="AM94" s="45">
        <v>597.06600000000003</v>
      </c>
      <c r="AN94" s="45">
        <v>767.55857565556357</v>
      </c>
      <c r="AO94" s="45">
        <v>1.349539074074074</v>
      </c>
      <c r="AP94" s="45">
        <v>0.10796312592592593</v>
      </c>
      <c r="AQ94" s="45">
        <v>5.3981562962962963E-2</v>
      </c>
      <c r="AR94" s="45">
        <v>0.94122763636363638</v>
      </c>
      <c r="AS94" s="45">
        <v>0.34637177018181831</v>
      </c>
      <c r="AT94" s="45">
        <v>11.563653818181816</v>
      </c>
      <c r="AU94" s="45">
        <v>0.44820363636363636</v>
      </c>
      <c r="AV94" s="45">
        <v>14.81094062405387</v>
      </c>
      <c r="AW94" s="45">
        <v>3.7350303030303027</v>
      </c>
      <c r="AX94" s="45">
        <v>2.2111379393939394</v>
      </c>
      <c r="AY94" s="45">
        <v>5.6025454545454538E-2</v>
      </c>
      <c r="AZ94" s="45">
        <v>0.89640727272727272</v>
      </c>
      <c r="BA94" s="45">
        <v>0.34860282828282824</v>
      </c>
      <c r="BB94" s="45">
        <v>2.6669709976565659</v>
      </c>
      <c r="BC94" s="45">
        <v>9.9141747956363648</v>
      </c>
      <c r="BD94" s="45"/>
      <c r="BE94" s="45">
        <v>0</v>
      </c>
      <c r="BF94" s="45">
        <v>9.9141747956363648</v>
      </c>
      <c r="BG94" s="45">
        <v>29.470416666666669</v>
      </c>
      <c r="BH94" s="45">
        <v>2.0998411196257227</v>
      </c>
      <c r="BI94" s="45">
        <v>0.58158206377108801</v>
      </c>
      <c r="BJ94" s="45">
        <v>95.960927845681056</v>
      </c>
      <c r="BK94" s="45"/>
      <c r="BL94" s="45">
        <v>128.11276769574454</v>
      </c>
      <c r="BM94" s="45">
        <v>1189.3186405891802</v>
      </c>
      <c r="BN94" s="45">
        <f t="shared" si="12"/>
        <v>140.72166432351077</v>
      </c>
      <c r="BO94" s="45">
        <f t="shared" si="13"/>
        <v>99.443309455280939</v>
      </c>
      <c r="BP94" s="46">
        <f t="shared" si="14"/>
        <v>8.6609686609686669</v>
      </c>
      <c r="BQ94" s="46">
        <f t="shared" si="15"/>
        <v>1.8803418803418819</v>
      </c>
      <c r="BR94" s="64">
        <v>3</v>
      </c>
      <c r="BS94" s="46">
        <f t="shared" si="20"/>
        <v>3.4188034188034218</v>
      </c>
      <c r="BT94" s="46">
        <f t="shared" si="21"/>
        <v>12.25</v>
      </c>
      <c r="BU94" s="46">
        <f t="shared" si="22"/>
        <v>13.960113960113972</v>
      </c>
      <c r="BV94" s="45">
        <f t="shared" si="18"/>
        <v>33.527304031797165</v>
      </c>
      <c r="BW94" s="45">
        <f t="shared" si="16"/>
        <v>273.69227781058885</v>
      </c>
      <c r="BX94" s="45">
        <f t="shared" si="17"/>
        <v>1463.010918399769</v>
      </c>
      <c r="BY94" s="45">
        <f t="shared" si="23"/>
        <v>17556.131020797227</v>
      </c>
      <c r="BZ94" s="45">
        <f t="shared" si="19"/>
        <v>35112.262041594455</v>
      </c>
      <c r="CA94" s="48">
        <v>43101</v>
      </c>
      <c r="CB94" s="111">
        <v>0</v>
      </c>
      <c r="CC94" s="111">
        <v>0</v>
      </c>
    </row>
    <row r="95" spans="1:81">
      <c r="A95" s="42" t="s">
        <v>542</v>
      </c>
      <c r="B95" s="42" t="s">
        <v>2</v>
      </c>
      <c r="C95" s="42" t="s">
        <v>165</v>
      </c>
      <c r="D95" s="42" t="s">
        <v>543</v>
      </c>
      <c r="E95" s="43" t="s">
        <v>402</v>
      </c>
      <c r="F95" s="43" t="s">
        <v>63</v>
      </c>
      <c r="G95" s="43">
        <v>1</v>
      </c>
      <c r="H95" s="45">
        <v>260.39999999999998</v>
      </c>
      <c r="I95" s="45">
        <v>260.39999999999998</v>
      </c>
      <c r="J95" s="45"/>
      <c r="K95" s="45"/>
      <c r="L95" s="45"/>
      <c r="M95" s="45"/>
      <c r="N95" s="45"/>
      <c r="O95" s="45"/>
      <c r="P95" s="45">
        <v>8.5221818181818172</v>
      </c>
      <c r="Q95" s="45">
        <v>268.9221818181818</v>
      </c>
      <c r="R95" s="45">
        <v>53.78443636363636</v>
      </c>
      <c r="S95" s="45">
        <v>4.0338327272727268</v>
      </c>
      <c r="T95" s="45">
        <v>2.6892218181818182</v>
      </c>
      <c r="U95" s="45">
        <v>0.53784436363636356</v>
      </c>
      <c r="V95" s="45">
        <v>6.723054545454545</v>
      </c>
      <c r="W95" s="45">
        <v>21.513774545454545</v>
      </c>
      <c r="X95" s="45">
        <v>8.0676654545454536</v>
      </c>
      <c r="Y95" s="45">
        <v>1.6135330909090908</v>
      </c>
      <c r="Z95" s="45">
        <v>98.96336290909089</v>
      </c>
      <c r="AA95" s="45">
        <v>22.410181818181815</v>
      </c>
      <c r="AB95" s="45">
        <v>29.877254399999998</v>
      </c>
      <c r="AC95" s="45">
        <v>19.241776528290913</v>
      </c>
      <c r="AD95" s="45">
        <v>71.529212746472723</v>
      </c>
      <c r="AE95" s="45">
        <v>164.376</v>
      </c>
      <c r="AF95" s="45">
        <v>397</v>
      </c>
      <c r="AG95" s="45">
        <v>0</v>
      </c>
      <c r="AH95" s="45">
        <v>0</v>
      </c>
      <c r="AI95" s="45">
        <v>0</v>
      </c>
      <c r="AJ95" s="45">
        <v>0</v>
      </c>
      <c r="AK95" s="45">
        <v>3.0700000000000003</v>
      </c>
      <c r="AL95" s="45">
        <v>0</v>
      </c>
      <c r="AM95" s="45">
        <v>564.44600000000003</v>
      </c>
      <c r="AN95" s="45">
        <v>734.93857565556357</v>
      </c>
      <c r="AO95" s="45">
        <v>1.349539074074074</v>
      </c>
      <c r="AP95" s="45">
        <v>0.10796312592592593</v>
      </c>
      <c r="AQ95" s="45">
        <v>5.3981562962962963E-2</v>
      </c>
      <c r="AR95" s="45">
        <v>0.94122763636363638</v>
      </c>
      <c r="AS95" s="45">
        <v>0.34637177018181831</v>
      </c>
      <c r="AT95" s="45">
        <v>11.563653818181816</v>
      </c>
      <c r="AU95" s="45">
        <v>0.44820363636363636</v>
      </c>
      <c r="AV95" s="45">
        <v>14.81094062405387</v>
      </c>
      <c r="AW95" s="45">
        <v>3.7350303030303027</v>
      </c>
      <c r="AX95" s="45">
        <v>2.2111379393939394</v>
      </c>
      <c r="AY95" s="45">
        <v>5.6025454545454538E-2</v>
      </c>
      <c r="AZ95" s="45">
        <v>0.89640727272727272</v>
      </c>
      <c r="BA95" s="45">
        <v>0.34860282828282824</v>
      </c>
      <c r="BB95" s="45">
        <v>2.6669709976565659</v>
      </c>
      <c r="BC95" s="45">
        <v>9.9141747956363648</v>
      </c>
      <c r="BD95" s="45"/>
      <c r="BE95" s="45">
        <v>0</v>
      </c>
      <c r="BF95" s="45">
        <v>9.9141747956363648</v>
      </c>
      <c r="BG95" s="45">
        <v>29.470416666666669</v>
      </c>
      <c r="BH95" s="45">
        <v>2.0998411196257227</v>
      </c>
      <c r="BI95" s="45">
        <v>0.58158206377108801</v>
      </c>
      <c r="BJ95" s="45">
        <v>95.960927845681056</v>
      </c>
      <c r="BK95" s="45"/>
      <c r="BL95" s="45">
        <v>128.11276769574454</v>
      </c>
      <c r="BM95" s="45">
        <v>1156.6986405891803</v>
      </c>
      <c r="BN95" s="45">
        <f t="shared" si="12"/>
        <v>140.72166432351077</v>
      </c>
      <c r="BO95" s="45">
        <f t="shared" si="13"/>
        <v>99.443309455280939</v>
      </c>
      <c r="BP95" s="46">
        <f t="shared" si="14"/>
        <v>8.6609686609686669</v>
      </c>
      <c r="BQ95" s="46">
        <f t="shared" si="15"/>
        <v>1.8803418803418819</v>
      </c>
      <c r="BR95" s="64">
        <v>3</v>
      </c>
      <c r="BS95" s="46">
        <f t="shared" si="20"/>
        <v>3.4188034188034218</v>
      </c>
      <c r="BT95" s="46">
        <f t="shared" si="21"/>
        <v>12.25</v>
      </c>
      <c r="BU95" s="46">
        <f t="shared" si="22"/>
        <v>13.960113960113972</v>
      </c>
      <c r="BV95" s="45">
        <f t="shared" si="18"/>
        <v>33.527304031797165</v>
      </c>
      <c r="BW95" s="45">
        <f t="shared" si="16"/>
        <v>273.69227781058885</v>
      </c>
      <c r="BX95" s="45">
        <f t="shared" si="17"/>
        <v>1430.3909183997691</v>
      </c>
      <c r="BY95" s="45">
        <f t="shared" si="23"/>
        <v>17164.691020797229</v>
      </c>
      <c r="BZ95" s="45">
        <f t="shared" si="19"/>
        <v>34329.382041594457</v>
      </c>
      <c r="CA95" s="48">
        <v>43101</v>
      </c>
      <c r="CB95" s="111">
        <v>0</v>
      </c>
      <c r="CC95" s="111">
        <v>0</v>
      </c>
    </row>
    <row r="96" spans="1:81">
      <c r="A96" s="42" t="s">
        <v>260</v>
      </c>
      <c r="B96" s="42" t="s">
        <v>2</v>
      </c>
      <c r="C96" s="42" t="s">
        <v>238</v>
      </c>
      <c r="D96" s="42" t="s">
        <v>544</v>
      </c>
      <c r="E96" s="43" t="s">
        <v>402</v>
      </c>
      <c r="F96" s="43" t="s">
        <v>63</v>
      </c>
      <c r="G96" s="43">
        <v>1</v>
      </c>
      <c r="H96" s="45">
        <v>260.39999999999998</v>
      </c>
      <c r="I96" s="45">
        <v>260.39999999999998</v>
      </c>
      <c r="J96" s="45"/>
      <c r="K96" s="45"/>
      <c r="L96" s="45"/>
      <c r="M96" s="45"/>
      <c r="N96" s="45"/>
      <c r="O96" s="45"/>
      <c r="P96" s="45">
        <v>8.5221818181818172</v>
      </c>
      <c r="Q96" s="45">
        <v>268.9221818181818</v>
      </c>
      <c r="R96" s="45">
        <v>53.78443636363636</v>
      </c>
      <c r="S96" s="45">
        <v>4.0338327272727268</v>
      </c>
      <c r="T96" s="45">
        <v>2.6892218181818182</v>
      </c>
      <c r="U96" s="45">
        <v>0.53784436363636356</v>
      </c>
      <c r="V96" s="45">
        <v>6.723054545454545</v>
      </c>
      <c r="W96" s="45">
        <v>21.513774545454545</v>
      </c>
      <c r="X96" s="45">
        <v>8.0676654545454536</v>
      </c>
      <c r="Y96" s="45">
        <v>1.6135330909090908</v>
      </c>
      <c r="Z96" s="45">
        <v>98.96336290909089</v>
      </c>
      <c r="AA96" s="45">
        <v>22.410181818181815</v>
      </c>
      <c r="AB96" s="45">
        <v>29.877254399999998</v>
      </c>
      <c r="AC96" s="45">
        <v>19.241776528290913</v>
      </c>
      <c r="AD96" s="45">
        <v>71.529212746472723</v>
      </c>
      <c r="AE96" s="45">
        <v>164.376</v>
      </c>
      <c r="AF96" s="45">
        <v>397</v>
      </c>
      <c r="AG96" s="45">
        <v>0</v>
      </c>
      <c r="AH96" s="45">
        <v>33.44</v>
      </c>
      <c r="AI96" s="45">
        <v>0</v>
      </c>
      <c r="AJ96" s="45">
        <v>0</v>
      </c>
      <c r="AK96" s="45">
        <v>3.0700000000000003</v>
      </c>
      <c r="AL96" s="45">
        <v>0</v>
      </c>
      <c r="AM96" s="45">
        <v>597.88600000000008</v>
      </c>
      <c r="AN96" s="45">
        <v>768.37857565556362</v>
      </c>
      <c r="AO96" s="45">
        <v>1.349539074074074</v>
      </c>
      <c r="AP96" s="45">
        <v>0.10796312592592593</v>
      </c>
      <c r="AQ96" s="45">
        <v>5.3981562962962963E-2</v>
      </c>
      <c r="AR96" s="45">
        <v>0.94122763636363638</v>
      </c>
      <c r="AS96" s="45">
        <v>0.34637177018181831</v>
      </c>
      <c r="AT96" s="45">
        <v>11.563653818181816</v>
      </c>
      <c r="AU96" s="45">
        <v>0.44820363636363636</v>
      </c>
      <c r="AV96" s="45">
        <v>14.81094062405387</v>
      </c>
      <c r="AW96" s="45">
        <v>3.7350303030303027</v>
      </c>
      <c r="AX96" s="45">
        <v>2.2111379393939394</v>
      </c>
      <c r="AY96" s="45">
        <v>5.6025454545454538E-2</v>
      </c>
      <c r="AZ96" s="45">
        <v>0.89640727272727272</v>
      </c>
      <c r="BA96" s="45">
        <v>0.34860282828282824</v>
      </c>
      <c r="BB96" s="45">
        <v>2.6669709976565659</v>
      </c>
      <c r="BC96" s="45">
        <v>9.9141747956363648</v>
      </c>
      <c r="BD96" s="45"/>
      <c r="BE96" s="45">
        <v>0</v>
      </c>
      <c r="BF96" s="45">
        <v>9.9141747956363648</v>
      </c>
      <c r="BG96" s="45">
        <v>29.470416666666669</v>
      </c>
      <c r="BH96" s="45">
        <v>2.0998411196257227</v>
      </c>
      <c r="BI96" s="45">
        <v>0.58158206377108801</v>
      </c>
      <c r="BJ96" s="45">
        <v>95.960927845681056</v>
      </c>
      <c r="BK96" s="45"/>
      <c r="BL96" s="45">
        <v>128.11276769574454</v>
      </c>
      <c r="BM96" s="45">
        <v>1190.1386405891803</v>
      </c>
      <c r="BN96" s="45">
        <f t="shared" si="12"/>
        <v>140.72166432351077</v>
      </c>
      <c r="BO96" s="45">
        <f t="shared" si="13"/>
        <v>99.443309455280939</v>
      </c>
      <c r="BP96" s="46">
        <f t="shared" si="14"/>
        <v>8.6609686609686669</v>
      </c>
      <c r="BQ96" s="46">
        <f t="shared" si="15"/>
        <v>1.8803418803418819</v>
      </c>
      <c r="BR96" s="64">
        <v>3</v>
      </c>
      <c r="BS96" s="46">
        <f t="shared" si="20"/>
        <v>3.4188034188034218</v>
      </c>
      <c r="BT96" s="46">
        <f t="shared" si="21"/>
        <v>12.25</v>
      </c>
      <c r="BU96" s="46">
        <f t="shared" si="22"/>
        <v>13.960113960113972</v>
      </c>
      <c r="BV96" s="45">
        <f t="shared" si="18"/>
        <v>33.527304031797165</v>
      </c>
      <c r="BW96" s="45">
        <f t="shared" si="16"/>
        <v>273.69227781058885</v>
      </c>
      <c r="BX96" s="45">
        <f t="shared" si="17"/>
        <v>1463.8309183997692</v>
      </c>
      <c r="BY96" s="45">
        <f t="shared" si="23"/>
        <v>17565.971020797231</v>
      </c>
      <c r="BZ96" s="45">
        <f t="shared" si="19"/>
        <v>35131.942041594462</v>
      </c>
      <c r="CA96" s="48">
        <v>43101</v>
      </c>
      <c r="CB96" s="111">
        <v>0</v>
      </c>
      <c r="CC96" s="111">
        <v>0</v>
      </c>
    </row>
    <row r="97" spans="1:81">
      <c r="A97" s="42" t="s">
        <v>260</v>
      </c>
      <c r="B97" s="42" t="s">
        <v>0</v>
      </c>
      <c r="C97" s="42" t="s">
        <v>238</v>
      </c>
      <c r="D97" s="42" t="s">
        <v>545</v>
      </c>
      <c r="E97" s="43" t="s">
        <v>402</v>
      </c>
      <c r="F97" s="43" t="s">
        <v>63</v>
      </c>
      <c r="G97" s="43">
        <v>1</v>
      </c>
      <c r="H97" s="45">
        <v>1041.5999999999999</v>
      </c>
      <c r="I97" s="45">
        <v>1041.5999999999999</v>
      </c>
      <c r="J97" s="45"/>
      <c r="K97" s="45"/>
      <c r="L97" s="45"/>
      <c r="M97" s="45"/>
      <c r="N97" s="45"/>
      <c r="O97" s="45"/>
      <c r="P97" s="45">
        <v>34.088727272727269</v>
      </c>
      <c r="Q97" s="45">
        <v>1075.6887272727272</v>
      </c>
      <c r="R97" s="45">
        <v>215.13774545454544</v>
      </c>
      <c r="S97" s="45">
        <v>16.135330909090907</v>
      </c>
      <c r="T97" s="45">
        <v>10.756887272727273</v>
      </c>
      <c r="U97" s="45">
        <v>2.1513774545454543</v>
      </c>
      <c r="V97" s="45">
        <v>26.89221818181818</v>
      </c>
      <c r="W97" s="45">
        <v>86.055098181818181</v>
      </c>
      <c r="X97" s="45">
        <v>32.270661818181814</v>
      </c>
      <c r="Y97" s="45">
        <v>6.4541323636363632</v>
      </c>
      <c r="Z97" s="45">
        <v>395.85345163636356</v>
      </c>
      <c r="AA97" s="45">
        <v>89.640727272727261</v>
      </c>
      <c r="AB97" s="45">
        <v>119.50901759999999</v>
      </c>
      <c r="AC97" s="45">
        <v>76.967106113163652</v>
      </c>
      <c r="AD97" s="45">
        <v>286.11685098589089</v>
      </c>
      <c r="AE97" s="45">
        <v>117.504</v>
      </c>
      <c r="AF97" s="45">
        <v>397</v>
      </c>
      <c r="AG97" s="45">
        <v>0</v>
      </c>
      <c r="AH97" s="45">
        <v>33.44</v>
      </c>
      <c r="AI97" s="45">
        <v>0</v>
      </c>
      <c r="AJ97" s="45">
        <v>0</v>
      </c>
      <c r="AK97" s="45">
        <v>3.0700000000000003</v>
      </c>
      <c r="AL97" s="45">
        <v>0</v>
      </c>
      <c r="AM97" s="45">
        <v>551.01400000000001</v>
      </c>
      <c r="AN97" s="45">
        <v>1232.9843026222545</v>
      </c>
      <c r="AO97" s="45">
        <v>5.3981562962962961</v>
      </c>
      <c r="AP97" s="45">
        <v>0.43185250370370371</v>
      </c>
      <c r="AQ97" s="45">
        <v>0.21592625185185185</v>
      </c>
      <c r="AR97" s="45">
        <v>3.7649105454545455</v>
      </c>
      <c r="AS97" s="45">
        <v>1.3854870807272732</v>
      </c>
      <c r="AT97" s="45">
        <v>46.254615272727264</v>
      </c>
      <c r="AU97" s="45">
        <v>1.7928145454545454</v>
      </c>
      <c r="AV97" s="45">
        <v>59.243762496215481</v>
      </c>
      <c r="AW97" s="45">
        <v>14.940121212121211</v>
      </c>
      <c r="AX97" s="45">
        <v>8.8445517575757577</v>
      </c>
      <c r="AY97" s="45">
        <v>0.22410181818181815</v>
      </c>
      <c r="AZ97" s="45">
        <v>3.5856290909090909</v>
      </c>
      <c r="BA97" s="45">
        <v>1.3944113131313129</v>
      </c>
      <c r="BB97" s="45">
        <v>10.667883990626263</v>
      </c>
      <c r="BC97" s="45">
        <v>39.656699182545459</v>
      </c>
      <c r="BD97" s="45"/>
      <c r="BE97" s="45">
        <v>0</v>
      </c>
      <c r="BF97" s="45">
        <v>39.656699182545459</v>
      </c>
      <c r="BG97" s="45">
        <v>53.087083333333339</v>
      </c>
      <c r="BH97" s="45">
        <v>8.3993644785028909</v>
      </c>
      <c r="BI97" s="45">
        <v>2.3263282550843525</v>
      </c>
      <c r="BJ97" s="45">
        <v>383.84371138272417</v>
      </c>
      <c r="BK97" s="45"/>
      <c r="BL97" s="45">
        <v>447.65648744964477</v>
      </c>
      <c r="BM97" s="45">
        <v>2855.2299790233874</v>
      </c>
      <c r="BN97" s="45">
        <f t="shared" si="12"/>
        <v>140.72166432351077</v>
      </c>
      <c r="BO97" s="45">
        <f t="shared" si="13"/>
        <v>99.443309455280939</v>
      </c>
      <c r="BP97" s="46">
        <f t="shared" si="14"/>
        <v>8.6609686609686669</v>
      </c>
      <c r="BQ97" s="46">
        <f t="shared" si="15"/>
        <v>1.8803418803418819</v>
      </c>
      <c r="BR97" s="64">
        <v>3</v>
      </c>
      <c r="BS97" s="46">
        <f t="shared" si="20"/>
        <v>3.4188034188034218</v>
      </c>
      <c r="BT97" s="46">
        <f t="shared" si="21"/>
        <v>12.25</v>
      </c>
      <c r="BU97" s="46">
        <f t="shared" si="22"/>
        <v>13.960113960113972</v>
      </c>
      <c r="BV97" s="45">
        <f t="shared" si="18"/>
        <v>33.527304031797165</v>
      </c>
      <c r="BW97" s="45">
        <f t="shared" si="16"/>
        <v>273.69227781058885</v>
      </c>
      <c r="BX97" s="45">
        <f t="shared" si="17"/>
        <v>3128.9222568339765</v>
      </c>
      <c r="BY97" s="45">
        <f t="shared" si="23"/>
        <v>37547.067082007721</v>
      </c>
      <c r="BZ97" s="45">
        <f t="shared" si="19"/>
        <v>75094.134164015442</v>
      </c>
      <c r="CA97" s="48">
        <v>43101</v>
      </c>
      <c r="CB97" s="111">
        <v>0</v>
      </c>
      <c r="CC97" s="111">
        <v>0</v>
      </c>
    </row>
    <row r="98" spans="1:81">
      <c r="A98" s="42" t="s">
        <v>546</v>
      </c>
      <c r="B98" s="42" t="s">
        <v>2</v>
      </c>
      <c r="C98" s="42" t="s">
        <v>315</v>
      </c>
      <c r="D98" s="42" t="s">
        <v>547</v>
      </c>
      <c r="E98" s="43" t="s">
        <v>402</v>
      </c>
      <c r="F98" s="43" t="s">
        <v>63</v>
      </c>
      <c r="G98" s="43">
        <v>1</v>
      </c>
      <c r="H98" s="45">
        <v>260.39999999999998</v>
      </c>
      <c r="I98" s="45">
        <v>260.39999999999998</v>
      </c>
      <c r="J98" s="45"/>
      <c r="K98" s="45"/>
      <c r="L98" s="45"/>
      <c r="M98" s="45"/>
      <c r="N98" s="45"/>
      <c r="O98" s="45"/>
      <c r="P98" s="45">
        <v>8.5221818181818172</v>
      </c>
      <c r="Q98" s="45">
        <v>268.9221818181818</v>
      </c>
      <c r="R98" s="45">
        <v>53.78443636363636</v>
      </c>
      <c r="S98" s="45">
        <v>4.0338327272727268</v>
      </c>
      <c r="T98" s="45">
        <v>2.6892218181818182</v>
      </c>
      <c r="U98" s="45">
        <v>0.53784436363636356</v>
      </c>
      <c r="V98" s="45">
        <v>6.723054545454545</v>
      </c>
      <c r="W98" s="45">
        <v>21.513774545454545</v>
      </c>
      <c r="X98" s="45">
        <v>8.0676654545454536</v>
      </c>
      <c r="Y98" s="45">
        <v>1.6135330909090908</v>
      </c>
      <c r="Z98" s="45">
        <v>98.96336290909089</v>
      </c>
      <c r="AA98" s="45">
        <v>22.410181818181815</v>
      </c>
      <c r="AB98" s="45">
        <v>29.877254399999998</v>
      </c>
      <c r="AC98" s="45">
        <v>19.241776528290913</v>
      </c>
      <c r="AD98" s="45">
        <v>71.529212746472723</v>
      </c>
      <c r="AE98" s="45">
        <v>164.376</v>
      </c>
      <c r="AF98" s="45">
        <v>397</v>
      </c>
      <c r="AG98" s="45">
        <v>0</v>
      </c>
      <c r="AH98" s="45">
        <v>0</v>
      </c>
      <c r="AI98" s="45">
        <v>0</v>
      </c>
      <c r="AJ98" s="45">
        <v>0</v>
      </c>
      <c r="AK98" s="45">
        <v>3.0700000000000003</v>
      </c>
      <c r="AL98" s="45">
        <v>0</v>
      </c>
      <c r="AM98" s="45">
        <v>564.44600000000003</v>
      </c>
      <c r="AN98" s="45">
        <v>734.93857565556357</v>
      </c>
      <c r="AO98" s="45">
        <v>1.349539074074074</v>
      </c>
      <c r="AP98" s="45">
        <v>0.10796312592592593</v>
      </c>
      <c r="AQ98" s="45">
        <v>5.3981562962962963E-2</v>
      </c>
      <c r="AR98" s="45">
        <v>0.94122763636363638</v>
      </c>
      <c r="AS98" s="45">
        <v>0.34637177018181831</v>
      </c>
      <c r="AT98" s="45">
        <v>11.563653818181816</v>
      </c>
      <c r="AU98" s="45">
        <v>0.44820363636363636</v>
      </c>
      <c r="AV98" s="45">
        <v>14.81094062405387</v>
      </c>
      <c r="AW98" s="45">
        <v>3.7350303030303027</v>
      </c>
      <c r="AX98" s="45">
        <v>2.2111379393939394</v>
      </c>
      <c r="AY98" s="45">
        <v>5.6025454545454538E-2</v>
      </c>
      <c r="AZ98" s="45">
        <v>0.89640727272727272</v>
      </c>
      <c r="BA98" s="45">
        <v>0.34860282828282824</v>
      </c>
      <c r="BB98" s="45">
        <v>2.6669709976565659</v>
      </c>
      <c r="BC98" s="45">
        <v>9.9141747956363648</v>
      </c>
      <c r="BD98" s="45"/>
      <c r="BE98" s="45">
        <v>0</v>
      </c>
      <c r="BF98" s="45">
        <v>9.9141747956363648</v>
      </c>
      <c r="BG98" s="45">
        <v>29.470416666666669</v>
      </c>
      <c r="BH98" s="45">
        <v>2.0998411196257227</v>
      </c>
      <c r="BI98" s="45">
        <v>0.58158206377108801</v>
      </c>
      <c r="BJ98" s="45">
        <v>95.960927845681056</v>
      </c>
      <c r="BK98" s="45"/>
      <c r="BL98" s="45">
        <v>128.11276769574454</v>
      </c>
      <c r="BM98" s="45">
        <v>1156.6986405891803</v>
      </c>
      <c r="BN98" s="45">
        <f t="shared" si="12"/>
        <v>140.72166432351077</v>
      </c>
      <c r="BO98" s="45">
        <f t="shared" si="13"/>
        <v>99.443309455280939</v>
      </c>
      <c r="BP98" s="46">
        <f t="shared" si="14"/>
        <v>8.6609686609686669</v>
      </c>
      <c r="BQ98" s="46">
        <f t="shared" si="15"/>
        <v>1.8803418803418819</v>
      </c>
      <c r="BR98" s="64">
        <v>3</v>
      </c>
      <c r="BS98" s="46">
        <f t="shared" si="20"/>
        <v>3.4188034188034218</v>
      </c>
      <c r="BT98" s="46">
        <f t="shared" si="21"/>
        <v>12.25</v>
      </c>
      <c r="BU98" s="46">
        <f t="shared" si="22"/>
        <v>13.960113960113972</v>
      </c>
      <c r="BV98" s="45">
        <f t="shared" si="18"/>
        <v>33.527304031797165</v>
      </c>
      <c r="BW98" s="45">
        <f t="shared" si="16"/>
        <v>273.69227781058885</v>
      </c>
      <c r="BX98" s="45">
        <f t="shared" si="17"/>
        <v>1430.3909183997691</v>
      </c>
      <c r="BY98" s="45">
        <f t="shared" si="23"/>
        <v>17164.691020797229</v>
      </c>
      <c r="BZ98" s="45">
        <f t="shared" si="19"/>
        <v>34329.382041594457</v>
      </c>
      <c r="CA98" s="48">
        <v>43101</v>
      </c>
      <c r="CB98" s="111">
        <v>0</v>
      </c>
      <c r="CC98" s="111">
        <v>0</v>
      </c>
    </row>
    <row r="99" spans="1:81">
      <c r="A99" s="42" t="s">
        <v>267</v>
      </c>
      <c r="B99" s="42" t="s">
        <v>1</v>
      </c>
      <c r="C99" s="42" t="s">
        <v>165</v>
      </c>
      <c r="D99" s="42" t="s">
        <v>548</v>
      </c>
      <c r="E99" s="43" t="s">
        <v>402</v>
      </c>
      <c r="F99" s="43" t="s">
        <v>63</v>
      </c>
      <c r="G99" s="43">
        <v>1</v>
      </c>
      <c r="H99" s="45">
        <v>520.79999999999995</v>
      </c>
      <c r="I99" s="45">
        <v>520.79999999999995</v>
      </c>
      <c r="J99" s="45"/>
      <c r="K99" s="45"/>
      <c r="L99" s="45"/>
      <c r="M99" s="45"/>
      <c r="N99" s="45"/>
      <c r="O99" s="45"/>
      <c r="P99" s="45">
        <v>17.044363636363634</v>
      </c>
      <c r="Q99" s="45">
        <v>537.8443636363636</v>
      </c>
      <c r="R99" s="45">
        <v>107.56887272727272</v>
      </c>
      <c r="S99" s="45">
        <v>8.0676654545454536</v>
      </c>
      <c r="T99" s="45">
        <v>5.3784436363636363</v>
      </c>
      <c r="U99" s="45">
        <v>1.0756887272727271</v>
      </c>
      <c r="V99" s="45">
        <v>13.44610909090909</v>
      </c>
      <c r="W99" s="45">
        <v>43.027549090909091</v>
      </c>
      <c r="X99" s="45">
        <v>16.135330909090907</v>
      </c>
      <c r="Y99" s="45">
        <v>3.2270661818181816</v>
      </c>
      <c r="Z99" s="45">
        <v>197.92672581818178</v>
      </c>
      <c r="AA99" s="45">
        <v>44.820363636363631</v>
      </c>
      <c r="AB99" s="45">
        <v>59.754508799999996</v>
      </c>
      <c r="AC99" s="45">
        <v>38.483553056581826</v>
      </c>
      <c r="AD99" s="45">
        <v>143.05842549294545</v>
      </c>
      <c r="AE99" s="45">
        <v>148.75200000000001</v>
      </c>
      <c r="AF99" s="45">
        <v>397</v>
      </c>
      <c r="AG99" s="45">
        <v>0</v>
      </c>
      <c r="AH99" s="45">
        <v>0</v>
      </c>
      <c r="AI99" s="45">
        <v>0</v>
      </c>
      <c r="AJ99" s="45">
        <v>0</v>
      </c>
      <c r="AK99" s="45">
        <v>3.0700000000000003</v>
      </c>
      <c r="AL99" s="45">
        <v>0</v>
      </c>
      <c r="AM99" s="45">
        <v>548.822</v>
      </c>
      <c r="AN99" s="45">
        <v>889.80715131112731</v>
      </c>
      <c r="AO99" s="45">
        <v>2.6990781481481481</v>
      </c>
      <c r="AP99" s="45">
        <v>0.21592625185185185</v>
      </c>
      <c r="AQ99" s="45">
        <v>0.10796312592592593</v>
      </c>
      <c r="AR99" s="45">
        <v>1.8824552727272728</v>
      </c>
      <c r="AS99" s="45">
        <v>0.69274354036363661</v>
      </c>
      <c r="AT99" s="45">
        <v>23.127307636363632</v>
      </c>
      <c r="AU99" s="45">
        <v>0.89640727272727272</v>
      </c>
      <c r="AV99" s="45">
        <v>29.621881248107741</v>
      </c>
      <c r="AW99" s="45">
        <v>7.4700606060606054</v>
      </c>
      <c r="AX99" s="45">
        <v>4.4222758787878789</v>
      </c>
      <c r="AY99" s="45">
        <v>0.11205090909090908</v>
      </c>
      <c r="AZ99" s="45">
        <v>1.7928145454545454</v>
      </c>
      <c r="BA99" s="45">
        <v>0.69720565656565647</v>
      </c>
      <c r="BB99" s="45">
        <v>5.3339419953131317</v>
      </c>
      <c r="BC99" s="45">
        <v>19.82834959127273</v>
      </c>
      <c r="BD99" s="45"/>
      <c r="BE99" s="45">
        <v>0</v>
      </c>
      <c r="BF99" s="45">
        <v>19.82834959127273</v>
      </c>
      <c r="BG99" s="45">
        <v>29.470416666666669</v>
      </c>
      <c r="BH99" s="45">
        <v>4.1996822392514455</v>
      </c>
      <c r="BI99" s="45">
        <v>1.1631641275421762</v>
      </c>
      <c r="BJ99" s="45">
        <v>191.92185569136208</v>
      </c>
      <c r="BK99" s="45"/>
      <c r="BL99" s="45">
        <v>226.75511872482238</v>
      </c>
      <c r="BM99" s="45">
        <v>1703.8568645116939</v>
      </c>
      <c r="BN99" s="45">
        <f t="shared" si="12"/>
        <v>140.72166432351077</v>
      </c>
      <c r="BO99" s="45">
        <f t="shared" si="13"/>
        <v>99.443309455280939</v>
      </c>
      <c r="BP99" s="46">
        <f t="shared" si="14"/>
        <v>8.5633802816901436</v>
      </c>
      <c r="BQ99" s="46">
        <f t="shared" si="15"/>
        <v>1.8591549295774654</v>
      </c>
      <c r="BR99" s="64">
        <v>2</v>
      </c>
      <c r="BS99" s="46">
        <f t="shared" si="20"/>
        <v>2.2535211267605644</v>
      </c>
      <c r="BT99" s="46">
        <f t="shared" si="21"/>
        <v>11.25</v>
      </c>
      <c r="BU99" s="46">
        <f t="shared" si="22"/>
        <v>12.676056338028173</v>
      </c>
      <c r="BV99" s="45">
        <f t="shared" si="18"/>
        <v>30.443447380410227</v>
      </c>
      <c r="BW99" s="45">
        <f t="shared" si="16"/>
        <v>270.60842115920195</v>
      </c>
      <c r="BX99" s="45">
        <f t="shared" si="17"/>
        <v>1974.4652856708958</v>
      </c>
      <c r="BY99" s="45">
        <f t="shared" si="23"/>
        <v>23693.583428050748</v>
      </c>
      <c r="BZ99" s="45">
        <f t="shared" si="19"/>
        <v>47387.166856101496</v>
      </c>
      <c r="CA99" s="48">
        <v>43101</v>
      </c>
      <c r="CB99" s="111">
        <v>0</v>
      </c>
      <c r="CC99" s="111">
        <v>0</v>
      </c>
    </row>
    <row r="100" spans="1:81">
      <c r="A100" s="42" t="s">
        <v>549</v>
      </c>
      <c r="B100" s="42" t="s">
        <v>2</v>
      </c>
      <c r="C100" s="42" t="s">
        <v>405</v>
      </c>
      <c r="D100" s="42" t="s">
        <v>550</v>
      </c>
      <c r="E100" s="43" t="s">
        <v>402</v>
      </c>
      <c r="F100" s="43" t="s">
        <v>63</v>
      </c>
      <c r="G100" s="43">
        <v>1</v>
      </c>
      <c r="H100" s="45">
        <v>260.39999999999998</v>
      </c>
      <c r="I100" s="45">
        <v>260.39999999999998</v>
      </c>
      <c r="J100" s="45"/>
      <c r="K100" s="45"/>
      <c r="L100" s="45"/>
      <c r="M100" s="45"/>
      <c r="N100" s="45"/>
      <c r="O100" s="45"/>
      <c r="P100" s="45">
        <v>8.5221818181818172</v>
      </c>
      <c r="Q100" s="45">
        <v>268.9221818181818</v>
      </c>
      <c r="R100" s="45">
        <v>53.78443636363636</v>
      </c>
      <c r="S100" s="45">
        <v>4.0338327272727268</v>
      </c>
      <c r="T100" s="45">
        <v>2.6892218181818182</v>
      </c>
      <c r="U100" s="45">
        <v>0.53784436363636356</v>
      </c>
      <c r="V100" s="45">
        <v>6.723054545454545</v>
      </c>
      <c r="W100" s="45">
        <v>21.513774545454545</v>
      </c>
      <c r="X100" s="45">
        <v>8.0676654545454536</v>
      </c>
      <c r="Y100" s="45">
        <v>1.6135330909090908</v>
      </c>
      <c r="Z100" s="45">
        <v>98.96336290909089</v>
      </c>
      <c r="AA100" s="45">
        <v>22.410181818181815</v>
      </c>
      <c r="AB100" s="45">
        <v>29.877254399999998</v>
      </c>
      <c r="AC100" s="45">
        <v>19.241776528290913</v>
      </c>
      <c r="AD100" s="45">
        <v>71.529212746472723</v>
      </c>
      <c r="AE100" s="45">
        <v>164.376</v>
      </c>
      <c r="AF100" s="45">
        <v>397</v>
      </c>
      <c r="AG100" s="45">
        <v>0</v>
      </c>
      <c r="AH100" s="45">
        <v>0</v>
      </c>
      <c r="AI100" s="45">
        <v>0</v>
      </c>
      <c r="AJ100" s="45">
        <v>0</v>
      </c>
      <c r="AK100" s="45">
        <v>3.0700000000000003</v>
      </c>
      <c r="AL100" s="45">
        <v>0</v>
      </c>
      <c r="AM100" s="45">
        <v>564.44600000000003</v>
      </c>
      <c r="AN100" s="45">
        <v>734.93857565556357</v>
      </c>
      <c r="AO100" s="45">
        <v>1.349539074074074</v>
      </c>
      <c r="AP100" s="45">
        <v>0.10796312592592593</v>
      </c>
      <c r="AQ100" s="45">
        <v>5.3981562962962963E-2</v>
      </c>
      <c r="AR100" s="45">
        <v>0.94122763636363638</v>
      </c>
      <c r="AS100" s="45">
        <v>0.34637177018181831</v>
      </c>
      <c r="AT100" s="45">
        <v>11.563653818181816</v>
      </c>
      <c r="AU100" s="45">
        <v>0.44820363636363636</v>
      </c>
      <c r="AV100" s="45">
        <v>14.81094062405387</v>
      </c>
      <c r="AW100" s="45">
        <v>3.7350303030303027</v>
      </c>
      <c r="AX100" s="45">
        <v>2.2111379393939394</v>
      </c>
      <c r="AY100" s="45">
        <v>5.6025454545454538E-2</v>
      </c>
      <c r="AZ100" s="45">
        <v>0.89640727272727272</v>
      </c>
      <c r="BA100" s="45">
        <v>0.34860282828282824</v>
      </c>
      <c r="BB100" s="45">
        <v>2.6669709976565659</v>
      </c>
      <c r="BC100" s="45">
        <v>9.9141747956363648</v>
      </c>
      <c r="BD100" s="45"/>
      <c r="BE100" s="45">
        <v>0</v>
      </c>
      <c r="BF100" s="45">
        <v>9.9141747956363648</v>
      </c>
      <c r="BG100" s="45">
        <v>29.470416666666669</v>
      </c>
      <c r="BH100" s="45">
        <v>2.0998411196257227</v>
      </c>
      <c r="BI100" s="45">
        <v>0.58158206377108801</v>
      </c>
      <c r="BJ100" s="45">
        <v>95.960927845681056</v>
      </c>
      <c r="BK100" s="45"/>
      <c r="BL100" s="45">
        <v>128.11276769574454</v>
      </c>
      <c r="BM100" s="45">
        <v>1156.6986405891803</v>
      </c>
      <c r="BN100" s="45">
        <f t="shared" si="12"/>
        <v>140.72166432351077</v>
      </c>
      <c r="BO100" s="45">
        <f t="shared" si="13"/>
        <v>99.443309455280939</v>
      </c>
      <c r="BP100" s="46">
        <f t="shared" si="14"/>
        <v>8.6609686609686669</v>
      </c>
      <c r="BQ100" s="46">
        <f t="shared" si="15"/>
        <v>1.8803418803418819</v>
      </c>
      <c r="BR100" s="64">
        <v>3</v>
      </c>
      <c r="BS100" s="46">
        <f t="shared" si="20"/>
        <v>3.4188034188034218</v>
      </c>
      <c r="BT100" s="46">
        <f t="shared" si="21"/>
        <v>12.25</v>
      </c>
      <c r="BU100" s="46">
        <f t="shared" si="22"/>
        <v>13.960113960113972</v>
      </c>
      <c r="BV100" s="45">
        <f t="shared" si="18"/>
        <v>33.527304031797165</v>
      </c>
      <c r="BW100" s="45">
        <f t="shared" si="16"/>
        <v>273.69227781058885</v>
      </c>
      <c r="BX100" s="45">
        <f t="shared" si="17"/>
        <v>1430.3909183997691</v>
      </c>
      <c r="BY100" s="45">
        <f t="shared" si="23"/>
        <v>17164.691020797229</v>
      </c>
      <c r="BZ100" s="45">
        <f t="shared" si="19"/>
        <v>34329.382041594457</v>
      </c>
      <c r="CA100" s="48">
        <v>43101</v>
      </c>
      <c r="CB100" s="111">
        <v>0</v>
      </c>
      <c r="CC100" s="111">
        <v>0</v>
      </c>
    </row>
    <row r="101" spans="1:81">
      <c r="A101" s="42" t="s">
        <v>270</v>
      </c>
      <c r="B101" s="42" t="s">
        <v>0</v>
      </c>
      <c r="C101" s="42" t="s">
        <v>271</v>
      </c>
      <c r="D101" s="42" t="s">
        <v>551</v>
      </c>
      <c r="E101" s="43" t="s">
        <v>402</v>
      </c>
      <c r="F101" s="43" t="s">
        <v>63</v>
      </c>
      <c r="G101" s="43">
        <v>1</v>
      </c>
      <c r="H101" s="45">
        <v>1041.5999999999999</v>
      </c>
      <c r="I101" s="45">
        <v>1041.5999999999999</v>
      </c>
      <c r="J101" s="45"/>
      <c r="K101" s="45"/>
      <c r="L101" s="45"/>
      <c r="M101" s="45"/>
      <c r="N101" s="45"/>
      <c r="O101" s="45"/>
      <c r="P101" s="45">
        <v>34.088727272727269</v>
      </c>
      <c r="Q101" s="45">
        <v>1075.6887272727272</v>
      </c>
      <c r="R101" s="45">
        <v>215.13774545454544</v>
      </c>
      <c r="S101" s="45">
        <v>16.135330909090907</v>
      </c>
      <c r="T101" s="45">
        <v>10.756887272727273</v>
      </c>
      <c r="U101" s="45">
        <v>2.1513774545454543</v>
      </c>
      <c r="V101" s="45">
        <v>26.89221818181818</v>
      </c>
      <c r="W101" s="45">
        <v>86.055098181818181</v>
      </c>
      <c r="X101" s="45">
        <v>32.270661818181814</v>
      </c>
      <c r="Y101" s="45">
        <v>6.4541323636363632</v>
      </c>
      <c r="Z101" s="45">
        <v>395.85345163636356</v>
      </c>
      <c r="AA101" s="45">
        <v>89.640727272727261</v>
      </c>
      <c r="AB101" s="45">
        <v>119.50901759999999</v>
      </c>
      <c r="AC101" s="45">
        <v>76.967106113163652</v>
      </c>
      <c r="AD101" s="45">
        <v>286.11685098589089</v>
      </c>
      <c r="AE101" s="45">
        <v>117.504</v>
      </c>
      <c r="AF101" s="45">
        <v>397</v>
      </c>
      <c r="AG101" s="45">
        <v>0</v>
      </c>
      <c r="AH101" s="45">
        <v>0</v>
      </c>
      <c r="AI101" s="45">
        <v>0</v>
      </c>
      <c r="AJ101" s="45">
        <v>0</v>
      </c>
      <c r="AK101" s="45">
        <v>3.0700000000000003</v>
      </c>
      <c r="AL101" s="45">
        <v>0</v>
      </c>
      <c r="AM101" s="45">
        <v>517.57400000000007</v>
      </c>
      <c r="AN101" s="45">
        <v>1199.5443026222545</v>
      </c>
      <c r="AO101" s="45">
        <v>5.3981562962962961</v>
      </c>
      <c r="AP101" s="45">
        <v>0.43185250370370371</v>
      </c>
      <c r="AQ101" s="45">
        <v>0.21592625185185185</v>
      </c>
      <c r="AR101" s="45">
        <v>3.7649105454545455</v>
      </c>
      <c r="AS101" s="45">
        <v>1.3854870807272732</v>
      </c>
      <c r="AT101" s="45">
        <v>46.254615272727264</v>
      </c>
      <c r="AU101" s="45">
        <v>1.7928145454545454</v>
      </c>
      <c r="AV101" s="45">
        <v>59.243762496215481</v>
      </c>
      <c r="AW101" s="45">
        <v>14.940121212121211</v>
      </c>
      <c r="AX101" s="45">
        <v>8.8445517575757577</v>
      </c>
      <c r="AY101" s="45">
        <v>0.22410181818181815</v>
      </c>
      <c r="AZ101" s="45">
        <v>3.5856290909090909</v>
      </c>
      <c r="BA101" s="45">
        <v>1.3944113131313129</v>
      </c>
      <c r="BB101" s="45">
        <v>10.667883990626263</v>
      </c>
      <c r="BC101" s="45">
        <v>39.656699182545459</v>
      </c>
      <c r="BD101" s="45"/>
      <c r="BE101" s="45">
        <v>0</v>
      </c>
      <c r="BF101" s="45">
        <v>39.656699182545459</v>
      </c>
      <c r="BG101" s="45">
        <v>53.087083333333339</v>
      </c>
      <c r="BH101" s="45">
        <v>8.3993644785028909</v>
      </c>
      <c r="BI101" s="45">
        <v>2.3263282550843525</v>
      </c>
      <c r="BJ101" s="45">
        <v>383.84371138272417</v>
      </c>
      <c r="BK101" s="45"/>
      <c r="BL101" s="45">
        <v>447.65648744964477</v>
      </c>
      <c r="BM101" s="45">
        <v>2821.7899790233873</v>
      </c>
      <c r="BN101" s="45">
        <f t="shared" si="12"/>
        <v>140.72166432351077</v>
      </c>
      <c r="BO101" s="45">
        <f t="shared" si="13"/>
        <v>99.443309455280939</v>
      </c>
      <c r="BP101" s="46">
        <f t="shared" si="14"/>
        <v>8.6609686609686669</v>
      </c>
      <c r="BQ101" s="46">
        <f t="shared" si="15"/>
        <v>1.8803418803418819</v>
      </c>
      <c r="BR101" s="64">
        <v>3</v>
      </c>
      <c r="BS101" s="46">
        <f t="shared" si="20"/>
        <v>3.4188034188034218</v>
      </c>
      <c r="BT101" s="46">
        <f t="shared" si="21"/>
        <v>12.25</v>
      </c>
      <c r="BU101" s="46">
        <f t="shared" si="22"/>
        <v>13.960113960113972</v>
      </c>
      <c r="BV101" s="45">
        <f t="shared" si="18"/>
        <v>33.527304031797165</v>
      </c>
      <c r="BW101" s="45">
        <f t="shared" si="16"/>
        <v>273.69227781058885</v>
      </c>
      <c r="BX101" s="45">
        <f t="shared" si="17"/>
        <v>3095.482256833976</v>
      </c>
      <c r="BY101" s="45">
        <f t="shared" si="23"/>
        <v>37145.787082007708</v>
      </c>
      <c r="BZ101" s="45">
        <f t="shared" si="19"/>
        <v>74291.574164015416</v>
      </c>
      <c r="CA101" s="48">
        <v>43101</v>
      </c>
      <c r="CB101" s="111">
        <v>0</v>
      </c>
      <c r="CC101" s="111">
        <v>0</v>
      </c>
    </row>
    <row r="102" spans="1:81">
      <c r="A102" s="42" t="s">
        <v>552</v>
      </c>
      <c r="B102" s="42" t="s">
        <v>1</v>
      </c>
      <c r="C102" s="42" t="s">
        <v>175</v>
      </c>
      <c r="D102" s="42" t="s">
        <v>553</v>
      </c>
      <c r="E102" s="43" t="s">
        <v>402</v>
      </c>
      <c r="F102" s="43" t="s">
        <v>63</v>
      </c>
      <c r="G102" s="43">
        <v>1</v>
      </c>
      <c r="H102" s="45">
        <v>520.79999999999995</v>
      </c>
      <c r="I102" s="45">
        <v>520.79999999999995</v>
      </c>
      <c r="J102" s="45"/>
      <c r="K102" s="45"/>
      <c r="L102" s="45"/>
      <c r="M102" s="45"/>
      <c r="N102" s="45"/>
      <c r="O102" s="45"/>
      <c r="P102" s="45">
        <v>17.044363636363634</v>
      </c>
      <c r="Q102" s="45">
        <v>537.8443636363636</v>
      </c>
      <c r="R102" s="45">
        <v>107.56887272727272</v>
      </c>
      <c r="S102" s="45">
        <v>8.0676654545454536</v>
      </c>
      <c r="T102" s="45">
        <v>5.3784436363636363</v>
      </c>
      <c r="U102" s="45">
        <v>1.0756887272727271</v>
      </c>
      <c r="V102" s="45">
        <v>13.44610909090909</v>
      </c>
      <c r="W102" s="45">
        <v>43.027549090909091</v>
      </c>
      <c r="X102" s="45">
        <v>16.135330909090907</v>
      </c>
      <c r="Y102" s="45">
        <v>3.2270661818181816</v>
      </c>
      <c r="Z102" s="45">
        <v>197.92672581818178</v>
      </c>
      <c r="AA102" s="45">
        <v>44.820363636363631</v>
      </c>
      <c r="AB102" s="45">
        <v>59.754508799999996</v>
      </c>
      <c r="AC102" s="45">
        <v>38.483553056581826</v>
      </c>
      <c r="AD102" s="45">
        <v>143.05842549294545</v>
      </c>
      <c r="AE102" s="45">
        <v>148.75200000000001</v>
      </c>
      <c r="AF102" s="45">
        <v>397</v>
      </c>
      <c r="AG102" s="45">
        <v>0</v>
      </c>
      <c r="AH102" s="45">
        <v>0</v>
      </c>
      <c r="AI102" s="45">
        <v>0</v>
      </c>
      <c r="AJ102" s="45">
        <v>0</v>
      </c>
      <c r="AK102" s="45">
        <v>3.0700000000000003</v>
      </c>
      <c r="AL102" s="45">
        <v>0</v>
      </c>
      <c r="AM102" s="45">
        <v>548.822</v>
      </c>
      <c r="AN102" s="45">
        <v>889.80715131112731</v>
      </c>
      <c r="AO102" s="45">
        <v>2.6990781481481481</v>
      </c>
      <c r="AP102" s="45">
        <v>0.21592625185185185</v>
      </c>
      <c r="AQ102" s="45">
        <v>0.10796312592592593</v>
      </c>
      <c r="AR102" s="45">
        <v>1.8824552727272728</v>
      </c>
      <c r="AS102" s="45">
        <v>0.69274354036363661</v>
      </c>
      <c r="AT102" s="45">
        <v>23.127307636363632</v>
      </c>
      <c r="AU102" s="45">
        <v>0.89640727272727272</v>
      </c>
      <c r="AV102" s="45">
        <v>29.621881248107741</v>
      </c>
      <c r="AW102" s="45">
        <v>7.4700606060606054</v>
      </c>
      <c r="AX102" s="45">
        <v>4.4222758787878789</v>
      </c>
      <c r="AY102" s="45">
        <v>0.11205090909090908</v>
      </c>
      <c r="AZ102" s="45">
        <v>1.7928145454545454</v>
      </c>
      <c r="BA102" s="45">
        <v>0.69720565656565647</v>
      </c>
      <c r="BB102" s="45">
        <v>5.3339419953131317</v>
      </c>
      <c r="BC102" s="45">
        <v>19.82834959127273</v>
      </c>
      <c r="BD102" s="45"/>
      <c r="BE102" s="45">
        <v>0</v>
      </c>
      <c r="BF102" s="45">
        <v>19.82834959127273</v>
      </c>
      <c r="BG102" s="45">
        <v>29.470416666666669</v>
      </c>
      <c r="BH102" s="45">
        <v>4.1996822392514455</v>
      </c>
      <c r="BI102" s="45">
        <v>1.1631641275421762</v>
      </c>
      <c r="BJ102" s="45">
        <v>191.92185569136208</v>
      </c>
      <c r="BK102" s="45"/>
      <c r="BL102" s="45">
        <v>226.75511872482238</v>
      </c>
      <c r="BM102" s="45">
        <v>1703.8568645116939</v>
      </c>
      <c r="BN102" s="45">
        <f t="shared" si="12"/>
        <v>140.72166432351077</v>
      </c>
      <c r="BO102" s="45">
        <f t="shared" si="13"/>
        <v>99.443309455280939</v>
      </c>
      <c r="BP102" s="46">
        <f t="shared" si="14"/>
        <v>8.6609686609686669</v>
      </c>
      <c r="BQ102" s="46">
        <f t="shared" si="15"/>
        <v>1.8803418803418819</v>
      </c>
      <c r="BR102" s="64">
        <v>3</v>
      </c>
      <c r="BS102" s="46">
        <f t="shared" si="20"/>
        <v>3.4188034188034218</v>
      </c>
      <c r="BT102" s="46">
        <f t="shared" si="21"/>
        <v>12.25</v>
      </c>
      <c r="BU102" s="46">
        <f t="shared" si="22"/>
        <v>13.960113960113972</v>
      </c>
      <c r="BV102" s="45">
        <f t="shared" si="18"/>
        <v>33.527304031797165</v>
      </c>
      <c r="BW102" s="45">
        <f t="shared" si="16"/>
        <v>273.69227781058885</v>
      </c>
      <c r="BX102" s="45">
        <f t="shared" si="17"/>
        <v>1977.5491423222827</v>
      </c>
      <c r="BY102" s="45">
        <f t="shared" si="23"/>
        <v>23730.589707867392</v>
      </c>
      <c r="BZ102" s="45">
        <f t="shared" si="19"/>
        <v>47461.179415734783</v>
      </c>
      <c r="CA102" s="48">
        <v>43101</v>
      </c>
      <c r="CB102" s="111">
        <v>0</v>
      </c>
      <c r="CC102" s="111">
        <v>0</v>
      </c>
    </row>
    <row r="103" spans="1:81">
      <c r="A103" s="42" t="s">
        <v>274</v>
      </c>
      <c r="B103" s="42" t="s">
        <v>2</v>
      </c>
      <c r="C103" s="42" t="s">
        <v>67</v>
      </c>
      <c r="D103" s="42" t="s">
        <v>554</v>
      </c>
      <c r="E103" s="43" t="s">
        <v>402</v>
      </c>
      <c r="F103" s="43" t="s">
        <v>63</v>
      </c>
      <c r="G103" s="43">
        <v>1</v>
      </c>
      <c r="H103" s="45">
        <v>260.39999999999998</v>
      </c>
      <c r="I103" s="45">
        <v>260.39999999999998</v>
      </c>
      <c r="J103" s="45"/>
      <c r="K103" s="45"/>
      <c r="L103" s="45"/>
      <c r="M103" s="45"/>
      <c r="N103" s="45"/>
      <c r="O103" s="45"/>
      <c r="P103" s="45">
        <v>8.5221818181818172</v>
      </c>
      <c r="Q103" s="45">
        <v>268.9221818181818</v>
      </c>
      <c r="R103" s="45">
        <v>53.78443636363636</v>
      </c>
      <c r="S103" s="45">
        <v>4.0338327272727268</v>
      </c>
      <c r="T103" s="45">
        <v>2.6892218181818182</v>
      </c>
      <c r="U103" s="45">
        <v>0.53784436363636356</v>
      </c>
      <c r="V103" s="45">
        <v>6.723054545454545</v>
      </c>
      <c r="W103" s="45">
        <v>21.513774545454545</v>
      </c>
      <c r="X103" s="45">
        <v>8.0676654545454536</v>
      </c>
      <c r="Y103" s="45">
        <v>1.6135330909090908</v>
      </c>
      <c r="Z103" s="45">
        <v>98.96336290909089</v>
      </c>
      <c r="AA103" s="45">
        <v>22.410181818181815</v>
      </c>
      <c r="AB103" s="45">
        <v>29.877254399999998</v>
      </c>
      <c r="AC103" s="45">
        <v>19.241776528290913</v>
      </c>
      <c r="AD103" s="45">
        <v>71.529212746472723</v>
      </c>
      <c r="AE103" s="45">
        <v>164.376</v>
      </c>
      <c r="AF103" s="45">
        <v>397</v>
      </c>
      <c r="AG103" s="45">
        <v>0</v>
      </c>
      <c r="AH103" s="45">
        <v>0</v>
      </c>
      <c r="AI103" s="45">
        <v>9.84</v>
      </c>
      <c r="AJ103" s="45">
        <v>0</v>
      </c>
      <c r="AK103" s="45">
        <v>3.0700000000000003</v>
      </c>
      <c r="AL103" s="45">
        <v>0</v>
      </c>
      <c r="AM103" s="45">
        <v>574.28600000000006</v>
      </c>
      <c r="AN103" s="45">
        <v>744.7785756555636</v>
      </c>
      <c r="AO103" s="45">
        <v>1.349539074074074</v>
      </c>
      <c r="AP103" s="45">
        <v>0.10796312592592593</v>
      </c>
      <c r="AQ103" s="45">
        <v>5.3981562962962963E-2</v>
      </c>
      <c r="AR103" s="45">
        <v>0.94122763636363638</v>
      </c>
      <c r="AS103" s="45">
        <v>0.34637177018181831</v>
      </c>
      <c r="AT103" s="45">
        <v>11.563653818181816</v>
      </c>
      <c r="AU103" s="45">
        <v>0.44820363636363636</v>
      </c>
      <c r="AV103" s="45">
        <v>14.81094062405387</v>
      </c>
      <c r="AW103" s="45">
        <v>3.7350303030303027</v>
      </c>
      <c r="AX103" s="45">
        <v>2.2111379393939394</v>
      </c>
      <c r="AY103" s="45">
        <v>5.6025454545454538E-2</v>
      </c>
      <c r="AZ103" s="45">
        <v>0.89640727272727272</v>
      </c>
      <c r="BA103" s="45">
        <v>0.34860282828282824</v>
      </c>
      <c r="BB103" s="45">
        <v>2.6669709976565659</v>
      </c>
      <c r="BC103" s="45">
        <v>9.9141747956363648</v>
      </c>
      <c r="BD103" s="45"/>
      <c r="BE103" s="45">
        <v>0</v>
      </c>
      <c r="BF103" s="45">
        <v>9.9141747956363648</v>
      </c>
      <c r="BG103" s="45">
        <v>29.470416666666669</v>
      </c>
      <c r="BH103" s="45">
        <v>2.0998411196257227</v>
      </c>
      <c r="BI103" s="45">
        <v>0.58158206377108801</v>
      </c>
      <c r="BJ103" s="45">
        <v>95.960927845681056</v>
      </c>
      <c r="BK103" s="45"/>
      <c r="BL103" s="45">
        <v>128.11276769574454</v>
      </c>
      <c r="BM103" s="45">
        <v>1166.5386405891802</v>
      </c>
      <c r="BN103" s="45">
        <f t="shared" si="12"/>
        <v>140.72166432351077</v>
      </c>
      <c r="BO103" s="45">
        <f t="shared" si="13"/>
        <v>99.443309455280939</v>
      </c>
      <c r="BP103" s="46">
        <f t="shared" si="14"/>
        <v>8.6609686609686669</v>
      </c>
      <c r="BQ103" s="46">
        <f t="shared" si="15"/>
        <v>1.8803418803418819</v>
      </c>
      <c r="BR103" s="64">
        <v>3</v>
      </c>
      <c r="BS103" s="46">
        <f t="shared" si="20"/>
        <v>3.4188034188034218</v>
      </c>
      <c r="BT103" s="46">
        <f t="shared" si="21"/>
        <v>12.25</v>
      </c>
      <c r="BU103" s="46">
        <f t="shared" si="22"/>
        <v>13.960113960113972</v>
      </c>
      <c r="BV103" s="45">
        <f t="shared" si="18"/>
        <v>33.527304031797165</v>
      </c>
      <c r="BW103" s="45">
        <f t="shared" si="16"/>
        <v>273.69227781058885</v>
      </c>
      <c r="BX103" s="45">
        <f t="shared" si="17"/>
        <v>1440.2309183997691</v>
      </c>
      <c r="BY103" s="45">
        <f t="shared" si="23"/>
        <v>17282.771020797227</v>
      </c>
      <c r="BZ103" s="45">
        <f t="shared" si="19"/>
        <v>34565.542041594454</v>
      </c>
      <c r="CA103" s="48">
        <v>43101</v>
      </c>
      <c r="CB103" s="111">
        <v>0</v>
      </c>
      <c r="CC103" s="111">
        <v>0</v>
      </c>
    </row>
    <row r="104" spans="1:81">
      <c r="A104" s="42" t="s">
        <v>555</v>
      </c>
      <c r="B104" s="42" t="s">
        <v>2</v>
      </c>
      <c r="C104" s="42" t="s">
        <v>315</v>
      </c>
      <c r="D104" s="42" t="s">
        <v>556</v>
      </c>
      <c r="E104" s="43" t="s">
        <v>402</v>
      </c>
      <c r="F104" s="43" t="s">
        <v>63</v>
      </c>
      <c r="G104" s="43">
        <v>1</v>
      </c>
      <c r="H104" s="45">
        <v>260.39999999999998</v>
      </c>
      <c r="I104" s="45">
        <v>260.39999999999998</v>
      </c>
      <c r="J104" s="45"/>
      <c r="K104" s="45"/>
      <c r="L104" s="45"/>
      <c r="M104" s="45"/>
      <c r="N104" s="45"/>
      <c r="O104" s="45"/>
      <c r="P104" s="45">
        <v>8.5221818181818172</v>
      </c>
      <c r="Q104" s="45">
        <v>268.9221818181818</v>
      </c>
      <c r="R104" s="45">
        <v>53.78443636363636</v>
      </c>
      <c r="S104" s="45">
        <v>4.0338327272727268</v>
      </c>
      <c r="T104" s="45">
        <v>2.6892218181818182</v>
      </c>
      <c r="U104" s="45">
        <v>0.53784436363636356</v>
      </c>
      <c r="V104" s="45">
        <v>6.723054545454545</v>
      </c>
      <c r="W104" s="45">
        <v>21.513774545454545</v>
      </c>
      <c r="X104" s="45">
        <v>8.0676654545454536</v>
      </c>
      <c r="Y104" s="45">
        <v>1.6135330909090908</v>
      </c>
      <c r="Z104" s="45">
        <v>98.96336290909089</v>
      </c>
      <c r="AA104" s="45">
        <v>22.410181818181815</v>
      </c>
      <c r="AB104" s="45">
        <v>29.877254399999998</v>
      </c>
      <c r="AC104" s="45">
        <v>19.241776528290913</v>
      </c>
      <c r="AD104" s="45">
        <v>71.529212746472723</v>
      </c>
      <c r="AE104" s="45">
        <v>164.376</v>
      </c>
      <c r="AF104" s="45">
        <v>397</v>
      </c>
      <c r="AG104" s="45">
        <v>0</v>
      </c>
      <c r="AH104" s="45">
        <v>0</v>
      </c>
      <c r="AI104" s="45">
        <v>0</v>
      </c>
      <c r="AJ104" s="45">
        <v>0</v>
      </c>
      <c r="AK104" s="45">
        <v>3.0700000000000003</v>
      </c>
      <c r="AL104" s="45">
        <v>0</v>
      </c>
      <c r="AM104" s="45">
        <v>564.44600000000003</v>
      </c>
      <c r="AN104" s="45">
        <v>734.93857565556357</v>
      </c>
      <c r="AO104" s="45">
        <v>1.349539074074074</v>
      </c>
      <c r="AP104" s="45">
        <v>0.10796312592592593</v>
      </c>
      <c r="AQ104" s="45">
        <v>5.3981562962962963E-2</v>
      </c>
      <c r="AR104" s="45">
        <v>0.94122763636363638</v>
      </c>
      <c r="AS104" s="45">
        <v>0.34637177018181831</v>
      </c>
      <c r="AT104" s="45">
        <v>11.563653818181816</v>
      </c>
      <c r="AU104" s="45">
        <v>0.44820363636363636</v>
      </c>
      <c r="AV104" s="45">
        <v>14.81094062405387</v>
      </c>
      <c r="AW104" s="45">
        <v>3.7350303030303027</v>
      </c>
      <c r="AX104" s="45">
        <v>2.2111379393939394</v>
      </c>
      <c r="AY104" s="45">
        <v>5.6025454545454538E-2</v>
      </c>
      <c r="AZ104" s="45">
        <v>0.89640727272727272</v>
      </c>
      <c r="BA104" s="45">
        <v>0.34860282828282824</v>
      </c>
      <c r="BB104" s="45">
        <v>2.6669709976565659</v>
      </c>
      <c r="BC104" s="45">
        <v>9.9141747956363648</v>
      </c>
      <c r="BD104" s="45"/>
      <c r="BE104" s="45">
        <v>0</v>
      </c>
      <c r="BF104" s="45">
        <v>9.9141747956363648</v>
      </c>
      <c r="BG104" s="45">
        <v>29.470416666666669</v>
      </c>
      <c r="BH104" s="45">
        <v>2.0998411196257227</v>
      </c>
      <c r="BI104" s="45">
        <v>0.58158206377108801</v>
      </c>
      <c r="BJ104" s="45">
        <v>95.960927845681056</v>
      </c>
      <c r="BK104" s="45"/>
      <c r="BL104" s="45">
        <v>128.11276769574454</v>
      </c>
      <c r="BM104" s="45">
        <v>1156.6986405891803</v>
      </c>
      <c r="BN104" s="45">
        <f t="shared" si="12"/>
        <v>140.72166432351077</v>
      </c>
      <c r="BO104" s="45">
        <f t="shared" si="13"/>
        <v>99.443309455280939</v>
      </c>
      <c r="BP104" s="46">
        <f t="shared" si="14"/>
        <v>8.8629737609329435</v>
      </c>
      <c r="BQ104" s="46">
        <f t="shared" si="15"/>
        <v>1.9241982507288626</v>
      </c>
      <c r="BR104" s="64">
        <v>5</v>
      </c>
      <c r="BS104" s="46">
        <f t="shared" si="20"/>
        <v>5.8309037900874632</v>
      </c>
      <c r="BT104" s="46">
        <f t="shared" si="21"/>
        <v>14.25</v>
      </c>
      <c r="BU104" s="46">
        <f t="shared" si="22"/>
        <v>16.618075801749271</v>
      </c>
      <c r="BV104" s="45">
        <f t="shared" si="18"/>
        <v>39.910797391810867</v>
      </c>
      <c r="BW104" s="45">
        <f t="shared" si="16"/>
        <v>280.07577117060259</v>
      </c>
      <c r="BX104" s="45">
        <f t="shared" si="17"/>
        <v>1436.7744117597829</v>
      </c>
      <c r="BY104" s="45">
        <f t="shared" si="23"/>
        <v>17241.292941117394</v>
      </c>
      <c r="BZ104" s="45">
        <f t="shared" si="19"/>
        <v>34482.585882234787</v>
      </c>
      <c r="CA104" s="48">
        <v>43101</v>
      </c>
      <c r="CB104" s="111">
        <v>0</v>
      </c>
      <c r="CC104" s="111">
        <v>0</v>
      </c>
    </row>
    <row r="105" spans="1:81">
      <c r="A105" s="42" t="s">
        <v>557</v>
      </c>
      <c r="B105" s="42" t="s">
        <v>1</v>
      </c>
      <c r="C105" s="42" t="s">
        <v>161</v>
      </c>
      <c r="D105" s="42" t="s">
        <v>558</v>
      </c>
      <c r="E105" s="43" t="s">
        <v>402</v>
      </c>
      <c r="F105" s="43" t="s">
        <v>63</v>
      </c>
      <c r="G105" s="43">
        <v>1</v>
      </c>
      <c r="H105" s="45">
        <v>538.04</v>
      </c>
      <c r="I105" s="45">
        <v>538.04</v>
      </c>
      <c r="J105" s="45"/>
      <c r="K105" s="45"/>
      <c r="L105" s="45"/>
      <c r="M105" s="45"/>
      <c r="N105" s="45"/>
      <c r="O105" s="45"/>
      <c r="P105" s="45">
        <v>17.608581818181818</v>
      </c>
      <c r="Q105" s="45">
        <v>555.64858181818181</v>
      </c>
      <c r="R105" s="45">
        <v>111.12971636363636</v>
      </c>
      <c r="S105" s="45">
        <v>8.3347287272727275</v>
      </c>
      <c r="T105" s="45">
        <v>5.5564858181818186</v>
      </c>
      <c r="U105" s="45">
        <v>1.1112971636363635</v>
      </c>
      <c r="V105" s="45">
        <v>13.891214545454545</v>
      </c>
      <c r="W105" s="45">
        <v>44.451886545454549</v>
      </c>
      <c r="X105" s="45">
        <v>16.669457454545455</v>
      </c>
      <c r="Y105" s="45">
        <v>3.3338914909090911</v>
      </c>
      <c r="Z105" s="45">
        <v>204.47867810909094</v>
      </c>
      <c r="AA105" s="45">
        <v>46.304048484848479</v>
      </c>
      <c r="AB105" s="45">
        <v>61.732557440000001</v>
      </c>
      <c r="AC105" s="45">
        <v>39.757470980344252</v>
      </c>
      <c r="AD105" s="45">
        <v>147.79407690519275</v>
      </c>
      <c r="AE105" s="45">
        <v>147.7176</v>
      </c>
      <c r="AF105" s="45">
        <v>397</v>
      </c>
      <c r="AG105" s="45">
        <v>0</v>
      </c>
      <c r="AH105" s="45">
        <v>48.58</v>
      </c>
      <c r="AI105" s="45">
        <v>0</v>
      </c>
      <c r="AJ105" s="45">
        <v>0</v>
      </c>
      <c r="AK105" s="45">
        <v>3.0700000000000003</v>
      </c>
      <c r="AL105" s="45">
        <v>0</v>
      </c>
      <c r="AM105" s="45">
        <v>596.36760000000004</v>
      </c>
      <c r="AN105" s="45">
        <v>948.64035501428361</v>
      </c>
      <c r="AO105" s="45">
        <v>2.7884255123456794</v>
      </c>
      <c r="AP105" s="45">
        <v>0.22307404098765432</v>
      </c>
      <c r="AQ105" s="45">
        <v>0.11153702049382716</v>
      </c>
      <c r="AR105" s="45">
        <v>1.9447700363636367</v>
      </c>
      <c r="AS105" s="45">
        <v>0.71567537338181841</v>
      </c>
      <c r="AT105" s="45">
        <v>23.892889018181815</v>
      </c>
      <c r="AU105" s="45">
        <v>0.92608096969696974</v>
      </c>
      <c r="AV105" s="45">
        <v>30.602451971451401</v>
      </c>
      <c r="AW105" s="45">
        <v>7.7173414141414138</v>
      </c>
      <c r="AX105" s="45">
        <v>4.5686661171717171</v>
      </c>
      <c r="AY105" s="45">
        <v>0.1157601212121212</v>
      </c>
      <c r="AZ105" s="45">
        <v>1.8521619393939395</v>
      </c>
      <c r="BA105" s="45">
        <v>0.72028519865319862</v>
      </c>
      <c r="BB105" s="45">
        <v>5.5105110429306405</v>
      </c>
      <c r="BC105" s="45">
        <v>20.484725833503031</v>
      </c>
      <c r="BD105" s="45"/>
      <c r="BE105" s="45">
        <v>0</v>
      </c>
      <c r="BF105" s="45">
        <v>20.484725833503031</v>
      </c>
      <c r="BG105" s="45">
        <v>29.470416666666669</v>
      </c>
      <c r="BH105" s="45">
        <v>4.1996822392514455</v>
      </c>
      <c r="BI105" s="45">
        <v>1.1631641275421762</v>
      </c>
      <c r="BJ105" s="45">
        <v>191.92185569136208</v>
      </c>
      <c r="BK105" s="45"/>
      <c r="BL105" s="45">
        <v>226.75511872482238</v>
      </c>
      <c r="BM105" s="45">
        <v>1782.1312333622423</v>
      </c>
      <c r="BN105" s="45">
        <f t="shared" si="12"/>
        <v>140.72166432351077</v>
      </c>
      <c r="BO105" s="45">
        <f t="shared" si="13"/>
        <v>99.443309455280939</v>
      </c>
      <c r="BP105" s="46">
        <f t="shared" si="14"/>
        <v>8.6609686609686669</v>
      </c>
      <c r="BQ105" s="46">
        <f t="shared" si="15"/>
        <v>1.8803418803418819</v>
      </c>
      <c r="BR105" s="64">
        <v>3</v>
      </c>
      <c r="BS105" s="46">
        <f t="shared" si="20"/>
        <v>3.4188034188034218</v>
      </c>
      <c r="BT105" s="46">
        <f t="shared" si="21"/>
        <v>12.25</v>
      </c>
      <c r="BU105" s="46">
        <f t="shared" si="22"/>
        <v>13.960113960113972</v>
      </c>
      <c r="BV105" s="45">
        <f t="shared" si="18"/>
        <v>33.527304031797165</v>
      </c>
      <c r="BW105" s="45">
        <f t="shared" si="16"/>
        <v>273.69227781058885</v>
      </c>
      <c r="BX105" s="45">
        <f t="shared" si="17"/>
        <v>2055.8235111728309</v>
      </c>
      <c r="BY105" s="45">
        <f t="shared" si="23"/>
        <v>24669.882134073971</v>
      </c>
      <c r="BZ105" s="45">
        <f t="shared" si="19"/>
        <v>49339.764268147941</v>
      </c>
      <c r="CA105" s="48">
        <v>43101</v>
      </c>
      <c r="CB105" s="111">
        <v>0</v>
      </c>
      <c r="CC105" s="111">
        <v>0</v>
      </c>
    </row>
    <row r="106" spans="1:81">
      <c r="A106" s="42" t="s">
        <v>276</v>
      </c>
      <c r="B106" s="42" t="s">
        <v>0</v>
      </c>
      <c r="C106" s="42" t="s">
        <v>161</v>
      </c>
      <c r="D106" s="42" t="s">
        <v>559</v>
      </c>
      <c r="E106" s="43" t="s">
        <v>402</v>
      </c>
      <c r="F106" s="43" t="s">
        <v>63</v>
      </c>
      <c r="G106" s="43">
        <v>1</v>
      </c>
      <c r="H106" s="45">
        <v>1076.08</v>
      </c>
      <c r="I106" s="45">
        <v>1076.08</v>
      </c>
      <c r="J106" s="45"/>
      <c r="K106" s="45"/>
      <c r="L106" s="45"/>
      <c r="M106" s="45"/>
      <c r="N106" s="45"/>
      <c r="O106" s="45"/>
      <c r="P106" s="45">
        <v>35.217163636363637</v>
      </c>
      <c r="Q106" s="45">
        <v>1111.2971636363636</v>
      </c>
      <c r="R106" s="45">
        <v>222.25943272727272</v>
      </c>
      <c r="S106" s="45">
        <v>16.669457454545455</v>
      </c>
      <c r="T106" s="45">
        <v>11.112971636363637</v>
      </c>
      <c r="U106" s="45">
        <v>2.2225943272727271</v>
      </c>
      <c r="V106" s="45">
        <v>27.782429090909091</v>
      </c>
      <c r="W106" s="45">
        <v>88.903773090909098</v>
      </c>
      <c r="X106" s="45">
        <v>33.33891490909091</v>
      </c>
      <c r="Y106" s="45">
        <v>6.6677829818181822</v>
      </c>
      <c r="Z106" s="45">
        <v>408.95735621818187</v>
      </c>
      <c r="AA106" s="45">
        <v>92.608096969696959</v>
      </c>
      <c r="AB106" s="45">
        <v>123.46511488</v>
      </c>
      <c r="AC106" s="45">
        <v>79.514941960688503</v>
      </c>
      <c r="AD106" s="45">
        <v>295.58815381038551</v>
      </c>
      <c r="AE106" s="45">
        <v>115.43520000000001</v>
      </c>
      <c r="AF106" s="45">
        <v>397</v>
      </c>
      <c r="AG106" s="45">
        <v>0</v>
      </c>
      <c r="AH106" s="45">
        <v>48.58</v>
      </c>
      <c r="AI106" s="45">
        <v>0</v>
      </c>
      <c r="AJ106" s="45">
        <v>0</v>
      </c>
      <c r="AK106" s="45">
        <v>3.0700000000000003</v>
      </c>
      <c r="AL106" s="45">
        <v>0</v>
      </c>
      <c r="AM106" s="45">
        <v>564.0852000000001</v>
      </c>
      <c r="AN106" s="45">
        <v>1268.6307100285676</v>
      </c>
      <c r="AO106" s="45">
        <v>5.5768510246913587</v>
      </c>
      <c r="AP106" s="45">
        <v>0.44614808197530864</v>
      </c>
      <c r="AQ106" s="45">
        <v>0.22307404098765432</v>
      </c>
      <c r="AR106" s="45">
        <v>3.8895400727272733</v>
      </c>
      <c r="AS106" s="45">
        <v>1.4313507467636368</v>
      </c>
      <c r="AT106" s="45">
        <v>47.785778036363631</v>
      </c>
      <c r="AU106" s="45">
        <v>1.8521619393939395</v>
      </c>
      <c r="AV106" s="45">
        <v>61.204903942902803</v>
      </c>
      <c r="AW106" s="45">
        <v>15.434682828282828</v>
      </c>
      <c r="AX106" s="45">
        <v>9.1373322343434342</v>
      </c>
      <c r="AY106" s="45">
        <v>0.23152024242424241</v>
      </c>
      <c r="AZ106" s="45">
        <v>3.7043238787878789</v>
      </c>
      <c r="BA106" s="45">
        <v>1.4405703973063972</v>
      </c>
      <c r="BB106" s="45">
        <v>11.021022085861281</v>
      </c>
      <c r="BC106" s="45">
        <v>40.969451667006062</v>
      </c>
      <c r="BD106" s="45"/>
      <c r="BE106" s="45">
        <v>0</v>
      </c>
      <c r="BF106" s="45">
        <v>40.969451667006062</v>
      </c>
      <c r="BG106" s="45">
        <v>53.087083333333339</v>
      </c>
      <c r="BH106" s="45">
        <v>8.3993644785028909</v>
      </c>
      <c r="BI106" s="45">
        <v>2.3263282550843525</v>
      </c>
      <c r="BJ106" s="45">
        <v>383.84371138272417</v>
      </c>
      <c r="BK106" s="45"/>
      <c r="BL106" s="45">
        <v>447.65648744964477</v>
      </c>
      <c r="BM106" s="45">
        <v>2929.7587167244847</v>
      </c>
      <c r="BN106" s="45">
        <f t="shared" si="12"/>
        <v>140.72166432351077</v>
      </c>
      <c r="BO106" s="45">
        <f t="shared" si="13"/>
        <v>99.443309455280939</v>
      </c>
      <c r="BP106" s="46">
        <f t="shared" si="14"/>
        <v>8.5633802816901436</v>
      </c>
      <c r="BQ106" s="46">
        <f t="shared" si="15"/>
        <v>1.8591549295774654</v>
      </c>
      <c r="BR106" s="64">
        <v>2</v>
      </c>
      <c r="BS106" s="46">
        <f t="shared" si="20"/>
        <v>2.2535211267605644</v>
      </c>
      <c r="BT106" s="46">
        <f t="shared" si="21"/>
        <v>11.25</v>
      </c>
      <c r="BU106" s="46">
        <f t="shared" si="22"/>
        <v>12.676056338028173</v>
      </c>
      <c r="BV106" s="45">
        <f t="shared" si="18"/>
        <v>30.443447380410227</v>
      </c>
      <c r="BW106" s="45">
        <f t="shared" si="16"/>
        <v>270.60842115920195</v>
      </c>
      <c r="BX106" s="45">
        <f t="shared" si="17"/>
        <v>3200.3671378836866</v>
      </c>
      <c r="BY106" s="45">
        <f t="shared" si="23"/>
        <v>38404.405654604241</v>
      </c>
      <c r="BZ106" s="45">
        <f t="shared" si="19"/>
        <v>76808.811309208482</v>
      </c>
      <c r="CA106" s="48">
        <v>43101</v>
      </c>
      <c r="CB106" s="111">
        <v>0</v>
      </c>
      <c r="CC106" s="111">
        <v>0</v>
      </c>
    </row>
    <row r="107" spans="1:81">
      <c r="A107" s="42" t="s">
        <v>560</v>
      </c>
      <c r="B107" s="42" t="s">
        <v>2</v>
      </c>
      <c r="C107" s="42" t="s">
        <v>67</v>
      </c>
      <c r="D107" s="42" t="s">
        <v>561</v>
      </c>
      <c r="E107" s="43" t="s">
        <v>402</v>
      </c>
      <c r="F107" s="43" t="s">
        <v>63</v>
      </c>
      <c r="G107" s="43">
        <v>1</v>
      </c>
      <c r="H107" s="45">
        <v>260.39999999999998</v>
      </c>
      <c r="I107" s="45">
        <v>260.39999999999998</v>
      </c>
      <c r="J107" s="45"/>
      <c r="K107" s="45"/>
      <c r="L107" s="45"/>
      <c r="M107" s="45"/>
      <c r="N107" s="45"/>
      <c r="O107" s="45"/>
      <c r="P107" s="45">
        <v>8.5221818181818172</v>
      </c>
      <c r="Q107" s="45">
        <v>268.9221818181818</v>
      </c>
      <c r="R107" s="45">
        <v>53.78443636363636</v>
      </c>
      <c r="S107" s="45">
        <v>4.0338327272727268</v>
      </c>
      <c r="T107" s="45">
        <v>2.6892218181818182</v>
      </c>
      <c r="U107" s="45">
        <v>0.53784436363636356</v>
      </c>
      <c r="V107" s="45">
        <v>6.723054545454545</v>
      </c>
      <c r="W107" s="45">
        <v>21.513774545454545</v>
      </c>
      <c r="X107" s="45">
        <v>8.0676654545454536</v>
      </c>
      <c r="Y107" s="45">
        <v>1.6135330909090908</v>
      </c>
      <c r="Z107" s="45">
        <v>98.96336290909089</v>
      </c>
      <c r="AA107" s="45">
        <v>22.410181818181815</v>
      </c>
      <c r="AB107" s="45">
        <v>29.877254399999998</v>
      </c>
      <c r="AC107" s="45">
        <v>19.241776528290913</v>
      </c>
      <c r="AD107" s="45">
        <v>71.529212746472723</v>
      </c>
      <c r="AE107" s="45">
        <v>164.376</v>
      </c>
      <c r="AF107" s="45">
        <v>397</v>
      </c>
      <c r="AG107" s="45">
        <v>0</v>
      </c>
      <c r="AH107" s="45">
        <v>0</v>
      </c>
      <c r="AI107" s="45">
        <v>9.84</v>
      </c>
      <c r="AJ107" s="45">
        <v>0</v>
      </c>
      <c r="AK107" s="45">
        <v>3.0700000000000003</v>
      </c>
      <c r="AL107" s="45">
        <v>0</v>
      </c>
      <c r="AM107" s="45">
        <v>574.28600000000006</v>
      </c>
      <c r="AN107" s="45">
        <v>744.7785756555636</v>
      </c>
      <c r="AO107" s="45">
        <v>1.349539074074074</v>
      </c>
      <c r="AP107" s="45">
        <v>0.10796312592592593</v>
      </c>
      <c r="AQ107" s="45">
        <v>5.3981562962962963E-2</v>
      </c>
      <c r="AR107" s="45">
        <v>0.94122763636363638</v>
      </c>
      <c r="AS107" s="45">
        <v>0.34637177018181831</v>
      </c>
      <c r="AT107" s="45">
        <v>11.563653818181816</v>
      </c>
      <c r="AU107" s="45">
        <v>0.44820363636363636</v>
      </c>
      <c r="AV107" s="45">
        <v>14.81094062405387</v>
      </c>
      <c r="AW107" s="45">
        <v>3.7350303030303027</v>
      </c>
      <c r="AX107" s="45">
        <v>2.2111379393939394</v>
      </c>
      <c r="AY107" s="45">
        <v>5.6025454545454538E-2</v>
      </c>
      <c r="AZ107" s="45">
        <v>0.89640727272727272</v>
      </c>
      <c r="BA107" s="45">
        <v>0.34860282828282824</v>
      </c>
      <c r="BB107" s="45">
        <v>2.6669709976565659</v>
      </c>
      <c r="BC107" s="45">
        <v>9.9141747956363648</v>
      </c>
      <c r="BD107" s="45"/>
      <c r="BE107" s="45">
        <v>0</v>
      </c>
      <c r="BF107" s="45">
        <v>9.9141747956363648</v>
      </c>
      <c r="BG107" s="45">
        <v>29.470416666666669</v>
      </c>
      <c r="BH107" s="45">
        <v>2.0998411196257227</v>
      </c>
      <c r="BI107" s="45">
        <v>0.58158206377108801</v>
      </c>
      <c r="BJ107" s="45">
        <v>95.960927845681056</v>
      </c>
      <c r="BK107" s="45"/>
      <c r="BL107" s="45">
        <v>128.11276769574454</v>
      </c>
      <c r="BM107" s="45">
        <v>1166.5386405891802</v>
      </c>
      <c r="BN107" s="45">
        <f t="shared" si="12"/>
        <v>140.72166432351077</v>
      </c>
      <c r="BO107" s="45">
        <f t="shared" si="13"/>
        <v>99.443309455280939</v>
      </c>
      <c r="BP107" s="46">
        <f t="shared" si="14"/>
        <v>8.6609686609686669</v>
      </c>
      <c r="BQ107" s="46">
        <f t="shared" si="15"/>
        <v>1.8803418803418819</v>
      </c>
      <c r="BR107" s="64">
        <v>3</v>
      </c>
      <c r="BS107" s="46">
        <f t="shared" si="20"/>
        <v>3.4188034188034218</v>
      </c>
      <c r="BT107" s="46">
        <f t="shared" si="21"/>
        <v>12.25</v>
      </c>
      <c r="BU107" s="46">
        <f t="shared" si="22"/>
        <v>13.960113960113972</v>
      </c>
      <c r="BV107" s="45">
        <f t="shared" si="18"/>
        <v>33.527304031797165</v>
      </c>
      <c r="BW107" s="45">
        <f t="shared" si="16"/>
        <v>273.69227781058885</v>
      </c>
      <c r="BX107" s="45">
        <f t="shared" si="17"/>
        <v>1440.2309183997691</v>
      </c>
      <c r="BY107" s="45">
        <f t="shared" si="23"/>
        <v>17282.771020797227</v>
      </c>
      <c r="BZ107" s="45">
        <f t="shared" si="19"/>
        <v>34565.542041594454</v>
      </c>
      <c r="CA107" s="48">
        <v>43101</v>
      </c>
      <c r="CB107" s="111">
        <v>0</v>
      </c>
      <c r="CC107" s="111">
        <v>0</v>
      </c>
    </row>
    <row r="108" spans="1:81">
      <c r="A108" s="42" t="s">
        <v>562</v>
      </c>
      <c r="B108" s="42" t="s">
        <v>2</v>
      </c>
      <c r="C108" s="42" t="s">
        <v>175</v>
      </c>
      <c r="D108" s="42" t="s">
        <v>563</v>
      </c>
      <c r="E108" s="43" t="s">
        <v>402</v>
      </c>
      <c r="F108" s="43" t="s">
        <v>63</v>
      </c>
      <c r="G108" s="43">
        <v>1</v>
      </c>
      <c r="H108" s="45">
        <v>260.39999999999998</v>
      </c>
      <c r="I108" s="45">
        <v>260.39999999999998</v>
      </c>
      <c r="J108" s="45"/>
      <c r="K108" s="45"/>
      <c r="L108" s="45"/>
      <c r="M108" s="45"/>
      <c r="N108" s="45"/>
      <c r="O108" s="45"/>
      <c r="P108" s="45">
        <v>8.5221818181818172</v>
      </c>
      <c r="Q108" s="45">
        <v>268.9221818181818</v>
      </c>
      <c r="R108" s="45">
        <v>53.78443636363636</v>
      </c>
      <c r="S108" s="45">
        <v>4.0338327272727268</v>
      </c>
      <c r="T108" s="45">
        <v>2.6892218181818182</v>
      </c>
      <c r="U108" s="45">
        <v>0.53784436363636356</v>
      </c>
      <c r="V108" s="45">
        <v>6.723054545454545</v>
      </c>
      <c r="W108" s="45">
        <v>21.513774545454545</v>
      </c>
      <c r="X108" s="45">
        <v>8.0676654545454536</v>
      </c>
      <c r="Y108" s="45">
        <v>1.6135330909090908</v>
      </c>
      <c r="Z108" s="45">
        <v>98.96336290909089</v>
      </c>
      <c r="AA108" s="45">
        <v>22.410181818181815</v>
      </c>
      <c r="AB108" s="45">
        <v>29.877254399999998</v>
      </c>
      <c r="AC108" s="45">
        <v>19.241776528290913</v>
      </c>
      <c r="AD108" s="45">
        <v>71.529212746472723</v>
      </c>
      <c r="AE108" s="45">
        <v>164.376</v>
      </c>
      <c r="AF108" s="45">
        <v>397</v>
      </c>
      <c r="AG108" s="45">
        <v>0</v>
      </c>
      <c r="AH108" s="45">
        <v>0</v>
      </c>
      <c r="AI108" s="45">
        <v>0</v>
      </c>
      <c r="AJ108" s="45">
        <v>0</v>
      </c>
      <c r="AK108" s="45">
        <v>3.0700000000000003</v>
      </c>
      <c r="AL108" s="45">
        <v>0</v>
      </c>
      <c r="AM108" s="45">
        <v>564.44600000000003</v>
      </c>
      <c r="AN108" s="45">
        <v>734.93857565556357</v>
      </c>
      <c r="AO108" s="45">
        <v>1.349539074074074</v>
      </c>
      <c r="AP108" s="45">
        <v>0.10796312592592593</v>
      </c>
      <c r="AQ108" s="45">
        <v>5.3981562962962963E-2</v>
      </c>
      <c r="AR108" s="45">
        <v>0.94122763636363638</v>
      </c>
      <c r="AS108" s="45">
        <v>0.34637177018181831</v>
      </c>
      <c r="AT108" s="45">
        <v>11.563653818181816</v>
      </c>
      <c r="AU108" s="45">
        <v>0.44820363636363636</v>
      </c>
      <c r="AV108" s="45">
        <v>14.81094062405387</v>
      </c>
      <c r="AW108" s="45">
        <v>3.7350303030303027</v>
      </c>
      <c r="AX108" s="45">
        <v>2.2111379393939394</v>
      </c>
      <c r="AY108" s="45">
        <v>5.6025454545454538E-2</v>
      </c>
      <c r="AZ108" s="45">
        <v>0.89640727272727272</v>
      </c>
      <c r="BA108" s="45">
        <v>0.34860282828282824</v>
      </c>
      <c r="BB108" s="45">
        <v>2.6669709976565659</v>
      </c>
      <c r="BC108" s="45">
        <v>9.9141747956363648</v>
      </c>
      <c r="BD108" s="45"/>
      <c r="BE108" s="45">
        <v>0</v>
      </c>
      <c r="BF108" s="45">
        <v>9.9141747956363648</v>
      </c>
      <c r="BG108" s="45">
        <v>29.470416666666669</v>
      </c>
      <c r="BH108" s="45">
        <v>2.0998411196257227</v>
      </c>
      <c r="BI108" s="45">
        <v>0.58158206377108801</v>
      </c>
      <c r="BJ108" s="45">
        <v>95.960927845681056</v>
      </c>
      <c r="BK108" s="45"/>
      <c r="BL108" s="45">
        <v>128.11276769574454</v>
      </c>
      <c r="BM108" s="45">
        <v>1156.6986405891803</v>
      </c>
      <c r="BN108" s="45">
        <f t="shared" si="12"/>
        <v>140.72166432351077</v>
      </c>
      <c r="BO108" s="45">
        <f t="shared" si="13"/>
        <v>99.443309455280939</v>
      </c>
      <c r="BP108" s="46">
        <f t="shared" si="14"/>
        <v>8.8629737609329435</v>
      </c>
      <c r="BQ108" s="46">
        <f t="shared" si="15"/>
        <v>1.9241982507288626</v>
      </c>
      <c r="BR108" s="64">
        <v>5</v>
      </c>
      <c r="BS108" s="46">
        <f t="shared" si="20"/>
        <v>5.8309037900874632</v>
      </c>
      <c r="BT108" s="46">
        <f t="shared" si="21"/>
        <v>14.25</v>
      </c>
      <c r="BU108" s="46">
        <f t="shared" si="22"/>
        <v>16.618075801749271</v>
      </c>
      <c r="BV108" s="45">
        <f t="shared" si="18"/>
        <v>39.910797391810867</v>
      </c>
      <c r="BW108" s="45">
        <f t="shared" si="16"/>
        <v>280.07577117060259</v>
      </c>
      <c r="BX108" s="45">
        <f t="shared" si="17"/>
        <v>1436.7744117597829</v>
      </c>
      <c r="BY108" s="45">
        <f t="shared" si="23"/>
        <v>17241.292941117394</v>
      </c>
      <c r="BZ108" s="45">
        <f t="shared" si="19"/>
        <v>34482.585882234787</v>
      </c>
      <c r="CA108" s="48">
        <v>43101</v>
      </c>
      <c r="CB108" s="111">
        <v>0</v>
      </c>
      <c r="CC108" s="111">
        <v>0</v>
      </c>
    </row>
    <row r="109" spans="1:81">
      <c r="A109" s="42" t="s">
        <v>278</v>
      </c>
      <c r="B109" s="42" t="s">
        <v>2</v>
      </c>
      <c r="C109" s="42" t="s">
        <v>175</v>
      </c>
      <c r="D109" s="42" t="s">
        <v>564</v>
      </c>
      <c r="E109" s="43" t="s">
        <v>402</v>
      </c>
      <c r="F109" s="43" t="s">
        <v>63</v>
      </c>
      <c r="G109" s="43">
        <v>1</v>
      </c>
      <c r="H109" s="45">
        <v>260.39999999999998</v>
      </c>
      <c r="I109" s="45">
        <v>260.39999999999998</v>
      </c>
      <c r="J109" s="45"/>
      <c r="K109" s="45"/>
      <c r="L109" s="45"/>
      <c r="M109" s="45"/>
      <c r="N109" s="45"/>
      <c r="O109" s="45"/>
      <c r="P109" s="45">
        <v>8.5221818181818172</v>
      </c>
      <c r="Q109" s="45">
        <v>268.9221818181818</v>
      </c>
      <c r="R109" s="45">
        <v>53.78443636363636</v>
      </c>
      <c r="S109" s="45">
        <v>4.0338327272727268</v>
      </c>
      <c r="T109" s="45">
        <v>2.6892218181818182</v>
      </c>
      <c r="U109" s="45">
        <v>0.53784436363636356</v>
      </c>
      <c r="V109" s="45">
        <v>6.723054545454545</v>
      </c>
      <c r="W109" s="45">
        <v>21.513774545454545</v>
      </c>
      <c r="X109" s="45">
        <v>8.0676654545454536</v>
      </c>
      <c r="Y109" s="45">
        <v>1.6135330909090908</v>
      </c>
      <c r="Z109" s="45">
        <v>98.96336290909089</v>
      </c>
      <c r="AA109" s="45">
        <v>22.410181818181815</v>
      </c>
      <c r="AB109" s="45">
        <v>29.877254399999998</v>
      </c>
      <c r="AC109" s="45">
        <v>19.241776528290913</v>
      </c>
      <c r="AD109" s="45">
        <v>71.529212746472723</v>
      </c>
      <c r="AE109" s="45">
        <v>164.376</v>
      </c>
      <c r="AF109" s="45">
        <v>397</v>
      </c>
      <c r="AG109" s="45">
        <v>0</v>
      </c>
      <c r="AH109" s="45">
        <v>0</v>
      </c>
      <c r="AI109" s="45">
        <v>0</v>
      </c>
      <c r="AJ109" s="45">
        <v>0</v>
      </c>
      <c r="AK109" s="45">
        <v>3.0700000000000003</v>
      </c>
      <c r="AL109" s="45">
        <v>0</v>
      </c>
      <c r="AM109" s="45">
        <v>564.44600000000003</v>
      </c>
      <c r="AN109" s="45">
        <v>734.93857565556357</v>
      </c>
      <c r="AO109" s="45">
        <v>1.349539074074074</v>
      </c>
      <c r="AP109" s="45">
        <v>0.10796312592592593</v>
      </c>
      <c r="AQ109" s="45">
        <v>5.3981562962962963E-2</v>
      </c>
      <c r="AR109" s="45">
        <v>0.94122763636363638</v>
      </c>
      <c r="AS109" s="45">
        <v>0.34637177018181831</v>
      </c>
      <c r="AT109" s="45">
        <v>11.563653818181816</v>
      </c>
      <c r="AU109" s="45">
        <v>0.44820363636363636</v>
      </c>
      <c r="AV109" s="45">
        <v>14.81094062405387</v>
      </c>
      <c r="AW109" s="45">
        <v>3.7350303030303027</v>
      </c>
      <c r="AX109" s="45">
        <v>2.2111379393939394</v>
      </c>
      <c r="AY109" s="45">
        <v>5.6025454545454538E-2</v>
      </c>
      <c r="AZ109" s="45">
        <v>0.89640727272727272</v>
      </c>
      <c r="BA109" s="45">
        <v>0.34860282828282824</v>
      </c>
      <c r="BB109" s="45">
        <v>2.6669709976565659</v>
      </c>
      <c r="BC109" s="45">
        <v>9.9141747956363648</v>
      </c>
      <c r="BD109" s="45"/>
      <c r="BE109" s="45">
        <v>0</v>
      </c>
      <c r="BF109" s="45">
        <v>9.9141747956363648</v>
      </c>
      <c r="BG109" s="45">
        <v>29.470416666666669</v>
      </c>
      <c r="BH109" s="45">
        <v>2.0998411196257227</v>
      </c>
      <c r="BI109" s="45">
        <v>0.58158206377108801</v>
      </c>
      <c r="BJ109" s="45">
        <v>95.960927845681056</v>
      </c>
      <c r="BK109" s="45"/>
      <c r="BL109" s="45">
        <v>128.11276769574454</v>
      </c>
      <c r="BM109" s="45">
        <v>1156.6986405891803</v>
      </c>
      <c r="BN109" s="45">
        <f t="shared" si="12"/>
        <v>140.72166432351077</v>
      </c>
      <c r="BO109" s="45">
        <f t="shared" si="13"/>
        <v>99.443309455280939</v>
      </c>
      <c r="BP109" s="46">
        <f t="shared" si="14"/>
        <v>8.6609686609686669</v>
      </c>
      <c r="BQ109" s="46">
        <f t="shared" si="15"/>
        <v>1.8803418803418819</v>
      </c>
      <c r="BR109" s="64">
        <v>3</v>
      </c>
      <c r="BS109" s="46">
        <f t="shared" si="20"/>
        <v>3.4188034188034218</v>
      </c>
      <c r="BT109" s="46">
        <f t="shared" si="21"/>
        <v>12.25</v>
      </c>
      <c r="BU109" s="46">
        <f t="shared" si="22"/>
        <v>13.960113960113972</v>
      </c>
      <c r="BV109" s="45">
        <f t="shared" si="18"/>
        <v>33.527304031797165</v>
      </c>
      <c r="BW109" s="45">
        <f t="shared" si="16"/>
        <v>273.69227781058885</v>
      </c>
      <c r="BX109" s="45">
        <f t="shared" si="17"/>
        <v>1430.3909183997691</v>
      </c>
      <c r="BY109" s="45">
        <f t="shared" si="23"/>
        <v>17164.691020797229</v>
      </c>
      <c r="BZ109" s="45">
        <f t="shared" si="19"/>
        <v>34329.382041594457</v>
      </c>
      <c r="CA109" s="48">
        <v>43101</v>
      </c>
      <c r="CB109" s="111">
        <v>0</v>
      </c>
      <c r="CC109" s="111">
        <v>0</v>
      </c>
    </row>
    <row r="110" spans="1:81">
      <c r="A110" s="42" t="s">
        <v>280</v>
      </c>
      <c r="B110" s="42" t="s">
        <v>2</v>
      </c>
      <c r="C110" s="42" t="s">
        <v>271</v>
      </c>
      <c r="D110" s="42" t="s">
        <v>565</v>
      </c>
      <c r="E110" s="43" t="s">
        <v>402</v>
      </c>
      <c r="F110" s="43" t="s">
        <v>63</v>
      </c>
      <c r="G110" s="43">
        <v>1</v>
      </c>
      <c r="H110" s="45">
        <v>260.39999999999998</v>
      </c>
      <c r="I110" s="45">
        <v>260.39999999999998</v>
      </c>
      <c r="J110" s="45"/>
      <c r="K110" s="45"/>
      <c r="L110" s="45"/>
      <c r="M110" s="45"/>
      <c r="N110" s="45"/>
      <c r="O110" s="45"/>
      <c r="P110" s="45">
        <v>8.5221818181818172</v>
      </c>
      <c r="Q110" s="45">
        <v>268.9221818181818</v>
      </c>
      <c r="R110" s="45">
        <v>53.78443636363636</v>
      </c>
      <c r="S110" s="45">
        <v>4.0338327272727268</v>
      </c>
      <c r="T110" s="45">
        <v>2.6892218181818182</v>
      </c>
      <c r="U110" s="45">
        <v>0.53784436363636356</v>
      </c>
      <c r="V110" s="45">
        <v>6.723054545454545</v>
      </c>
      <c r="W110" s="45">
        <v>21.513774545454545</v>
      </c>
      <c r="X110" s="45">
        <v>8.0676654545454536</v>
      </c>
      <c r="Y110" s="45">
        <v>1.6135330909090908</v>
      </c>
      <c r="Z110" s="45">
        <v>98.96336290909089</v>
      </c>
      <c r="AA110" s="45">
        <v>22.410181818181815</v>
      </c>
      <c r="AB110" s="45">
        <v>29.877254399999998</v>
      </c>
      <c r="AC110" s="45">
        <v>19.241776528290913</v>
      </c>
      <c r="AD110" s="45">
        <v>71.529212746472723</v>
      </c>
      <c r="AE110" s="45">
        <v>164.376</v>
      </c>
      <c r="AF110" s="45">
        <v>397</v>
      </c>
      <c r="AG110" s="45">
        <v>0</v>
      </c>
      <c r="AH110" s="45">
        <v>0</v>
      </c>
      <c r="AI110" s="45">
        <v>0</v>
      </c>
      <c r="AJ110" s="45">
        <v>0</v>
      </c>
      <c r="AK110" s="45">
        <v>3.0700000000000003</v>
      </c>
      <c r="AL110" s="45">
        <v>0</v>
      </c>
      <c r="AM110" s="45">
        <v>564.44600000000003</v>
      </c>
      <c r="AN110" s="45">
        <v>734.93857565556357</v>
      </c>
      <c r="AO110" s="45">
        <v>1.349539074074074</v>
      </c>
      <c r="AP110" s="45">
        <v>0.10796312592592593</v>
      </c>
      <c r="AQ110" s="45">
        <v>5.3981562962962963E-2</v>
      </c>
      <c r="AR110" s="45">
        <v>0.94122763636363638</v>
      </c>
      <c r="AS110" s="45">
        <v>0.34637177018181831</v>
      </c>
      <c r="AT110" s="45">
        <v>11.563653818181816</v>
      </c>
      <c r="AU110" s="45">
        <v>0.44820363636363636</v>
      </c>
      <c r="AV110" s="45">
        <v>14.81094062405387</v>
      </c>
      <c r="AW110" s="45">
        <v>3.7350303030303027</v>
      </c>
      <c r="AX110" s="45">
        <v>2.2111379393939394</v>
      </c>
      <c r="AY110" s="45">
        <v>5.6025454545454538E-2</v>
      </c>
      <c r="AZ110" s="45">
        <v>0.89640727272727272</v>
      </c>
      <c r="BA110" s="45">
        <v>0.34860282828282824</v>
      </c>
      <c r="BB110" s="45">
        <v>2.6669709976565659</v>
      </c>
      <c r="BC110" s="45">
        <v>9.9141747956363648</v>
      </c>
      <c r="BD110" s="45"/>
      <c r="BE110" s="45">
        <v>0</v>
      </c>
      <c r="BF110" s="45">
        <v>9.9141747956363648</v>
      </c>
      <c r="BG110" s="45">
        <v>29.470416666666669</v>
      </c>
      <c r="BH110" s="45">
        <v>2.0998411196257227</v>
      </c>
      <c r="BI110" s="45">
        <v>0.58158206377108801</v>
      </c>
      <c r="BJ110" s="45">
        <v>95.960927845681056</v>
      </c>
      <c r="BK110" s="45"/>
      <c r="BL110" s="45">
        <v>128.11276769574454</v>
      </c>
      <c r="BM110" s="45">
        <v>1156.6986405891803</v>
      </c>
      <c r="BN110" s="45">
        <f t="shared" si="12"/>
        <v>140.72166432351077</v>
      </c>
      <c r="BO110" s="45">
        <f t="shared" si="13"/>
        <v>99.443309455280939</v>
      </c>
      <c r="BP110" s="46">
        <f t="shared" si="14"/>
        <v>8.6609686609686669</v>
      </c>
      <c r="BQ110" s="46">
        <f t="shared" si="15"/>
        <v>1.8803418803418819</v>
      </c>
      <c r="BR110" s="64">
        <v>3</v>
      </c>
      <c r="BS110" s="46">
        <f t="shared" si="20"/>
        <v>3.4188034188034218</v>
      </c>
      <c r="BT110" s="46">
        <f t="shared" si="21"/>
        <v>12.25</v>
      </c>
      <c r="BU110" s="46">
        <f t="shared" si="22"/>
        <v>13.960113960113972</v>
      </c>
      <c r="BV110" s="45">
        <f t="shared" si="18"/>
        <v>33.527304031797165</v>
      </c>
      <c r="BW110" s="45">
        <f t="shared" si="16"/>
        <v>273.69227781058885</v>
      </c>
      <c r="BX110" s="45">
        <f t="shared" si="17"/>
        <v>1430.3909183997691</v>
      </c>
      <c r="BY110" s="45">
        <f t="shared" si="23"/>
        <v>17164.691020797229</v>
      </c>
      <c r="BZ110" s="45">
        <f t="shared" si="19"/>
        <v>34329.382041594457</v>
      </c>
      <c r="CA110" s="48">
        <v>43101</v>
      </c>
      <c r="CB110" s="111">
        <v>0</v>
      </c>
      <c r="CC110" s="111">
        <v>0</v>
      </c>
    </row>
    <row r="111" spans="1:81">
      <c r="A111" s="42" t="s">
        <v>566</v>
      </c>
      <c r="B111" s="42" t="s">
        <v>1</v>
      </c>
      <c r="C111" s="42" t="s">
        <v>74</v>
      </c>
      <c r="D111" s="42" t="s">
        <v>567</v>
      </c>
      <c r="E111" s="43" t="s">
        <v>402</v>
      </c>
      <c r="F111" s="43" t="s">
        <v>63</v>
      </c>
      <c r="G111" s="43">
        <v>1</v>
      </c>
      <c r="H111" s="45">
        <v>520.79999999999995</v>
      </c>
      <c r="I111" s="45">
        <v>520.79999999999995</v>
      </c>
      <c r="J111" s="45"/>
      <c r="K111" s="45"/>
      <c r="L111" s="45"/>
      <c r="M111" s="45"/>
      <c r="N111" s="45"/>
      <c r="O111" s="45"/>
      <c r="P111" s="45">
        <v>17.044363636363634</v>
      </c>
      <c r="Q111" s="45">
        <v>537.8443636363636</v>
      </c>
      <c r="R111" s="45">
        <v>107.56887272727272</v>
      </c>
      <c r="S111" s="45">
        <v>8.0676654545454536</v>
      </c>
      <c r="T111" s="45">
        <v>5.3784436363636363</v>
      </c>
      <c r="U111" s="45">
        <v>1.0756887272727271</v>
      </c>
      <c r="V111" s="45">
        <v>13.44610909090909</v>
      </c>
      <c r="W111" s="45">
        <v>43.027549090909091</v>
      </c>
      <c r="X111" s="45">
        <v>16.135330909090907</v>
      </c>
      <c r="Y111" s="45">
        <v>3.2270661818181816</v>
      </c>
      <c r="Z111" s="45">
        <v>197.92672581818178</v>
      </c>
      <c r="AA111" s="45">
        <v>44.820363636363631</v>
      </c>
      <c r="AB111" s="45">
        <v>59.754508799999996</v>
      </c>
      <c r="AC111" s="45">
        <v>38.483553056581826</v>
      </c>
      <c r="AD111" s="45">
        <v>143.05842549294545</v>
      </c>
      <c r="AE111" s="45">
        <v>148.75200000000001</v>
      </c>
      <c r="AF111" s="45">
        <v>0</v>
      </c>
      <c r="AG111" s="45">
        <v>264.83999999999997</v>
      </c>
      <c r="AH111" s="45">
        <v>27.01</v>
      </c>
      <c r="AI111" s="45">
        <v>0</v>
      </c>
      <c r="AJ111" s="45">
        <v>0</v>
      </c>
      <c r="AK111" s="45">
        <v>3.0700000000000003</v>
      </c>
      <c r="AL111" s="45">
        <v>0</v>
      </c>
      <c r="AM111" s="45">
        <v>443.67199999999997</v>
      </c>
      <c r="AN111" s="45">
        <v>784.65715131112722</v>
      </c>
      <c r="AO111" s="45">
        <v>2.6990781481481481</v>
      </c>
      <c r="AP111" s="45">
        <v>0.21592625185185185</v>
      </c>
      <c r="AQ111" s="45">
        <v>0.10796312592592593</v>
      </c>
      <c r="AR111" s="45">
        <v>1.8824552727272728</v>
      </c>
      <c r="AS111" s="45">
        <v>0.69274354036363661</v>
      </c>
      <c r="AT111" s="45">
        <v>23.127307636363632</v>
      </c>
      <c r="AU111" s="45">
        <v>0.89640727272727272</v>
      </c>
      <c r="AV111" s="45">
        <v>29.621881248107741</v>
      </c>
      <c r="AW111" s="45">
        <v>7.4700606060606054</v>
      </c>
      <c r="AX111" s="45">
        <v>4.4222758787878789</v>
      </c>
      <c r="AY111" s="45">
        <v>0.11205090909090908</v>
      </c>
      <c r="AZ111" s="45">
        <v>1.7928145454545454</v>
      </c>
      <c r="BA111" s="45">
        <v>0.69720565656565647</v>
      </c>
      <c r="BB111" s="45">
        <v>5.3339419953131317</v>
      </c>
      <c r="BC111" s="45">
        <v>19.82834959127273</v>
      </c>
      <c r="BD111" s="45"/>
      <c r="BE111" s="45">
        <v>0</v>
      </c>
      <c r="BF111" s="45">
        <v>19.82834959127273</v>
      </c>
      <c r="BG111" s="45">
        <v>29.470416666666669</v>
      </c>
      <c r="BH111" s="45">
        <v>4.1996822392514455</v>
      </c>
      <c r="BI111" s="45">
        <v>1.1631641275421762</v>
      </c>
      <c r="BJ111" s="45">
        <v>191.92185569136208</v>
      </c>
      <c r="BK111" s="45"/>
      <c r="BL111" s="45">
        <v>226.75511872482238</v>
      </c>
      <c r="BM111" s="45">
        <v>1598.7068645116938</v>
      </c>
      <c r="BN111" s="45">
        <f t="shared" si="12"/>
        <v>140.72166432351077</v>
      </c>
      <c r="BO111" s="45">
        <f t="shared" si="13"/>
        <v>99.443309455280939</v>
      </c>
      <c r="BP111" s="46">
        <f t="shared" si="14"/>
        <v>8.6609686609686669</v>
      </c>
      <c r="BQ111" s="46">
        <f t="shared" si="15"/>
        <v>1.8803418803418819</v>
      </c>
      <c r="BR111" s="64">
        <v>3</v>
      </c>
      <c r="BS111" s="46">
        <f t="shared" si="20"/>
        <v>3.4188034188034218</v>
      </c>
      <c r="BT111" s="46">
        <f t="shared" si="21"/>
        <v>12.25</v>
      </c>
      <c r="BU111" s="46">
        <f t="shared" si="22"/>
        <v>13.960113960113972</v>
      </c>
      <c r="BV111" s="45">
        <f t="shared" si="18"/>
        <v>33.527304031797165</v>
      </c>
      <c r="BW111" s="45">
        <f t="shared" si="16"/>
        <v>273.69227781058885</v>
      </c>
      <c r="BX111" s="45">
        <f t="shared" si="17"/>
        <v>1872.3991423222826</v>
      </c>
      <c r="BY111" s="45">
        <f t="shared" si="23"/>
        <v>22468.789707867392</v>
      </c>
      <c r="BZ111" s="45">
        <f t="shared" si="19"/>
        <v>44937.579415734785</v>
      </c>
      <c r="CA111" s="48">
        <v>43101</v>
      </c>
      <c r="CB111" s="111">
        <v>0</v>
      </c>
      <c r="CC111" s="111">
        <v>0</v>
      </c>
    </row>
    <row r="112" spans="1:81">
      <c r="A112" s="42" t="s">
        <v>282</v>
      </c>
      <c r="B112" s="42" t="s">
        <v>0</v>
      </c>
      <c r="C112" s="42" t="s">
        <v>282</v>
      </c>
      <c r="D112" s="42" t="s">
        <v>568</v>
      </c>
      <c r="E112" s="43" t="s">
        <v>402</v>
      </c>
      <c r="F112" s="43" t="s">
        <v>63</v>
      </c>
      <c r="G112" s="43">
        <v>5</v>
      </c>
      <c r="H112" s="45">
        <v>1076.08</v>
      </c>
      <c r="I112" s="45">
        <v>5380.4</v>
      </c>
      <c r="J112" s="45"/>
      <c r="K112" s="45"/>
      <c r="L112" s="45"/>
      <c r="M112" s="45"/>
      <c r="N112" s="45"/>
      <c r="O112" s="45"/>
      <c r="P112" s="45">
        <v>176.08581818181818</v>
      </c>
      <c r="Q112" s="45">
        <v>5556.4858181818181</v>
      </c>
      <c r="R112" s="45">
        <v>1111.2971636363636</v>
      </c>
      <c r="S112" s="45">
        <v>83.347287272727272</v>
      </c>
      <c r="T112" s="45">
        <v>55.564858181818181</v>
      </c>
      <c r="U112" s="45">
        <v>11.112971636363637</v>
      </c>
      <c r="V112" s="45">
        <v>138.91214545454545</v>
      </c>
      <c r="W112" s="45">
        <v>444.51886545454545</v>
      </c>
      <c r="X112" s="45">
        <v>166.69457454545454</v>
      </c>
      <c r="Y112" s="45">
        <v>33.33891490909091</v>
      </c>
      <c r="Z112" s="45">
        <v>2044.786781090909</v>
      </c>
      <c r="AA112" s="45">
        <v>463.04048484848482</v>
      </c>
      <c r="AB112" s="45">
        <v>617.32557440000005</v>
      </c>
      <c r="AC112" s="45">
        <v>397.57470980344254</v>
      </c>
      <c r="AD112" s="45">
        <v>1477.9407690519274</v>
      </c>
      <c r="AE112" s="45">
        <v>577.17600000000004</v>
      </c>
      <c r="AF112" s="45">
        <v>1985</v>
      </c>
      <c r="AG112" s="45">
        <v>0</v>
      </c>
      <c r="AH112" s="45">
        <v>163.1</v>
      </c>
      <c r="AI112" s="45">
        <v>0</v>
      </c>
      <c r="AJ112" s="45">
        <v>0</v>
      </c>
      <c r="AK112" s="45">
        <v>15.350000000000001</v>
      </c>
      <c r="AL112" s="45">
        <v>0</v>
      </c>
      <c r="AM112" s="45">
        <v>2740.6259999999997</v>
      </c>
      <c r="AN112" s="45">
        <v>6263.3535501428369</v>
      </c>
      <c r="AO112" s="45">
        <v>27.884255123456793</v>
      </c>
      <c r="AP112" s="45">
        <v>2.2307404098765433</v>
      </c>
      <c r="AQ112" s="45">
        <v>1.1153702049382717</v>
      </c>
      <c r="AR112" s="45">
        <v>19.447700363636365</v>
      </c>
      <c r="AS112" s="45">
        <v>7.156753733818185</v>
      </c>
      <c r="AT112" s="45">
        <v>238.92889018181816</v>
      </c>
      <c r="AU112" s="45">
        <v>9.260809696969698</v>
      </c>
      <c r="AV112" s="45">
        <v>306.02451971451404</v>
      </c>
      <c r="AW112" s="45">
        <v>77.173414141414142</v>
      </c>
      <c r="AX112" s="45">
        <v>45.686661171717176</v>
      </c>
      <c r="AY112" s="45">
        <v>1.157601212121212</v>
      </c>
      <c r="AZ112" s="45">
        <v>18.521619393939396</v>
      </c>
      <c r="BA112" s="45">
        <v>7.2028519865319867</v>
      </c>
      <c r="BB112" s="45">
        <v>55.105110429306407</v>
      </c>
      <c r="BC112" s="45">
        <v>204.84725833503029</v>
      </c>
      <c r="BD112" s="45"/>
      <c r="BE112" s="45">
        <v>0</v>
      </c>
      <c r="BF112" s="45">
        <v>204.84725833503029</v>
      </c>
      <c r="BG112" s="45">
        <v>265.4354166666667</v>
      </c>
      <c r="BH112" s="45">
        <v>41.996822392514453</v>
      </c>
      <c r="BI112" s="45">
        <v>11.631641275421762</v>
      </c>
      <c r="BJ112" s="45">
        <v>1919.2185569136209</v>
      </c>
      <c r="BK112" s="45"/>
      <c r="BL112" s="45">
        <v>2238.2824372482237</v>
      </c>
      <c r="BM112" s="45">
        <v>14568.993583622423</v>
      </c>
      <c r="BN112" s="45">
        <f t="shared" si="12"/>
        <v>703.60832161755388</v>
      </c>
      <c r="BO112" s="45">
        <f t="shared" si="13"/>
        <v>497.2165472764047</v>
      </c>
      <c r="BP112" s="46">
        <f t="shared" si="14"/>
        <v>8.6609686609686669</v>
      </c>
      <c r="BQ112" s="46">
        <f t="shared" si="15"/>
        <v>1.8803418803418819</v>
      </c>
      <c r="BR112" s="64">
        <v>3</v>
      </c>
      <c r="BS112" s="46">
        <f t="shared" si="20"/>
        <v>3.4188034188034218</v>
      </c>
      <c r="BT112" s="46">
        <f t="shared" si="21"/>
        <v>12.25</v>
      </c>
      <c r="BU112" s="46">
        <f t="shared" si="22"/>
        <v>13.960113960113972</v>
      </c>
      <c r="BV112" s="45">
        <f t="shared" si="18"/>
        <v>167.63652015898583</v>
      </c>
      <c r="BW112" s="45">
        <f t="shared" si="16"/>
        <v>1368.4613890529445</v>
      </c>
      <c r="BX112" s="45">
        <f t="shared" si="17"/>
        <v>15937.454972675368</v>
      </c>
      <c r="BY112" s="45">
        <f t="shared" si="23"/>
        <v>191249.45967210442</v>
      </c>
      <c r="BZ112" s="45">
        <f t="shared" si="19"/>
        <v>382498.91934420884</v>
      </c>
      <c r="CA112" s="48">
        <v>43101</v>
      </c>
      <c r="CB112" s="111">
        <v>0</v>
      </c>
      <c r="CC112" s="111">
        <v>0</v>
      </c>
    </row>
    <row r="113" spans="1:81">
      <c r="A113" s="42" t="s">
        <v>569</v>
      </c>
      <c r="B113" s="42" t="s">
        <v>1</v>
      </c>
      <c r="C113" s="42" t="s">
        <v>373</v>
      </c>
      <c r="D113" s="42" t="s">
        <v>570</v>
      </c>
      <c r="E113" s="43" t="s">
        <v>402</v>
      </c>
      <c r="F113" s="43" t="s">
        <v>63</v>
      </c>
      <c r="G113" s="43">
        <v>1</v>
      </c>
      <c r="H113" s="45">
        <v>520.79999999999995</v>
      </c>
      <c r="I113" s="45">
        <v>520.79999999999995</v>
      </c>
      <c r="J113" s="45"/>
      <c r="K113" s="45"/>
      <c r="L113" s="45"/>
      <c r="M113" s="45"/>
      <c r="N113" s="45"/>
      <c r="O113" s="45"/>
      <c r="P113" s="45">
        <v>17.044363636363634</v>
      </c>
      <c r="Q113" s="45">
        <v>537.8443636363636</v>
      </c>
      <c r="R113" s="45">
        <v>107.56887272727272</v>
      </c>
      <c r="S113" s="45">
        <v>8.0676654545454536</v>
      </c>
      <c r="T113" s="45">
        <v>5.3784436363636363</v>
      </c>
      <c r="U113" s="45">
        <v>1.0756887272727271</v>
      </c>
      <c r="V113" s="45">
        <v>13.44610909090909</v>
      </c>
      <c r="W113" s="45">
        <v>43.027549090909091</v>
      </c>
      <c r="X113" s="45">
        <v>16.135330909090907</v>
      </c>
      <c r="Y113" s="45">
        <v>3.2270661818181816</v>
      </c>
      <c r="Z113" s="45">
        <v>197.92672581818178</v>
      </c>
      <c r="AA113" s="45">
        <v>44.820363636363631</v>
      </c>
      <c r="AB113" s="45">
        <v>59.754508799999996</v>
      </c>
      <c r="AC113" s="45">
        <v>38.483553056581826</v>
      </c>
      <c r="AD113" s="45">
        <v>143.05842549294545</v>
      </c>
      <c r="AE113" s="45">
        <v>148.75200000000001</v>
      </c>
      <c r="AF113" s="45">
        <v>397</v>
      </c>
      <c r="AG113" s="45">
        <v>0</v>
      </c>
      <c r="AH113" s="45">
        <v>35.89</v>
      </c>
      <c r="AI113" s="45">
        <v>0</v>
      </c>
      <c r="AJ113" s="45">
        <v>0</v>
      </c>
      <c r="AK113" s="45">
        <v>3.0700000000000003</v>
      </c>
      <c r="AL113" s="45">
        <v>0</v>
      </c>
      <c r="AM113" s="45">
        <v>584.71199999999999</v>
      </c>
      <c r="AN113" s="45">
        <v>925.69715131112719</v>
      </c>
      <c r="AO113" s="45">
        <v>2.6990781481481481</v>
      </c>
      <c r="AP113" s="45">
        <v>0.21592625185185185</v>
      </c>
      <c r="AQ113" s="45">
        <v>0.10796312592592593</v>
      </c>
      <c r="AR113" s="45">
        <v>1.8824552727272728</v>
      </c>
      <c r="AS113" s="45">
        <v>0.69274354036363661</v>
      </c>
      <c r="AT113" s="45">
        <v>23.127307636363632</v>
      </c>
      <c r="AU113" s="45">
        <v>0.89640727272727272</v>
      </c>
      <c r="AV113" s="45">
        <v>29.621881248107741</v>
      </c>
      <c r="AW113" s="45">
        <v>7.4700606060606054</v>
      </c>
      <c r="AX113" s="45">
        <v>4.4222758787878789</v>
      </c>
      <c r="AY113" s="45">
        <v>0.11205090909090908</v>
      </c>
      <c r="AZ113" s="45">
        <v>1.7928145454545454</v>
      </c>
      <c r="BA113" s="45">
        <v>0.69720565656565647</v>
      </c>
      <c r="BB113" s="45">
        <v>5.3339419953131317</v>
      </c>
      <c r="BC113" s="45">
        <v>19.82834959127273</v>
      </c>
      <c r="BD113" s="45"/>
      <c r="BE113" s="45">
        <v>0</v>
      </c>
      <c r="BF113" s="45">
        <v>19.82834959127273</v>
      </c>
      <c r="BG113" s="45">
        <v>29.470416666666669</v>
      </c>
      <c r="BH113" s="45">
        <v>4.1996822392514455</v>
      </c>
      <c r="BI113" s="45">
        <v>1.1631641275421762</v>
      </c>
      <c r="BJ113" s="45">
        <v>191.92185569136208</v>
      </c>
      <c r="BK113" s="45"/>
      <c r="BL113" s="45">
        <v>226.75511872482238</v>
      </c>
      <c r="BM113" s="45">
        <v>1739.7468645116937</v>
      </c>
      <c r="BN113" s="45">
        <f t="shared" si="12"/>
        <v>140.72166432351077</v>
      </c>
      <c r="BO113" s="45">
        <f t="shared" si="13"/>
        <v>99.443309455280939</v>
      </c>
      <c r="BP113" s="46">
        <f t="shared" si="14"/>
        <v>8.6609686609686669</v>
      </c>
      <c r="BQ113" s="46">
        <f t="shared" si="15"/>
        <v>1.8803418803418819</v>
      </c>
      <c r="BR113" s="64">
        <v>3</v>
      </c>
      <c r="BS113" s="46">
        <f t="shared" si="20"/>
        <v>3.4188034188034218</v>
      </c>
      <c r="BT113" s="46">
        <f t="shared" si="21"/>
        <v>12.25</v>
      </c>
      <c r="BU113" s="46">
        <f t="shared" si="22"/>
        <v>13.960113960113972</v>
      </c>
      <c r="BV113" s="45">
        <f t="shared" si="18"/>
        <v>33.527304031797165</v>
      </c>
      <c r="BW113" s="45">
        <f t="shared" si="16"/>
        <v>273.69227781058885</v>
      </c>
      <c r="BX113" s="45">
        <f t="shared" si="17"/>
        <v>2013.4391423222826</v>
      </c>
      <c r="BY113" s="45">
        <f t="shared" si="23"/>
        <v>24161.269707867392</v>
      </c>
      <c r="BZ113" s="45">
        <f t="shared" si="19"/>
        <v>48322.539415734784</v>
      </c>
      <c r="CA113" s="48">
        <v>43101</v>
      </c>
      <c r="CB113" s="111">
        <v>0</v>
      </c>
      <c r="CC113" s="111">
        <v>0</v>
      </c>
    </row>
    <row r="114" spans="1:81">
      <c r="A114" s="42" t="s">
        <v>288</v>
      </c>
      <c r="B114" s="42" t="s">
        <v>0</v>
      </c>
      <c r="C114" s="42" t="s">
        <v>161</v>
      </c>
      <c r="D114" s="42" t="s">
        <v>571</v>
      </c>
      <c r="E114" s="43" t="s">
        <v>402</v>
      </c>
      <c r="F114" s="43" t="s">
        <v>63</v>
      </c>
      <c r="G114" s="43">
        <v>2</v>
      </c>
      <c r="H114" s="45">
        <v>1076.08</v>
      </c>
      <c r="I114" s="45">
        <v>2152.16</v>
      </c>
      <c r="J114" s="45"/>
      <c r="K114" s="45"/>
      <c r="L114" s="45"/>
      <c r="M114" s="45"/>
      <c r="N114" s="45"/>
      <c r="O114" s="45"/>
      <c r="P114" s="45">
        <v>70.434327272727273</v>
      </c>
      <c r="Q114" s="45">
        <v>2222.5943272727272</v>
      </c>
      <c r="R114" s="45">
        <v>444.51886545454545</v>
      </c>
      <c r="S114" s="45">
        <v>33.33891490909091</v>
      </c>
      <c r="T114" s="45">
        <v>22.225943272727275</v>
      </c>
      <c r="U114" s="45">
        <v>4.4451886545454542</v>
      </c>
      <c r="V114" s="45">
        <v>55.564858181818181</v>
      </c>
      <c r="W114" s="45">
        <v>177.8075461818182</v>
      </c>
      <c r="X114" s="45">
        <v>66.67782981818182</v>
      </c>
      <c r="Y114" s="45">
        <v>13.335565963636364</v>
      </c>
      <c r="Z114" s="45">
        <v>817.91471243636374</v>
      </c>
      <c r="AA114" s="45">
        <v>185.21619393939392</v>
      </c>
      <c r="AB114" s="45">
        <v>246.93022976</v>
      </c>
      <c r="AC114" s="45">
        <v>159.02988392137701</v>
      </c>
      <c r="AD114" s="45">
        <v>591.17630762077101</v>
      </c>
      <c r="AE114" s="45">
        <v>230.87040000000002</v>
      </c>
      <c r="AF114" s="45">
        <v>794</v>
      </c>
      <c r="AG114" s="45">
        <v>0</v>
      </c>
      <c r="AH114" s="45">
        <v>97.16</v>
      </c>
      <c r="AI114" s="45">
        <v>0</v>
      </c>
      <c r="AJ114" s="45">
        <v>0</v>
      </c>
      <c r="AK114" s="45">
        <v>6.1400000000000006</v>
      </c>
      <c r="AL114" s="45">
        <v>0</v>
      </c>
      <c r="AM114" s="45">
        <v>1128.1704000000002</v>
      </c>
      <c r="AN114" s="45">
        <v>2537.2614200571352</v>
      </c>
      <c r="AO114" s="45">
        <v>11.153702049382717</v>
      </c>
      <c r="AP114" s="45">
        <v>0.89229616395061728</v>
      </c>
      <c r="AQ114" s="45">
        <v>0.44614808197530864</v>
      </c>
      <c r="AR114" s="45">
        <v>7.7790801454545466</v>
      </c>
      <c r="AS114" s="45">
        <v>2.8627014935272737</v>
      </c>
      <c r="AT114" s="45">
        <v>95.571556072727262</v>
      </c>
      <c r="AU114" s="45">
        <v>3.7043238787878789</v>
      </c>
      <c r="AV114" s="45">
        <v>122.40980788580561</v>
      </c>
      <c r="AW114" s="45">
        <v>30.869365656565655</v>
      </c>
      <c r="AX114" s="45">
        <v>18.274664468686868</v>
      </c>
      <c r="AY114" s="45">
        <v>0.46304048484848481</v>
      </c>
      <c r="AZ114" s="45">
        <v>7.4086477575757579</v>
      </c>
      <c r="BA114" s="45">
        <v>2.8811407946127945</v>
      </c>
      <c r="BB114" s="45">
        <v>22.042044171722562</v>
      </c>
      <c r="BC114" s="45">
        <v>81.938903334012124</v>
      </c>
      <c r="BD114" s="45"/>
      <c r="BE114" s="45">
        <v>0</v>
      </c>
      <c r="BF114" s="45">
        <v>81.938903334012124</v>
      </c>
      <c r="BG114" s="45">
        <v>106.17416666666668</v>
      </c>
      <c r="BH114" s="45">
        <v>16.798728957005782</v>
      </c>
      <c r="BI114" s="45">
        <v>4.652656510168705</v>
      </c>
      <c r="BJ114" s="45">
        <v>767.68742276544833</v>
      </c>
      <c r="BK114" s="45"/>
      <c r="BL114" s="45">
        <v>895.31297489928954</v>
      </c>
      <c r="BM114" s="45">
        <v>5859.5174334489693</v>
      </c>
      <c r="BN114" s="45">
        <f t="shared" si="12"/>
        <v>281.44332864702153</v>
      </c>
      <c r="BO114" s="45">
        <f t="shared" si="13"/>
        <v>198.88661891056188</v>
      </c>
      <c r="BP114" s="46">
        <f t="shared" si="14"/>
        <v>8.6609686609686669</v>
      </c>
      <c r="BQ114" s="46">
        <f t="shared" si="15"/>
        <v>1.8803418803418819</v>
      </c>
      <c r="BR114" s="64">
        <v>3</v>
      </c>
      <c r="BS114" s="46">
        <f t="shared" si="20"/>
        <v>3.4188034188034218</v>
      </c>
      <c r="BT114" s="46">
        <f t="shared" si="21"/>
        <v>12.25</v>
      </c>
      <c r="BU114" s="46">
        <f t="shared" si="22"/>
        <v>13.960113960113972</v>
      </c>
      <c r="BV114" s="45">
        <f t="shared" si="18"/>
        <v>67.05460806359433</v>
      </c>
      <c r="BW114" s="45">
        <f t="shared" si="16"/>
        <v>547.3845556211777</v>
      </c>
      <c r="BX114" s="45">
        <f t="shared" si="17"/>
        <v>6406.9019890701475</v>
      </c>
      <c r="BY114" s="45">
        <f t="shared" si="23"/>
        <v>76882.823868841777</v>
      </c>
      <c r="BZ114" s="45">
        <f t="shared" si="19"/>
        <v>153765.64773768355</v>
      </c>
      <c r="CA114" s="48">
        <v>43101</v>
      </c>
      <c r="CB114" s="111">
        <v>0</v>
      </c>
      <c r="CC114" s="111">
        <v>0</v>
      </c>
    </row>
    <row r="115" spans="1:81">
      <c r="A115" s="42" t="s">
        <v>295</v>
      </c>
      <c r="B115" s="42" t="s">
        <v>0</v>
      </c>
      <c r="C115" s="42" t="s">
        <v>74</v>
      </c>
      <c r="D115" s="42" t="s">
        <v>572</v>
      </c>
      <c r="E115" s="43" t="s">
        <v>402</v>
      </c>
      <c r="F115" s="43" t="s">
        <v>63</v>
      </c>
      <c r="G115" s="43">
        <v>1</v>
      </c>
      <c r="H115" s="45">
        <v>1041.5999999999999</v>
      </c>
      <c r="I115" s="45">
        <v>1041.5999999999999</v>
      </c>
      <c r="J115" s="45"/>
      <c r="K115" s="45"/>
      <c r="L115" s="45"/>
      <c r="M115" s="45"/>
      <c r="N115" s="45"/>
      <c r="O115" s="45"/>
      <c r="P115" s="45">
        <v>34.088727272727269</v>
      </c>
      <c r="Q115" s="45">
        <v>1075.6887272727272</v>
      </c>
      <c r="R115" s="45">
        <v>215.13774545454544</v>
      </c>
      <c r="S115" s="45">
        <v>16.135330909090907</v>
      </c>
      <c r="T115" s="45">
        <v>10.756887272727273</v>
      </c>
      <c r="U115" s="45">
        <v>2.1513774545454543</v>
      </c>
      <c r="V115" s="45">
        <v>26.89221818181818</v>
      </c>
      <c r="W115" s="45">
        <v>86.055098181818181</v>
      </c>
      <c r="X115" s="45">
        <v>32.270661818181814</v>
      </c>
      <c r="Y115" s="45">
        <v>6.4541323636363632</v>
      </c>
      <c r="Z115" s="45">
        <v>395.85345163636356</v>
      </c>
      <c r="AA115" s="45">
        <v>89.640727272727261</v>
      </c>
      <c r="AB115" s="45">
        <v>119.50901759999999</v>
      </c>
      <c r="AC115" s="45">
        <v>76.967106113163652</v>
      </c>
      <c r="AD115" s="45">
        <v>286.11685098589089</v>
      </c>
      <c r="AE115" s="45">
        <v>117.504</v>
      </c>
      <c r="AF115" s="45">
        <v>0</v>
      </c>
      <c r="AG115" s="45">
        <v>264.83999999999997</v>
      </c>
      <c r="AH115" s="45">
        <v>27.01</v>
      </c>
      <c r="AI115" s="45">
        <v>0</v>
      </c>
      <c r="AJ115" s="45">
        <v>0</v>
      </c>
      <c r="AK115" s="45">
        <v>3.0700000000000003</v>
      </c>
      <c r="AL115" s="45">
        <v>0</v>
      </c>
      <c r="AM115" s="45">
        <v>412.42399999999998</v>
      </c>
      <c r="AN115" s="45">
        <v>1094.3943026222544</v>
      </c>
      <c r="AO115" s="45">
        <v>5.3981562962962961</v>
      </c>
      <c r="AP115" s="45">
        <v>0.43185250370370371</v>
      </c>
      <c r="AQ115" s="45">
        <v>0.21592625185185185</v>
      </c>
      <c r="AR115" s="45">
        <v>3.7649105454545455</v>
      </c>
      <c r="AS115" s="45">
        <v>1.3854870807272732</v>
      </c>
      <c r="AT115" s="45">
        <v>46.254615272727264</v>
      </c>
      <c r="AU115" s="45">
        <v>1.7928145454545454</v>
      </c>
      <c r="AV115" s="45">
        <v>59.243762496215481</v>
      </c>
      <c r="AW115" s="45">
        <v>14.940121212121211</v>
      </c>
      <c r="AX115" s="45">
        <v>8.8445517575757577</v>
      </c>
      <c r="AY115" s="45">
        <v>0.22410181818181815</v>
      </c>
      <c r="AZ115" s="45">
        <v>3.5856290909090909</v>
      </c>
      <c r="BA115" s="45">
        <v>1.3944113131313129</v>
      </c>
      <c r="BB115" s="45">
        <v>10.667883990626263</v>
      </c>
      <c r="BC115" s="45">
        <v>39.656699182545459</v>
      </c>
      <c r="BD115" s="45"/>
      <c r="BE115" s="45">
        <v>0</v>
      </c>
      <c r="BF115" s="45">
        <v>39.656699182545459</v>
      </c>
      <c r="BG115" s="45">
        <v>53.087083333333339</v>
      </c>
      <c r="BH115" s="45">
        <v>8.3993644785028909</v>
      </c>
      <c r="BI115" s="45">
        <v>2.3263282550843525</v>
      </c>
      <c r="BJ115" s="45">
        <v>383.84371138272417</v>
      </c>
      <c r="BK115" s="45"/>
      <c r="BL115" s="45">
        <v>447.65648744964477</v>
      </c>
      <c r="BM115" s="45">
        <v>2716.6399790233872</v>
      </c>
      <c r="BN115" s="45">
        <f t="shared" si="12"/>
        <v>140.72166432351077</v>
      </c>
      <c r="BO115" s="45">
        <f t="shared" si="13"/>
        <v>99.443309455280939</v>
      </c>
      <c r="BP115" s="46">
        <f t="shared" si="14"/>
        <v>8.5633802816901436</v>
      </c>
      <c r="BQ115" s="46">
        <f t="shared" si="15"/>
        <v>1.8591549295774654</v>
      </c>
      <c r="BR115" s="64">
        <v>2</v>
      </c>
      <c r="BS115" s="46">
        <f t="shared" si="20"/>
        <v>2.2535211267605644</v>
      </c>
      <c r="BT115" s="46">
        <f t="shared" si="21"/>
        <v>11.25</v>
      </c>
      <c r="BU115" s="46">
        <f t="shared" si="22"/>
        <v>12.676056338028173</v>
      </c>
      <c r="BV115" s="45">
        <f t="shared" si="18"/>
        <v>30.443447380410227</v>
      </c>
      <c r="BW115" s="45">
        <f t="shared" si="16"/>
        <v>270.60842115920195</v>
      </c>
      <c r="BX115" s="45">
        <f t="shared" si="17"/>
        <v>2987.2484001825892</v>
      </c>
      <c r="BY115" s="45">
        <f t="shared" si="23"/>
        <v>35846.980802191072</v>
      </c>
      <c r="BZ115" s="45">
        <f t="shared" si="19"/>
        <v>71693.961604382144</v>
      </c>
      <c r="CA115" s="48">
        <v>43101</v>
      </c>
      <c r="CB115" s="111">
        <v>0</v>
      </c>
      <c r="CC115" s="111">
        <v>0</v>
      </c>
    </row>
    <row r="116" spans="1:81">
      <c r="A116" s="42" t="s">
        <v>297</v>
      </c>
      <c r="B116" s="42" t="s">
        <v>2</v>
      </c>
      <c r="C116" s="42" t="s">
        <v>84</v>
      </c>
      <c r="D116" s="42" t="s">
        <v>573</v>
      </c>
      <c r="E116" s="43" t="s">
        <v>402</v>
      </c>
      <c r="F116" s="43" t="s">
        <v>63</v>
      </c>
      <c r="G116" s="43">
        <v>1</v>
      </c>
      <c r="H116" s="45">
        <v>260.39999999999998</v>
      </c>
      <c r="I116" s="45">
        <v>260.39999999999998</v>
      </c>
      <c r="J116" s="45"/>
      <c r="K116" s="45"/>
      <c r="L116" s="45"/>
      <c r="M116" s="45"/>
      <c r="N116" s="45"/>
      <c r="O116" s="45"/>
      <c r="P116" s="45">
        <v>8.5221818181818172</v>
      </c>
      <c r="Q116" s="45">
        <v>268.9221818181818</v>
      </c>
      <c r="R116" s="45">
        <v>53.78443636363636</v>
      </c>
      <c r="S116" s="45">
        <v>4.0338327272727268</v>
      </c>
      <c r="T116" s="45">
        <v>2.6892218181818182</v>
      </c>
      <c r="U116" s="45">
        <v>0.53784436363636356</v>
      </c>
      <c r="V116" s="45">
        <v>6.723054545454545</v>
      </c>
      <c r="W116" s="45">
        <v>21.513774545454545</v>
      </c>
      <c r="X116" s="45">
        <v>8.0676654545454536</v>
      </c>
      <c r="Y116" s="45">
        <v>1.6135330909090908</v>
      </c>
      <c r="Z116" s="45">
        <v>98.96336290909089</v>
      </c>
      <c r="AA116" s="45">
        <v>22.410181818181815</v>
      </c>
      <c r="AB116" s="45">
        <v>29.877254399999998</v>
      </c>
      <c r="AC116" s="45">
        <v>19.241776528290913</v>
      </c>
      <c r="AD116" s="45">
        <v>71.529212746472723</v>
      </c>
      <c r="AE116" s="45">
        <v>164.376</v>
      </c>
      <c r="AF116" s="45">
        <v>397</v>
      </c>
      <c r="AG116" s="45">
        <v>0</v>
      </c>
      <c r="AH116" s="45">
        <v>32.619999999999997</v>
      </c>
      <c r="AI116" s="45">
        <v>0</v>
      </c>
      <c r="AJ116" s="45">
        <v>0</v>
      </c>
      <c r="AK116" s="45">
        <v>3.0700000000000003</v>
      </c>
      <c r="AL116" s="45">
        <v>0</v>
      </c>
      <c r="AM116" s="45">
        <v>597.06600000000003</v>
      </c>
      <c r="AN116" s="45">
        <v>767.55857565556357</v>
      </c>
      <c r="AO116" s="45">
        <v>1.349539074074074</v>
      </c>
      <c r="AP116" s="45">
        <v>0.10796312592592593</v>
      </c>
      <c r="AQ116" s="45">
        <v>5.3981562962962963E-2</v>
      </c>
      <c r="AR116" s="45">
        <v>0.94122763636363638</v>
      </c>
      <c r="AS116" s="45">
        <v>0.34637177018181831</v>
      </c>
      <c r="AT116" s="45">
        <v>11.563653818181816</v>
      </c>
      <c r="AU116" s="45">
        <v>0.44820363636363636</v>
      </c>
      <c r="AV116" s="45">
        <v>14.81094062405387</v>
      </c>
      <c r="AW116" s="45">
        <v>3.7350303030303027</v>
      </c>
      <c r="AX116" s="45">
        <v>2.2111379393939394</v>
      </c>
      <c r="AY116" s="45">
        <v>5.6025454545454538E-2</v>
      </c>
      <c r="AZ116" s="45">
        <v>0.89640727272727272</v>
      </c>
      <c r="BA116" s="45">
        <v>0.34860282828282824</v>
      </c>
      <c r="BB116" s="45">
        <v>2.6669709976565659</v>
      </c>
      <c r="BC116" s="45">
        <v>9.9141747956363648</v>
      </c>
      <c r="BD116" s="45"/>
      <c r="BE116" s="45">
        <v>0</v>
      </c>
      <c r="BF116" s="45">
        <v>9.9141747956363648</v>
      </c>
      <c r="BG116" s="45">
        <v>29.470416666666669</v>
      </c>
      <c r="BH116" s="45">
        <v>2.0998411196257227</v>
      </c>
      <c r="BI116" s="45">
        <v>0.58158206377108801</v>
      </c>
      <c r="BJ116" s="45">
        <v>95.960927845681056</v>
      </c>
      <c r="BK116" s="45"/>
      <c r="BL116" s="45">
        <v>128.11276769574454</v>
      </c>
      <c r="BM116" s="45">
        <v>1189.3186405891802</v>
      </c>
      <c r="BN116" s="45">
        <f t="shared" si="12"/>
        <v>140.72166432351077</v>
      </c>
      <c r="BO116" s="45">
        <f t="shared" si="13"/>
        <v>99.443309455280939</v>
      </c>
      <c r="BP116" s="46">
        <f t="shared" si="14"/>
        <v>8.6609686609686669</v>
      </c>
      <c r="BQ116" s="46">
        <f t="shared" si="15"/>
        <v>1.8803418803418819</v>
      </c>
      <c r="BR116" s="64">
        <v>3</v>
      </c>
      <c r="BS116" s="46">
        <f t="shared" si="20"/>
        <v>3.4188034188034218</v>
      </c>
      <c r="BT116" s="46">
        <f t="shared" si="21"/>
        <v>12.25</v>
      </c>
      <c r="BU116" s="46">
        <f t="shared" si="22"/>
        <v>13.960113960113972</v>
      </c>
      <c r="BV116" s="45">
        <f t="shared" si="18"/>
        <v>33.527304031797165</v>
      </c>
      <c r="BW116" s="45">
        <f t="shared" si="16"/>
        <v>273.69227781058885</v>
      </c>
      <c r="BX116" s="45">
        <f t="shared" si="17"/>
        <v>1463.010918399769</v>
      </c>
      <c r="BY116" s="45">
        <f t="shared" si="23"/>
        <v>17556.131020797227</v>
      </c>
      <c r="BZ116" s="45">
        <f t="shared" si="19"/>
        <v>35112.262041594455</v>
      </c>
      <c r="CA116" s="48">
        <v>43101</v>
      </c>
      <c r="CB116" s="111">
        <v>0</v>
      </c>
      <c r="CC116" s="111">
        <v>0</v>
      </c>
    </row>
    <row r="117" spans="1:81">
      <c r="A117" s="42" t="s">
        <v>574</v>
      </c>
      <c r="B117" s="42" t="s">
        <v>2</v>
      </c>
      <c r="C117" s="42" t="s">
        <v>405</v>
      </c>
      <c r="D117" s="42" t="s">
        <v>575</v>
      </c>
      <c r="E117" s="43" t="s">
        <v>402</v>
      </c>
      <c r="F117" s="43" t="s">
        <v>63</v>
      </c>
      <c r="G117" s="43">
        <v>1</v>
      </c>
      <c r="H117" s="45">
        <v>260.39999999999998</v>
      </c>
      <c r="I117" s="45">
        <v>260.39999999999998</v>
      </c>
      <c r="J117" s="45"/>
      <c r="K117" s="45"/>
      <c r="L117" s="45"/>
      <c r="M117" s="45"/>
      <c r="N117" s="45"/>
      <c r="O117" s="45"/>
      <c r="P117" s="45">
        <v>8.5221818181818172</v>
      </c>
      <c r="Q117" s="45">
        <v>268.9221818181818</v>
      </c>
      <c r="R117" s="45">
        <v>53.78443636363636</v>
      </c>
      <c r="S117" s="45">
        <v>4.0338327272727268</v>
      </c>
      <c r="T117" s="45">
        <v>2.6892218181818182</v>
      </c>
      <c r="U117" s="45">
        <v>0.53784436363636356</v>
      </c>
      <c r="V117" s="45">
        <v>6.723054545454545</v>
      </c>
      <c r="W117" s="45">
        <v>21.513774545454545</v>
      </c>
      <c r="X117" s="45">
        <v>8.0676654545454536</v>
      </c>
      <c r="Y117" s="45">
        <v>1.6135330909090908</v>
      </c>
      <c r="Z117" s="45">
        <v>98.96336290909089</v>
      </c>
      <c r="AA117" s="45">
        <v>22.410181818181815</v>
      </c>
      <c r="AB117" s="45">
        <v>29.877254399999998</v>
      </c>
      <c r="AC117" s="45">
        <v>19.241776528290913</v>
      </c>
      <c r="AD117" s="45">
        <v>71.529212746472723</v>
      </c>
      <c r="AE117" s="45">
        <v>164.376</v>
      </c>
      <c r="AF117" s="45">
        <v>397</v>
      </c>
      <c r="AG117" s="45">
        <v>0</v>
      </c>
      <c r="AH117" s="45">
        <v>0</v>
      </c>
      <c r="AI117" s="45">
        <v>0</v>
      </c>
      <c r="AJ117" s="45">
        <v>0</v>
      </c>
      <c r="AK117" s="45">
        <v>3.0700000000000003</v>
      </c>
      <c r="AL117" s="45">
        <v>0</v>
      </c>
      <c r="AM117" s="45">
        <v>564.44600000000003</v>
      </c>
      <c r="AN117" s="45">
        <v>734.93857565556357</v>
      </c>
      <c r="AO117" s="45">
        <v>1.349539074074074</v>
      </c>
      <c r="AP117" s="45">
        <v>0.10796312592592593</v>
      </c>
      <c r="AQ117" s="45">
        <v>5.3981562962962963E-2</v>
      </c>
      <c r="AR117" s="45">
        <v>0.94122763636363638</v>
      </c>
      <c r="AS117" s="45">
        <v>0.34637177018181831</v>
      </c>
      <c r="AT117" s="45">
        <v>11.563653818181816</v>
      </c>
      <c r="AU117" s="45">
        <v>0.44820363636363636</v>
      </c>
      <c r="AV117" s="45">
        <v>14.81094062405387</v>
      </c>
      <c r="AW117" s="45">
        <v>3.7350303030303027</v>
      </c>
      <c r="AX117" s="45">
        <v>2.2111379393939394</v>
      </c>
      <c r="AY117" s="45">
        <v>5.6025454545454538E-2</v>
      </c>
      <c r="AZ117" s="45">
        <v>0.89640727272727272</v>
      </c>
      <c r="BA117" s="45">
        <v>0.34860282828282824</v>
      </c>
      <c r="BB117" s="45">
        <v>2.6669709976565659</v>
      </c>
      <c r="BC117" s="45">
        <v>9.9141747956363648</v>
      </c>
      <c r="BD117" s="45"/>
      <c r="BE117" s="45">
        <v>0</v>
      </c>
      <c r="BF117" s="45">
        <v>9.9141747956363648</v>
      </c>
      <c r="BG117" s="45">
        <v>29.470416666666669</v>
      </c>
      <c r="BH117" s="45">
        <v>2.0998411196257227</v>
      </c>
      <c r="BI117" s="45">
        <v>0.58158206377108801</v>
      </c>
      <c r="BJ117" s="45">
        <v>95.960927845681056</v>
      </c>
      <c r="BK117" s="45"/>
      <c r="BL117" s="45">
        <v>128.11276769574454</v>
      </c>
      <c r="BM117" s="45">
        <v>1156.6986405891803</v>
      </c>
      <c r="BN117" s="45">
        <f t="shared" si="12"/>
        <v>140.72166432351077</v>
      </c>
      <c r="BO117" s="45">
        <f t="shared" si="13"/>
        <v>99.443309455280939</v>
      </c>
      <c r="BP117" s="46">
        <f t="shared" si="14"/>
        <v>8.8629737609329435</v>
      </c>
      <c r="BQ117" s="46">
        <f t="shared" si="15"/>
        <v>1.9241982507288626</v>
      </c>
      <c r="BR117" s="64">
        <v>5</v>
      </c>
      <c r="BS117" s="46">
        <f t="shared" si="20"/>
        <v>5.8309037900874632</v>
      </c>
      <c r="BT117" s="46">
        <f t="shared" si="21"/>
        <v>14.25</v>
      </c>
      <c r="BU117" s="46">
        <f t="shared" si="22"/>
        <v>16.618075801749271</v>
      </c>
      <c r="BV117" s="45">
        <f t="shared" si="18"/>
        <v>39.910797391810867</v>
      </c>
      <c r="BW117" s="45">
        <f t="shared" si="16"/>
        <v>280.07577117060259</v>
      </c>
      <c r="BX117" s="45">
        <f t="shared" si="17"/>
        <v>1436.7744117597829</v>
      </c>
      <c r="BY117" s="45">
        <f t="shared" si="23"/>
        <v>17241.292941117394</v>
      </c>
      <c r="BZ117" s="45">
        <f t="shared" si="19"/>
        <v>34482.585882234787</v>
      </c>
      <c r="CA117" s="48">
        <v>43101</v>
      </c>
      <c r="CB117" s="111">
        <v>0</v>
      </c>
      <c r="CC117" s="111">
        <v>0</v>
      </c>
    </row>
    <row r="118" spans="1:81">
      <c r="A118" s="42" t="s">
        <v>300</v>
      </c>
      <c r="B118" s="42" t="s">
        <v>1</v>
      </c>
      <c r="C118" s="42" t="s">
        <v>84</v>
      </c>
      <c r="D118" s="42" t="s">
        <v>576</v>
      </c>
      <c r="E118" s="43" t="s">
        <v>402</v>
      </c>
      <c r="F118" s="43" t="s">
        <v>63</v>
      </c>
      <c r="G118" s="43">
        <v>1</v>
      </c>
      <c r="H118" s="45">
        <v>520.79999999999995</v>
      </c>
      <c r="I118" s="45">
        <v>520.79999999999995</v>
      </c>
      <c r="J118" s="45"/>
      <c r="K118" s="45"/>
      <c r="L118" s="45"/>
      <c r="M118" s="45"/>
      <c r="N118" s="45"/>
      <c r="O118" s="45"/>
      <c r="P118" s="45">
        <v>17.044363636363634</v>
      </c>
      <c r="Q118" s="45">
        <v>537.8443636363636</v>
      </c>
      <c r="R118" s="45">
        <v>107.56887272727272</v>
      </c>
      <c r="S118" s="45">
        <v>8.0676654545454536</v>
      </c>
      <c r="T118" s="45">
        <v>5.3784436363636363</v>
      </c>
      <c r="U118" s="45">
        <v>1.0756887272727271</v>
      </c>
      <c r="V118" s="45">
        <v>13.44610909090909</v>
      </c>
      <c r="W118" s="45">
        <v>43.027549090909091</v>
      </c>
      <c r="X118" s="45">
        <v>16.135330909090907</v>
      </c>
      <c r="Y118" s="45">
        <v>3.2270661818181816</v>
      </c>
      <c r="Z118" s="45">
        <v>197.92672581818178</v>
      </c>
      <c r="AA118" s="45">
        <v>44.820363636363631</v>
      </c>
      <c r="AB118" s="45">
        <v>59.754508799999996</v>
      </c>
      <c r="AC118" s="45">
        <v>38.483553056581826</v>
      </c>
      <c r="AD118" s="45">
        <v>143.05842549294545</v>
      </c>
      <c r="AE118" s="45">
        <v>148.75200000000001</v>
      </c>
      <c r="AF118" s="45">
        <v>397</v>
      </c>
      <c r="AG118" s="45">
        <v>0</v>
      </c>
      <c r="AH118" s="45">
        <v>32.619999999999997</v>
      </c>
      <c r="AI118" s="45">
        <v>0</v>
      </c>
      <c r="AJ118" s="45">
        <v>0</v>
      </c>
      <c r="AK118" s="45">
        <v>3.0700000000000003</v>
      </c>
      <c r="AL118" s="45">
        <v>0</v>
      </c>
      <c r="AM118" s="45">
        <v>581.44200000000001</v>
      </c>
      <c r="AN118" s="45">
        <v>922.4271513111272</v>
      </c>
      <c r="AO118" s="45">
        <v>2.6990781481481481</v>
      </c>
      <c r="AP118" s="45">
        <v>0.21592625185185185</v>
      </c>
      <c r="AQ118" s="45">
        <v>0.10796312592592593</v>
      </c>
      <c r="AR118" s="45">
        <v>1.8824552727272728</v>
      </c>
      <c r="AS118" s="45">
        <v>0.69274354036363661</v>
      </c>
      <c r="AT118" s="45">
        <v>23.127307636363632</v>
      </c>
      <c r="AU118" s="45">
        <v>0.89640727272727272</v>
      </c>
      <c r="AV118" s="45">
        <v>29.621881248107741</v>
      </c>
      <c r="AW118" s="45">
        <v>7.4700606060606054</v>
      </c>
      <c r="AX118" s="45">
        <v>4.4222758787878789</v>
      </c>
      <c r="AY118" s="45">
        <v>0.11205090909090908</v>
      </c>
      <c r="AZ118" s="45">
        <v>1.7928145454545454</v>
      </c>
      <c r="BA118" s="45">
        <v>0.69720565656565647</v>
      </c>
      <c r="BB118" s="45">
        <v>5.3339419953131317</v>
      </c>
      <c r="BC118" s="45">
        <v>19.82834959127273</v>
      </c>
      <c r="BD118" s="45"/>
      <c r="BE118" s="45">
        <v>0</v>
      </c>
      <c r="BF118" s="45">
        <v>19.82834959127273</v>
      </c>
      <c r="BG118" s="45">
        <v>29.470416666666669</v>
      </c>
      <c r="BH118" s="45">
        <v>4.1996822392514455</v>
      </c>
      <c r="BI118" s="45">
        <v>1.1631641275421762</v>
      </c>
      <c r="BJ118" s="45">
        <v>191.92185569136208</v>
      </c>
      <c r="BK118" s="45"/>
      <c r="BL118" s="45">
        <v>226.75511872482238</v>
      </c>
      <c r="BM118" s="45">
        <v>1736.4768645116937</v>
      </c>
      <c r="BN118" s="45">
        <f t="shared" si="12"/>
        <v>140.72166432351077</v>
      </c>
      <c r="BO118" s="45">
        <f t="shared" si="13"/>
        <v>99.443309455280939</v>
      </c>
      <c r="BP118" s="46">
        <f t="shared" si="14"/>
        <v>8.6609686609686669</v>
      </c>
      <c r="BQ118" s="46">
        <f t="shared" si="15"/>
        <v>1.8803418803418819</v>
      </c>
      <c r="BR118" s="64">
        <v>3</v>
      </c>
      <c r="BS118" s="46">
        <f t="shared" si="20"/>
        <v>3.4188034188034218</v>
      </c>
      <c r="BT118" s="46">
        <f t="shared" si="21"/>
        <v>12.25</v>
      </c>
      <c r="BU118" s="46">
        <f t="shared" si="22"/>
        <v>13.960113960113972</v>
      </c>
      <c r="BV118" s="45">
        <f t="shared" si="18"/>
        <v>33.527304031797165</v>
      </c>
      <c r="BW118" s="45">
        <f t="shared" si="16"/>
        <v>273.69227781058885</v>
      </c>
      <c r="BX118" s="45">
        <f t="shared" si="17"/>
        <v>2010.1691423222826</v>
      </c>
      <c r="BY118" s="45">
        <f t="shared" si="23"/>
        <v>24122.02970786739</v>
      </c>
      <c r="BZ118" s="45">
        <f t="shared" si="19"/>
        <v>48244.05941573478</v>
      </c>
      <c r="CA118" s="48">
        <v>43101</v>
      </c>
      <c r="CB118" s="111">
        <v>0</v>
      </c>
      <c r="CC118" s="111">
        <v>0</v>
      </c>
    </row>
    <row r="119" spans="1:81">
      <c r="A119" s="42" t="s">
        <v>577</v>
      </c>
      <c r="B119" s="42" t="s">
        <v>2</v>
      </c>
      <c r="C119" s="42" t="s">
        <v>165</v>
      </c>
      <c r="D119" s="42" t="s">
        <v>578</v>
      </c>
      <c r="E119" s="43" t="s">
        <v>402</v>
      </c>
      <c r="F119" s="43" t="s">
        <v>63</v>
      </c>
      <c r="G119" s="43">
        <v>1</v>
      </c>
      <c r="H119" s="45">
        <v>260.39999999999998</v>
      </c>
      <c r="I119" s="45">
        <v>260.39999999999998</v>
      </c>
      <c r="J119" s="45"/>
      <c r="K119" s="45"/>
      <c r="L119" s="45"/>
      <c r="M119" s="45"/>
      <c r="N119" s="45"/>
      <c r="O119" s="45"/>
      <c r="P119" s="45">
        <v>8.5221818181818172</v>
      </c>
      <c r="Q119" s="45">
        <v>268.9221818181818</v>
      </c>
      <c r="R119" s="45">
        <v>53.78443636363636</v>
      </c>
      <c r="S119" s="45">
        <v>4.0338327272727268</v>
      </c>
      <c r="T119" s="45">
        <v>2.6892218181818182</v>
      </c>
      <c r="U119" s="45">
        <v>0.53784436363636356</v>
      </c>
      <c r="V119" s="45">
        <v>6.723054545454545</v>
      </c>
      <c r="W119" s="45">
        <v>21.513774545454545</v>
      </c>
      <c r="X119" s="45">
        <v>8.0676654545454536</v>
      </c>
      <c r="Y119" s="45">
        <v>1.6135330909090908</v>
      </c>
      <c r="Z119" s="45">
        <v>98.96336290909089</v>
      </c>
      <c r="AA119" s="45">
        <v>22.410181818181815</v>
      </c>
      <c r="AB119" s="45">
        <v>29.877254399999998</v>
      </c>
      <c r="AC119" s="45">
        <v>19.241776528290913</v>
      </c>
      <c r="AD119" s="45">
        <v>71.529212746472723</v>
      </c>
      <c r="AE119" s="45">
        <v>164.376</v>
      </c>
      <c r="AF119" s="45">
        <v>397</v>
      </c>
      <c r="AG119" s="45">
        <v>0</v>
      </c>
      <c r="AH119" s="45">
        <v>0</v>
      </c>
      <c r="AI119" s="45">
        <v>0</v>
      </c>
      <c r="AJ119" s="45">
        <v>0</v>
      </c>
      <c r="AK119" s="45">
        <v>3.0700000000000003</v>
      </c>
      <c r="AL119" s="45">
        <v>0</v>
      </c>
      <c r="AM119" s="45">
        <v>564.44600000000003</v>
      </c>
      <c r="AN119" s="45">
        <v>734.93857565556357</v>
      </c>
      <c r="AO119" s="45">
        <v>1.349539074074074</v>
      </c>
      <c r="AP119" s="45">
        <v>0.10796312592592593</v>
      </c>
      <c r="AQ119" s="45">
        <v>5.3981562962962963E-2</v>
      </c>
      <c r="AR119" s="45">
        <v>0.94122763636363638</v>
      </c>
      <c r="AS119" s="45">
        <v>0.34637177018181831</v>
      </c>
      <c r="AT119" s="45">
        <v>11.563653818181816</v>
      </c>
      <c r="AU119" s="45">
        <v>0.44820363636363636</v>
      </c>
      <c r="AV119" s="45">
        <v>14.81094062405387</v>
      </c>
      <c r="AW119" s="45">
        <v>3.7350303030303027</v>
      </c>
      <c r="AX119" s="45">
        <v>2.2111379393939394</v>
      </c>
      <c r="AY119" s="45">
        <v>5.6025454545454538E-2</v>
      </c>
      <c r="AZ119" s="45">
        <v>0.89640727272727272</v>
      </c>
      <c r="BA119" s="45">
        <v>0.34860282828282824</v>
      </c>
      <c r="BB119" s="45">
        <v>2.6669709976565659</v>
      </c>
      <c r="BC119" s="45">
        <v>9.9141747956363648</v>
      </c>
      <c r="BD119" s="45"/>
      <c r="BE119" s="45">
        <v>0</v>
      </c>
      <c r="BF119" s="45">
        <v>9.9141747956363648</v>
      </c>
      <c r="BG119" s="45">
        <v>29.470416666666669</v>
      </c>
      <c r="BH119" s="45">
        <v>2.0998411196257227</v>
      </c>
      <c r="BI119" s="45">
        <v>0.58158206377108801</v>
      </c>
      <c r="BJ119" s="45">
        <v>95.960927845681056</v>
      </c>
      <c r="BK119" s="45"/>
      <c r="BL119" s="45">
        <v>128.11276769574454</v>
      </c>
      <c r="BM119" s="45">
        <v>1156.6986405891803</v>
      </c>
      <c r="BN119" s="45">
        <f t="shared" si="12"/>
        <v>140.72166432351077</v>
      </c>
      <c r="BO119" s="45">
        <f t="shared" si="13"/>
        <v>99.443309455280939</v>
      </c>
      <c r="BP119" s="46">
        <f t="shared" si="14"/>
        <v>8.8629737609329435</v>
      </c>
      <c r="BQ119" s="46">
        <f t="shared" si="15"/>
        <v>1.9241982507288626</v>
      </c>
      <c r="BR119" s="64">
        <v>5</v>
      </c>
      <c r="BS119" s="46">
        <f t="shared" si="20"/>
        <v>5.8309037900874632</v>
      </c>
      <c r="BT119" s="46">
        <f t="shared" si="21"/>
        <v>14.25</v>
      </c>
      <c r="BU119" s="46">
        <f t="shared" si="22"/>
        <v>16.618075801749271</v>
      </c>
      <c r="BV119" s="45">
        <f t="shared" si="18"/>
        <v>39.910797391810867</v>
      </c>
      <c r="BW119" s="45">
        <f t="shared" si="16"/>
        <v>280.07577117060259</v>
      </c>
      <c r="BX119" s="45">
        <f t="shared" si="17"/>
        <v>1436.7744117597829</v>
      </c>
      <c r="BY119" s="45">
        <f t="shared" si="23"/>
        <v>17241.292941117394</v>
      </c>
      <c r="BZ119" s="45">
        <f t="shared" si="19"/>
        <v>34482.585882234787</v>
      </c>
      <c r="CA119" s="48">
        <v>43101</v>
      </c>
      <c r="CB119" s="111">
        <v>0</v>
      </c>
      <c r="CC119" s="111">
        <v>0</v>
      </c>
    </row>
    <row r="120" spans="1:81">
      <c r="A120" s="42" t="s">
        <v>302</v>
      </c>
      <c r="B120" s="42" t="s">
        <v>0</v>
      </c>
      <c r="C120" s="42" t="s">
        <v>183</v>
      </c>
      <c r="D120" s="42" t="s">
        <v>579</v>
      </c>
      <c r="E120" s="43" t="s">
        <v>402</v>
      </c>
      <c r="F120" s="43" t="s">
        <v>63</v>
      </c>
      <c r="G120" s="43">
        <v>1</v>
      </c>
      <c r="H120" s="45">
        <v>1041.5999999999999</v>
      </c>
      <c r="I120" s="45">
        <v>1041.5999999999999</v>
      </c>
      <c r="J120" s="45"/>
      <c r="K120" s="45"/>
      <c r="L120" s="45"/>
      <c r="M120" s="45"/>
      <c r="N120" s="45"/>
      <c r="O120" s="45"/>
      <c r="P120" s="45">
        <v>34.088727272727269</v>
      </c>
      <c r="Q120" s="45">
        <v>1075.6887272727272</v>
      </c>
      <c r="R120" s="45">
        <v>215.13774545454544</v>
      </c>
      <c r="S120" s="45">
        <v>16.135330909090907</v>
      </c>
      <c r="T120" s="45">
        <v>10.756887272727273</v>
      </c>
      <c r="U120" s="45">
        <v>2.1513774545454543</v>
      </c>
      <c r="V120" s="45">
        <v>26.89221818181818</v>
      </c>
      <c r="W120" s="45">
        <v>86.055098181818181</v>
      </c>
      <c r="X120" s="45">
        <v>32.270661818181814</v>
      </c>
      <c r="Y120" s="45">
        <v>6.4541323636363632</v>
      </c>
      <c r="Z120" s="45">
        <v>395.85345163636356</v>
      </c>
      <c r="AA120" s="45">
        <v>89.640727272727261</v>
      </c>
      <c r="AB120" s="45">
        <v>119.50901759999999</v>
      </c>
      <c r="AC120" s="45">
        <v>76.967106113163652</v>
      </c>
      <c r="AD120" s="45">
        <v>286.11685098589089</v>
      </c>
      <c r="AE120" s="45">
        <v>117.504</v>
      </c>
      <c r="AF120" s="45">
        <v>397</v>
      </c>
      <c r="AG120" s="45">
        <v>0</v>
      </c>
      <c r="AH120" s="45">
        <v>32.619999999999997</v>
      </c>
      <c r="AI120" s="45">
        <v>0</v>
      </c>
      <c r="AJ120" s="45">
        <v>0</v>
      </c>
      <c r="AK120" s="45">
        <v>3.0700000000000003</v>
      </c>
      <c r="AL120" s="45">
        <v>0</v>
      </c>
      <c r="AM120" s="45">
        <v>550.19400000000007</v>
      </c>
      <c r="AN120" s="45">
        <v>1232.1643026222546</v>
      </c>
      <c r="AO120" s="45">
        <v>5.3981562962962961</v>
      </c>
      <c r="AP120" s="45">
        <v>0.43185250370370371</v>
      </c>
      <c r="AQ120" s="45">
        <v>0.21592625185185185</v>
      </c>
      <c r="AR120" s="45">
        <v>3.7649105454545455</v>
      </c>
      <c r="AS120" s="45">
        <v>1.3854870807272732</v>
      </c>
      <c r="AT120" s="45">
        <v>46.254615272727264</v>
      </c>
      <c r="AU120" s="45">
        <v>1.7928145454545454</v>
      </c>
      <c r="AV120" s="45">
        <v>59.243762496215481</v>
      </c>
      <c r="AW120" s="45">
        <v>14.940121212121211</v>
      </c>
      <c r="AX120" s="45">
        <v>8.8445517575757577</v>
      </c>
      <c r="AY120" s="45">
        <v>0.22410181818181815</v>
      </c>
      <c r="AZ120" s="45">
        <v>3.5856290909090909</v>
      </c>
      <c r="BA120" s="45">
        <v>1.3944113131313129</v>
      </c>
      <c r="BB120" s="45">
        <v>10.667883990626263</v>
      </c>
      <c r="BC120" s="45">
        <v>39.656699182545459</v>
      </c>
      <c r="BD120" s="45"/>
      <c r="BE120" s="45">
        <v>0</v>
      </c>
      <c r="BF120" s="45">
        <v>39.656699182545459</v>
      </c>
      <c r="BG120" s="45">
        <v>53.087083333333339</v>
      </c>
      <c r="BH120" s="45">
        <v>8.3993644785028909</v>
      </c>
      <c r="BI120" s="45">
        <v>2.3263282550843525</v>
      </c>
      <c r="BJ120" s="45">
        <v>383.84371138272417</v>
      </c>
      <c r="BK120" s="45"/>
      <c r="BL120" s="45">
        <v>447.65648744964477</v>
      </c>
      <c r="BM120" s="45">
        <v>2854.4099790233877</v>
      </c>
      <c r="BN120" s="45">
        <f t="shared" si="12"/>
        <v>140.72166432351077</v>
      </c>
      <c r="BO120" s="45">
        <f t="shared" si="13"/>
        <v>99.443309455280939</v>
      </c>
      <c r="BP120" s="46">
        <f t="shared" si="14"/>
        <v>8.8629737609329435</v>
      </c>
      <c r="BQ120" s="46">
        <f t="shared" si="15"/>
        <v>1.9241982507288626</v>
      </c>
      <c r="BR120" s="64">
        <v>5</v>
      </c>
      <c r="BS120" s="46">
        <f t="shared" si="20"/>
        <v>5.8309037900874632</v>
      </c>
      <c r="BT120" s="46">
        <f t="shared" si="21"/>
        <v>14.25</v>
      </c>
      <c r="BU120" s="46">
        <f t="shared" si="22"/>
        <v>16.618075801749271</v>
      </c>
      <c r="BV120" s="45">
        <f t="shared" si="18"/>
        <v>39.910797391810867</v>
      </c>
      <c r="BW120" s="45">
        <f t="shared" si="16"/>
        <v>280.07577117060259</v>
      </c>
      <c r="BX120" s="45">
        <f t="shared" si="17"/>
        <v>3134.4857501939905</v>
      </c>
      <c r="BY120" s="45">
        <f t="shared" si="23"/>
        <v>37613.829002327882</v>
      </c>
      <c r="BZ120" s="45">
        <f t="shared" si="19"/>
        <v>75227.658004655765</v>
      </c>
      <c r="CA120" s="48">
        <v>43101</v>
      </c>
      <c r="CB120" s="111">
        <v>0</v>
      </c>
      <c r="CC120" s="111">
        <v>0</v>
      </c>
    </row>
    <row r="121" spans="1:81">
      <c r="A121" s="42" t="s">
        <v>580</v>
      </c>
      <c r="B121" s="42" t="s">
        <v>1</v>
      </c>
      <c r="C121" s="42" t="s">
        <v>67</v>
      </c>
      <c r="D121" s="42" t="s">
        <v>581</v>
      </c>
      <c r="E121" s="43" t="s">
        <v>402</v>
      </c>
      <c r="F121" s="43" t="s">
        <v>63</v>
      </c>
      <c r="G121" s="43">
        <v>1</v>
      </c>
      <c r="H121" s="45">
        <v>520.79999999999995</v>
      </c>
      <c r="I121" s="45">
        <v>520.79999999999995</v>
      </c>
      <c r="J121" s="45"/>
      <c r="K121" s="45"/>
      <c r="L121" s="45"/>
      <c r="M121" s="45"/>
      <c r="N121" s="45"/>
      <c r="O121" s="45"/>
      <c r="P121" s="45">
        <v>17.044363636363634</v>
      </c>
      <c r="Q121" s="45">
        <v>537.8443636363636</v>
      </c>
      <c r="R121" s="45">
        <v>107.56887272727272</v>
      </c>
      <c r="S121" s="45">
        <v>8.0676654545454536</v>
      </c>
      <c r="T121" s="45">
        <v>5.3784436363636363</v>
      </c>
      <c r="U121" s="45">
        <v>1.0756887272727271</v>
      </c>
      <c r="V121" s="45">
        <v>13.44610909090909</v>
      </c>
      <c r="W121" s="45">
        <v>43.027549090909091</v>
      </c>
      <c r="X121" s="45">
        <v>16.135330909090907</v>
      </c>
      <c r="Y121" s="45">
        <v>3.2270661818181816</v>
      </c>
      <c r="Z121" s="45">
        <v>197.92672581818178</v>
      </c>
      <c r="AA121" s="45">
        <v>44.820363636363631</v>
      </c>
      <c r="AB121" s="45">
        <v>59.754508799999996</v>
      </c>
      <c r="AC121" s="45">
        <v>38.483553056581826</v>
      </c>
      <c r="AD121" s="45">
        <v>143.05842549294545</v>
      </c>
      <c r="AE121" s="45">
        <v>148.75200000000001</v>
      </c>
      <c r="AF121" s="45">
        <v>397</v>
      </c>
      <c r="AG121" s="45">
        <v>0</v>
      </c>
      <c r="AH121" s="45">
        <v>0</v>
      </c>
      <c r="AI121" s="45">
        <v>9.84</v>
      </c>
      <c r="AJ121" s="45">
        <v>0</v>
      </c>
      <c r="AK121" s="45">
        <v>3.0700000000000003</v>
      </c>
      <c r="AL121" s="45">
        <v>0</v>
      </c>
      <c r="AM121" s="45">
        <v>558.66200000000003</v>
      </c>
      <c r="AN121" s="45">
        <v>899.64715131112723</v>
      </c>
      <c r="AO121" s="45">
        <v>2.6990781481481481</v>
      </c>
      <c r="AP121" s="45">
        <v>0.21592625185185185</v>
      </c>
      <c r="AQ121" s="45">
        <v>0.10796312592592593</v>
      </c>
      <c r="AR121" s="45">
        <v>1.8824552727272728</v>
      </c>
      <c r="AS121" s="45">
        <v>0.69274354036363661</v>
      </c>
      <c r="AT121" s="45">
        <v>23.127307636363632</v>
      </c>
      <c r="AU121" s="45">
        <v>0.89640727272727272</v>
      </c>
      <c r="AV121" s="45">
        <v>29.621881248107741</v>
      </c>
      <c r="AW121" s="45">
        <v>7.4700606060606054</v>
      </c>
      <c r="AX121" s="45">
        <v>4.4222758787878789</v>
      </c>
      <c r="AY121" s="45">
        <v>0.11205090909090908</v>
      </c>
      <c r="AZ121" s="45">
        <v>1.7928145454545454</v>
      </c>
      <c r="BA121" s="45">
        <v>0.69720565656565647</v>
      </c>
      <c r="BB121" s="45">
        <v>5.3339419953131317</v>
      </c>
      <c r="BC121" s="45">
        <v>19.82834959127273</v>
      </c>
      <c r="BD121" s="45"/>
      <c r="BE121" s="45">
        <v>0</v>
      </c>
      <c r="BF121" s="45">
        <v>19.82834959127273</v>
      </c>
      <c r="BG121" s="45">
        <v>29.470416666666669</v>
      </c>
      <c r="BH121" s="45">
        <v>4.1996822392514455</v>
      </c>
      <c r="BI121" s="45">
        <v>1.1631641275421762</v>
      </c>
      <c r="BJ121" s="45">
        <v>191.92185569136208</v>
      </c>
      <c r="BK121" s="45"/>
      <c r="BL121" s="45">
        <v>226.75511872482238</v>
      </c>
      <c r="BM121" s="45">
        <v>1713.6968645116935</v>
      </c>
      <c r="BN121" s="45">
        <f t="shared" si="12"/>
        <v>140.72166432351077</v>
      </c>
      <c r="BO121" s="45">
        <f t="shared" si="13"/>
        <v>99.443309455280939</v>
      </c>
      <c r="BP121" s="46">
        <f t="shared" si="14"/>
        <v>8.7608069164265068</v>
      </c>
      <c r="BQ121" s="46">
        <f t="shared" si="15"/>
        <v>1.9020172910662811</v>
      </c>
      <c r="BR121" s="64">
        <v>4</v>
      </c>
      <c r="BS121" s="46">
        <f t="shared" si="20"/>
        <v>4.6109510086455305</v>
      </c>
      <c r="BT121" s="46">
        <f t="shared" si="21"/>
        <v>13.25</v>
      </c>
      <c r="BU121" s="46">
        <f t="shared" si="22"/>
        <v>15.273775216138318</v>
      </c>
      <c r="BV121" s="45">
        <f t="shared" si="18"/>
        <v>36.682258242870176</v>
      </c>
      <c r="BW121" s="45">
        <f t="shared" si="16"/>
        <v>276.84723202166185</v>
      </c>
      <c r="BX121" s="45">
        <f t="shared" si="17"/>
        <v>1990.5440965333555</v>
      </c>
      <c r="BY121" s="45">
        <f t="shared" si="23"/>
        <v>23886.529158400266</v>
      </c>
      <c r="BZ121" s="45">
        <f t="shared" si="19"/>
        <v>47773.058316800532</v>
      </c>
      <c r="CA121" s="48">
        <v>43101</v>
      </c>
      <c r="CB121" s="111">
        <v>0</v>
      </c>
      <c r="CC121" s="111">
        <v>0</v>
      </c>
    </row>
    <row r="122" spans="1:81">
      <c r="A122" s="42" t="s">
        <v>582</v>
      </c>
      <c r="B122" s="42" t="s">
        <v>2</v>
      </c>
      <c r="C122" s="42" t="s">
        <v>67</v>
      </c>
      <c r="D122" s="42" t="s">
        <v>583</v>
      </c>
      <c r="E122" s="43" t="s">
        <v>402</v>
      </c>
      <c r="F122" s="43" t="s">
        <v>63</v>
      </c>
      <c r="G122" s="43">
        <v>2</v>
      </c>
      <c r="H122" s="45">
        <v>260.39999999999998</v>
      </c>
      <c r="I122" s="45">
        <v>520.79999999999995</v>
      </c>
      <c r="J122" s="45"/>
      <c r="K122" s="45"/>
      <c r="L122" s="45"/>
      <c r="M122" s="45"/>
      <c r="N122" s="45"/>
      <c r="O122" s="45"/>
      <c r="P122" s="45">
        <v>17.044363636363634</v>
      </c>
      <c r="Q122" s="45">
        <v>537.8443636363636</v>
      </c>
      <c r="R122" s="45">
        <v>107.56887272727272</v>
      </c>
      <c r="S122" s="45">
        <v>8.0676654545454536</v>
      </c>
      <c r="T122" s="45">
        <v>5.3784436363636363</v>
      </c>
      <c r="U122" s="45">
        <v>1.0756887272727271</v>
      </c>
      <c r="V122" s="45">
        <v>13.44610909090909</v>
      </c>
      <c r="W122" s="45">
        <v>43.027549090909091</v>
      </c>
      <c r="X122" s="45">
        <v>16.135330909090907</v>
      </c>
      <c r="Y122" s="45">
        <v>3.2270661818181816</v>
      </c>
      <c r="Z122" s="45">
        <v>197.92672581818178</v>
      </c>
      <c r="AA122" s="45">
        <v>44.820363636363631</v>
      </c>
      <c r="AB122" s="45">
        <v>59.754508799999996</v>
      </c>
      <c r="AC122" s="45">
        <v>38.483553056581826</v>
      </c>
      <c r="AD122" s="45">
        <v>143.05842549294545</v>
      </c>
      <c r="AE122" s="45">
        <v>328.75200000000001</v>
      </c>
      <c r="AF122" s="45">
        <v>794</v>
      </c>
      <c r="AG122" s="45">
        <v>0</v>
      </c>
      <c r="AH122" s="45">
        <v>0</v>
      </c>
      <c r="AI122" s="45">
        <v>19.68</v>
      </c>
      <c r="AJ122" s="45">
        <v>0</v>
      </c>
      <c r="AK122" s="45">
        <v>6.1400000000000006</v>
      </c>
      <c r="AL122" s="45">
        <v>0</v>
      </c>
      <c r="AM122" s="45">
        <v>1148.5720000000001</v>
      </c>
      <c r="AN122" s="45">
        <v>1489.5571513111272</v>
      </c>
      <c r="AO122" s="45">
        <v>2.6990781481481481</v>
      </c>
      <c r="AP122" s="45">
        <v>0.21592625185185185</v>
      </c>
      <c r="AQ122" s="45">
        <v>0.10796312592592593</v>
      </c>
      <c r="AR122" s="45">
        <v>1.8824552727272728</v>
      </c>
      <c r="AS122" s="45">
        <v>0.69274354036363661</v>
      </c>
      <c r="AT122" s="45">
        <v>23.127307636363632</v>
      </c>
      <c r="AU122" s="45">
        <v>0.89640727272727272</v>
      </c>
      <c r="AV122" s="45">
        <v>29.621881248107741</v>
      </c>
      <c r="AW122" s="45">
        <v>7.4700606060606054</v>
      </c>
      <c r="AX122" s="45">
        <v>4.4222758787878789</v>
      </c>
      <c r="AY122" s="45">
        <v>0.11205090909090908</v>
      </c>
      <c r="AZ122" s="45">
        <v>1.7928145454545454</v>
      </c>
      <c r="BA122" s="45">
        <v>0.69720565656565647</v>
      </c>
      <c r="BB122" s="45">
        <v>5.3339419953131317</v>
      </c>
      <c r="BC122" s="45">
        <v>19.82834959127273</v>
      </c>
      <c r="BD122" s="45"/>
      <c r="BE122" s="45">
        <v>0</v>
      </c>
      <c r="BF122" s="45">
        <v>19.82834959127273</v>
      </c>
      <c r="BG122" s="45">
        <v>58.940833333333337</v>
      </c>
      <c r="BH122" s="45">
        <v>4.1996822392514455</v>
      </c>
      <c r="BI122" s="45">
        <v>1.163164127542176</v>
      </c>
      <c r="BJ122" s="45">
        <v>191.92185569136211</v>
      </c>
      <c r="BK122" s="45"/>
      <c r="BL122" s="45">
        <v>256.22553539148907</v>
      </c>
      <c r="BM122" s="45">
        <v>2333.0772811783604</v>
      </c>
      <c r="BN122" s="45">
        <f t="shared" si="12"/>
        <v>281.44332864702153</v>
      </c>
      <c r="BO122" s="45">
        <f t="shared" si="13"/>
        <v>198.88661891056188</v>
      </c>
      <c r="BP122" s="46">
        <f t="shared" si="14"/>
        <v>8.5633802816901436</v>
      </c>
      <c r="BQ122" s="46">
        <f t="shared" si="15"/>
        <v>1.8591549295774654</v>
      </c>
      <c r="BR122" s="64">
        <v>2</v>
      </c>
      <c r="BS122" s="46">
        <f t="shared" si="20"/>
        <v>2.2535211267605644</v>
      </c>
      <c r="BT122" s="46">
        <f t="shared" si="21"/>
        <v>11.25</v>
      </c>
      <c r="BU122" s="46">
        <f t="shared" si="22"/>
        <v>12.676056338028173</v>
      </c>
      <c r="BV122" s="45">
        <f t="shared" si="18"/>
        <v>60.886894760820454</v>
      </c>
      <c r="BW122" s="45">
        <f t="shared" si="16"/>
        <v>541.21684231840391</v>
      </c>
      <c r="BX122" s="45">
        <f t="shared" si="17"/>
        <v>2874.2941234967643</v>
      </c>
      <c r="BY122" s="45">
        <f t="shared" si="23"/>
        <v>34491.529481961174</v>
      </c>
      <c r="BZ122" s="45">
        <f t="shared" si="19"/>
        <v>68983.058963922347</v>
      </c>
      <c r="CA122" s="48">
        <v>43101</v>
      </c>
      <c r="CB122" s="111">
        <v>0</v>
      </c>
      <c r="CC122" s="111">
        <v>0</v>
      </c>
    </row>
    <row r="123" spans="1:81">
      <c r="A123" s="42" t="s">
        <v>304</v>
      </c>
      <c r="B123" s="42" t="s">
        <v>0</v>
      </c>
      <c r="C123" s="42" t="s">
        <v>165</v>
      </c>
      <c r="D123" s="42" t="s">
        <v>584</v>
      </c>
      <c r="E123" s="43" t="s">
        <v>402</v>
      </c>
      <c r="F123" s="43" t="s">
        <v>63</v>
      </c>
      <c r="G123" s="43">
        <v>1</v>
      </c>
      <c r="H123" s="45">
        <v>1041.5999999999999</v>
      </c>
      <c r="I123" s="45">
        <v>1041.5999999999999</v>
      </c>
      <c r="J123" s="45"/>
      <c r="K123" s="45"/>
      <c r="L123" s="45"/>
      <c r="M123" s="45"/>
      <c r="N123" s="45"/>
      <c r="O123" s="45"/>
      <c r="P123" s="45">
        <v>34.088727272727269</v>
      </c>
      <c r="Q123" s="45">
        <v>1075.6887272727272</v>
      </c>
      <c r="R123" s="45">
        <v>215.13774545454544</v>
      </c>
      <c r="S123" s="45">
        <v>16.135330909090907</v>
      </c>
      <c r="T123" s="45">
        <v>10.756887272727273</v>
      </c>
      <c r="U123" s="45">
        <v>2.1513774545454543</v>
      </c>
      <c r="V123" s="45">
        <v>26.89221818181818</v>
      </c>
      <c r="W123" s="45">
        <v>86.055098181818181</v>
      </c>
      <c r="X123" s="45">
        <v>32.270661818181814</v>
      </c>
      <c r="Y123" s="45">
        <v>6.4541323636363632</v>
      </c>
      <c r="Z123" s="45">
        <v>395.85345163636356</v>
      </c>
      <c r="AA123" s="45">
        <v>89.640727272727261</v>
      </c>
      <c r="AB123" s="45">
        <v>119.50901759999999</v>
      </c>
      <c r="AC123" s="45">
        <v>76.967106113163652</v>
      </c>
      <c r="AD123" s="45">
        <v>286.11685098589089</v>
      </c>
      <c r="AE123" s="45">
        <v>117.504</v>
      </c>
      <c r="AF123" s="45">
        <v>397</v>
      </c>
      <c r="AG123" s="45">
        <v>0</v>
      </c>
      <c r="AH123" s="45">
        <v>0</v>
      </c>
      <c r="AI123" s="45">
        <v>0</v>
      </c>
      <c r="AJ123" s="45">
        <v>0</v>
      </c>
      <c r="AK123" s="45">
        <v>3.0700000000000003</v>
      </c>
      <c r="AL123" s="45">
        <v>0</v>
      </c>
      <c r="AM123" s="45">
        <v>517.57400000000007</v>
      </c>
      <c r="AN123" s="45">
        <v>1199.5443026222545</v>
      </c>
      <c r="AO123" s="45">
        <v>5.3981562962962961</v>
      </c>
      <c r="AP123" s="45">
        <v>0.43185250370370371</v>
      </c>
      <c r="AQ123" s="45">
        <v>0.21592625185185185</v>
      </c>
      <c r="AR123" s="45">
        <v>3.7649105454545455</v>
      </c>
      <c r="AS123" s="45">
        <v>1.3854870807272732</v>
      </c>
      <c r="AT123" s="45">
        <v>46.254615272727264</v>
      </c>
      <c r="AU123" s="45">
        <v>1.7928145454545454</v>
      </c>
      <c r="AV123" s="45">
        <v>59.243762496215481</v>
      </c>
      <c r="AW123" s="45">
        <v>14.940121212121211</v>
      </c>
      <c r="AX123" s="45">
        <v>8.8445517575757577</v>
      </c>
      <c r="AY123" s="45">
        <v>0.22410181818181815</v>
      </c>
      <c r="AZ123" s="45">
        <v>3.5856290909090909</v>
      </c>
      <c r="BA123" s="45">
        <v>1.3944113131313129</v>
      </c>
      <c r="BB123" s="45">
        <v>10.667883990626263</v>
      </c>
      <c r="BC123" s="45">
        <v>39.656699182545459</v>
      </c>
      <c r="BD123" s="45"/>
      <c r="BE123" s="45">
        <v>0</v>
      </c>
      <c r="BF123" s="45">
        <v>39.656699182545459</v>
      </c>
      <c r="BG123" s="45">
        <v>53.087083333333339</v>
      </c>
      <c r="BH123" s="45">
        <v>8.3993644785028909</v>
      </c>
      <c r="BI123" s="45">
        <v>2.3263282550843525</v>
      </c>
      <c r="BJ123" s="45">
        <v>383.84371138272417</v>
      </c>
      <c r="BK123" s="45"/>
      <c r="BL123" s="45">
        <v>447.65648744964477</v>
      </c>
      <c r="BM123" s="45">
        <v>2821.7899790233873</v>
      </c>
      <c r="BN123" s="45">
        <f t="shared" si="12"/>
        <v>140.72166432351077</v>
      </c>
      <c r="BO123" s="45">
        <f t="shared" si="13"/>
        <v>99.443309455280939</v>
      </c>
      <c r="BP123" s="46">
        <f t="shared" si="14"/>
        <v>8.6609686609686669</v>
      </c>
      <c r="BQ123" s="46">
        <f t="shared" si="15"/>
        <v>1.8803418803418819</v>
      </c>
      <c r="BR123" s="64">
        <v>3</v>
      </c>
      <c r="BS123" s="46">
        <f t="shared" si="20"/>
        <v>3.4188034188034218</v>
      </c>
      <c r="BT123" s="46">
        <f t="shared" si="21"/>
        <v>12.25</v>
      </c>
      <c r="BU123" s="46">
        <f t="shared" si="22"/>
        <v>13.960113960113972</v>
      </c>
      <c r="BV123" s="45">
        <f t="shared" si="18"/>
        <v>33.527304031797165</v>
      </c>
      <c r="BW123" s="45">
        <f t="shared" si="16"/>
        <v>273.69227781058885</v>
      </c>
      <c r="BX123" s="45">
        <f t="shared" si="17"/>
        <v>3095.482256833976</v>
      </c>
      <c r="BY123" s="45">
        <f t="shared" si="23"/>
        <v>37145.787082007708</v>
      </c>
      <c r="BZ123" s="45">
        <f t="shared" si="19"/>
        <v>74291.574164015416</v>
      </c>
      <c r="CA123" s="48">
        <v>43101</v>
      </c>
      <c r="CB123" s="111">
        <v>0</v>
      </c>
      <c r="CC123" s="111">
        <v>0</v>
      </c>
    </row>
    <row r="124" spans="1:81">
      <c r="A124" s="42" t="s">
        <v>309</v>
      </c>
      <c r="B124" s="42" t="s">
        <v>1</v>
      </c>
      <c r="C124" s="42" t="s">
        <v>498</v>
      </c>
      <c r="D124" s="42" t="s">
        <v>585</v>
      </c>
      <c r="E124" s="43" t="s">
        <v>402</v>
      </c>
      <c r="F124" s="43" t="s">
        <v>63</v>
      </c>
      <c r="G124" s="43">
        <v>1</v>
      </c>
      <c r="H124" s="45">
        <v>520.79999999999995</v>
      </c>
      <c r="I124" s="45">
        <v>520.79999999999995</v>
      </c>
      <c r="J124" s="45"/>
      <c r="K124" s="45"/>
      <c r="L124" s="45"/>
      <c r="M124" s="45"/>
      <c r="N124" s="45"/>
      <c r="O124" s="45"/>
      <c r="P124" s="45">
        <v>17.044363636363634</v>
      </c>
      <c r="Q124" s="45">
        <v>537.8443636363636</v>
      </c>
      <c r="R124" s="45">
        <v>107.56887272727272</v>
      </c>
      <c r="S124" s="45">
        <v>8.0676654545454536</v>
      </c>
      <c r="T124" s="45">
        <v>5.3784436363636363</v>
      </c>
      <c r="U124" s="45">
        <v>1.0756887272727271</v>
      </c>
      <c r="V124" s="45">
        <v>13.44610909090909</v>
      </c>
      <c r="W124" s="45">
        <v>43.027549090909091</v>
      </c>
      <c r="X124" s="45">
        <v>16.135330909090907</v>
      </c>
      <c r="Y124" s="45">
        <v>3.2270661818181816</v>
      </c>
      <c r="Z124" s="45">
        <v>197.92672581818178</v>
      </c>
      <c r="AA124" s="45">
        <v>44.820363636363631</v>
      </c>
      <c r="AB124" s="45">
        <v>59.754508799999996</v>
      </c>
      <c r="AC124" s="45">
        <v>38.483553056581826</v>
      </c>
      <c r="AD124" s="45">
        <v>143.05842549294545</v>
      </c>
      <c r="AE124" s="45">
        <v>148.75200000000001</v>
      </c>
      <c r="AF124" s="45">
        <v>397</v>
      </c>
      <c r="AG124" s="45">
        <v>0</v>
      </c>
      <c r="AH124" s="45">
        <v>32.619999999999997</v>
      </c>
      <c r="AI124" s="45">
        <v>0</v>
      </c>
      <c r="AJ124" s="45">
        <v>0</v>
      </c>
      <c r="AK124" s="45">
        <v>3.0700000000000003</v>
      </c>
      <c r="AL124" s="45">
        <v>0</v>
      </c>
      <c r="AM124" s="45">
        <v>581.44200000000001</v>
      </c>
      <c r="AN124" s="45">
        <v>922.4271513111272</v>
      </c>
      <c r="AO124" s="45">
        <v>2.6990781481481481</v>
      </c>
      <c r="AP124" s="45">
        <v>0.21592625185185185</v>
      </c>
      <c r="AQ124" s="45">
        <v>0.10796312592592593</v>
      </c>
      <c r="AR124" s="45">
        <v>1.8824552727272728</v>
      </c>
      <c r="AS124" s="45">
        <v>0.69274354036363661</v>
      </c>
      <c r="AT124" s="45">
        <v>23.127307636363632</v>
      </c>
      <c r="AU124" s="45">
        <v>0.89640727272727272</v>
      </c>
      <c r="AV124" s="45">
        <v>29.621881248107741</v>
      </c>
      <c r="AW124" s="45">
        <v>7.4700606060606054</v>
      </c>
      <c r="AX124" s="45">
        <v>4.4222758787878789</v>
      </c>
      <c r="AY124" s="45">
        <v>0.11205090909090908</v>
      </c>
      <c r="AZ124" s="45">
        <v>1.7928145454545454</v>
      </c>
      <c r="BA124" s="45">
        <v>0.69720565656565647</v>
      </c>
      <c r="BB124" s="45">
        <v>5.3339419953131317</v>
      </c>
      <c r="BC124" s="45">
        <v>19.82834959127273</v>
      </c>
      <c r="BD124" s="45"/>
      <c r="BE124" s="45">
        <v>0</v>
      </c>
      <c r="BF124" s="45">
        <v>19.82834959127273</v>
      </c>
      <c r="BG124" s="45">
        <v>29.470416666666669</v>
      </c>
      <c r="BH124" s="45">
        <v>4.1996822392514455</v>
      </c>
      <c r="BI124" s="45">
        <v>1.1631641275421762</v>
      </c>
      <c r="BJ124" s="45">
        <v>191.92185569136208</v>
      </c>
      <c r="BK124" s="45"/>
      <c r="BL124" s="45">
        <v>226.75511872482238</v>
      </c>
      <c r="BM124" s="45">
        <v>1736.4768645116937</v>
      </c>
      <c r="BN124" s="45">
        <f t="shared" si="12"/>
        <v>140.72166432351077</v>
      </c>
      <c r="BO124" s="45">
        <f t="shared" si="13"/>
        <v>99.443309455280939</v>
      </c>
      <c r="BP124" s="46">
        <f t="shared" si="14"/>
        <v>8.5633802816901436</v>
      </c>
      <c r="BQ124" s="46">
        <f t="shared" si="15"/>
        <v>1.8591549295774654</v>
      </c>
      <c r="BR124" s="64">
        <v>2</v>
      </c>
      <c r="BS124" s="46">
        <f t="shared" si="20"/>
        <v>2.2535211267605644</v>
      </c>
      <c r="BT124" s="46">
        <f t="shared" si="21"/>
        <v>11.25</v>
      </c>
      <c r="BU124" s="46">
        <f t="shared" si="22"/>
        <v>12.676056338028173</v>
      </c>
      <c r="BV124" s="45">
        <f t="shared" si="18"/>
        <v>30.443447380410227</v>
      </c>
      <c r="BW124" s="45">
        <f t="shared" si="16"/>
        <v>270.60842115920195</v>
      </c>
      <c r="BX124" s="45">
        <f t="shared" si="17"/>
        <v>2007.0852856708957</v>
      </c>
      <c r="BY124" s="45">
        <f t="shared" si="23"/>
        <v>24085.02342805075</v>
      </c>
      <c r="BZ124" s="45">
        <f t="shared" si="19"/>
        <v>48170.0468561015</v>
      </c>
      <c r="CA124" s="48">
        <v>43101</v>
      </c>
      <c r="CB124" s="111">
        <v>0</v>
      </c>
      <c r="CC124" s="111">
        <v>0</v>
      </c>
    </row>
    <row r="125" spans="1:81">
      <c r="A125" s="42" t="s">
        <v>309</v>
      </c>
      <c r="B125" s="42" t="s">
        <v>0</v>
      </c>
      <c r="C125" s="42" t="s">
        <v>498</v>
      </c>
      <c r="D125" s="42" t="s">
        <v>586</v>
      </c>
      <c r="E125" s="43" t="s">
        <v>402</v>
      </c>
      <c r="F125" s="43" t="s">
        <v>63</v>
      </c>
      <c r="G125" s="43">
        <v>1</v>
      </c>
      <c r="H125" s="45">
        <v>1041.5999999999999</v>
      </c>
      <c r="I125" s="45">
        <v>1041.5999999999999</v>
      </c>
      <c r="J125" s="45"/>
      <c r="K125" s="45"/>
      <c r="L125" s="45"/>
      <c r="M125" s="45"/>
      <c r="N125" s="45"/>
      <c r="O125" s="45"/>
      <c r="P125" s="45">
        <v>34.088727272727269</v>
      </c>
      <c r="Q125" s="45">
        <v>1075.6887272727272</v>
      </c>
      <c r="R125" s="45">
        <v>215.13774545454544</v>
      </c>
      <c r="S125" s="45">
        <v>16.135330909090907</v>
      </c>
      <c r="T125" s="45">
        <v>10.756887272727273</v>
      </c>
      <c r="U125" s="45">
        <v>2.1513774545454543</v>
      </c>
      <c r="V125" s="45">
        <v>26.89221818181818</v>
      </c>
      <c r="W125" s="45">
        <v>86.055098181818181</v>
      </c>
      <c r="X125" s="45">
        <v>32.270661818181814</v>
      </c>
      <c r="Y125" s="45">
        <v>6.4541323636363632</v>
      </c>
      <c r="Z125" s="45">
        <v>395.85345163636356</v>
      </c>
      <c r="AA125" s="45">
        <v>89.640727272727261</v>
      </c>
      <c r="AB125" s="45">
        <v>119.50901759999999</v>
      </c>
      <c r="AC125" s="45">
        <v>76.967106113163652</v>
      </c>
      <c r="AD125" s="45">
        <v>286.11685098589089</v>
      </c>
      <c r="AE125" s="45">
        <v>117.504</v>
      </c>
      <c r="AF125" s="45">
        <v>397</v>
      </c>
      <c r="AG125" s="45">
        <v>0</v>
      </c>
      <c r="AH125" s="45">
        <v>32.619999999999997</v>
      </c>
      <c r="AI125" s="45">
        <v>0</v>
      </c>
      <c r="AJ125" s="45">
        <v>0</v>
      </c>
      <c r="AK125" s="45">
        <v>3.0700000000000003</v>
      </c>
      <c r="AL125" s="45">
        <v>0</v>
      </c>
      <c r="AM125" s="45">
        <v>550.19400000000007</v>
      </c>
      <c r="AN125" s="45">
        <v>1232.1643026222546</v>
      </c>
      <c r="AO125" s="45">
        <v>5.3981562962962961</v>
      </c>
      <c r="AP125" s="45">
        <v>0.43185250370370371</v>
      </c>
      <c r="AQ125" s="45">
        <v>0.21592625185185185</v>
      </c>
      <c r="AR125" s="45">
        <v>3.7649105454545455</v>
      </c>
      <c r="AS125" s="45">
        <v>1.3854870807272732</v>
      </c>
      <c r="AT125" s="45">
        <v>46.254615272727264</v>
      </c>
      <c r="AU125" s="45">
        <v>1.7928145454545454</v>
      </c>
      <c r="AV125" s="45">
        <v>59.243762496215481</v>
      </c>
      <c r="AW125" s="45">
        <v>14.940121212121211</v>
      </c>
      <c r="AX125" s="45">
        <v>8.8445517575757577</v>
      </c>
      <c r="AY125" s="45">
        <v>0.22410181818181815</v>
      </c>
      <c r="AZ125" s="45">
        <v>3.5856290909090909</v>
      </c>
      <c r="BA125" s="45">
        <v>1.3944113131313129</v>
      </c>
      <c r="BB125" s="45">
        <v>10.667883990626263</v>
      </c>
      <c r="BC125" s="45">
        <v>39.656699182545459</v>
      </c>
      <c r="BD125" s="45"/>
      <c r="BE125" s="45">
        <v>0</v>
      </c>
      <c r="BF125" s="45">
        <v>39.656699182545459</v>
      </c>
      <c r="BG125" s="45">
        <v>53.087083333333339</v>
      </c>
      <c r="BH125" s="45">
        <v>8.3993644785028909</v>
      </c>
      <c r="BI125" s="45">
        <v>2.3263282550843525</v>
      </c>
      <c r="BJ125" s="45">
        <v>383.84371138272417</v>
      </c>
      <c r="BK125" s="45"/>
      <c r="BL125" s="45">
        <v>447.65648744964477</v>
      </c>
      <c r="BM125" s="45">
        <v>2854.4099790233877</v>
      </c>
      <c r="BN125" s="45">
        <f t="shared" si="12"/>
        <v>140.72166432351077</v>
      </c>
      <c r="BO125" s="45">
        <f t="shared" si="13"/>
        <v>99.443309455280939</v>
      </c>
      <c r="BP125" s="46">
        <f t="shared" si="14"/>
        <v>8.5633802816901436</v>
      </c>
      <c r="BQ125" s="46">
        <f t="shared" si="15"/>
        <v>1.8591549295774654</v>
      </c>
      <c r="BR125" s="64">
        <v>2</v>
      </c>
      <c r="BS125" s="46">
        <f t="shared" si="20"/>
        <v>2.2535211267605644</v>
      </c>
      <c r="BT125" s="46">
        <f t="shared" si="21"/>
        <v>11.25</v>
      </c>
      <c r="BU125" s="46">
        <f t="shared" si="22"/>
        <v>12.676056338028173</v>
      </c>
      <c r="BV125" s="45">
        <f t="shared" si="18"/>
        <v>30.443447380410227</v>
      </c>
      <c r="BW125" s="45">
        <f t="shared" si="16"/>
        <v>270.60842115920195</v>
      </c>
      <c r="BX125" s="45">
        <f t="shared" si="17"/>
        <v>3125.0184001825896</v>
      </c>
      <c r="BY125" s="45">
        <f t="shared" si="23"/>
        <v>37500.220802191077</v>
      </c>
      <c r="BZ125" s="45">
        <f t="shared" si="19"/>
        <v>75000.441604382155</v>
      </c>
      <c r="CA125" s="48">
        <v>43101</v>
      </c>
      <c r="CB125" s="111">
        <v>0</v>
      </c>
      <c r="CC125" s="111">
        <v>0</v>
      </c>
    </row>
    <row r="126" spans="1:81">
      <c r="A126" s="42" t="s">
        <v>587</v>
      </c>
      <c r="B126" s="42" t="s">
        <v>2</v>
      </c>
      <c r="C126" s="42" t="s">
        <v>405</v>
      </c>
      <c r="D126" s="42" t="s">
        <v>588</v>
      </c>
      <c r="E126" s="43" t="s">
        <v>402</v>
      </c>
      <c r="F126" s="43" t="s">
        <v>63</v>
      </c>
      <c r="G126" s="43">
        <v>1</v>
      </c>
      <c r="H126" s="45">
        <v>260.39999999999998</v>
      </c>
      <c r="I126" s="45">
        <v>260.39999999999998</v>
      </c>
      <c r="J126" s="45"/>
      <c r="K126" s="45"/>
      <c r="L126" s="45"/>
      <c r="M126" s="45"/>
      <c r="N126" s="45"/>
      <c r="O126" s="45"/>
      <c r="P126" s="45">
        <v>8.5221818181818172</v>
      </c>
      <c r="Q126" s="45">
        <v>268.9221818181818</v>
      </c>
      <c r="R126" s="45">
        <v>53.78443636363636</v>
      </c>
      <c r="S126" s="45">
        <v>4.0338327272727268</v>
      </c>
      <c r="T126" s="45">
        <v>2.6892218181818182</v>
      </c>
      <c r="U126" s="45">
        <v>0.53784436363636356</v>
      </c>
      <c r="V126" s="45">
        <v>6.723054545454545</v>
      </c>
      <c r="W126" s="45">
        <v>21.513774545454545</v>
      </c>
      <c r="X126" s="45">
        <v>8.0676654545454536</v>
      </c>
      <c r="Y126" s="45">
        <v>1.6135330909090908</v>
      </c>
      <c r="Z126" s="45">
        <v>98.96336290909089</v>
      </c>
      <c r="AA126" s="45">
        <v>22.410181818181815</v>
      </c>
      <c r="AB126" s="45">
        <v>29.877254399999998</v>
      </c>
      <c r="AC126" s="45">
        <v>19.241776528290913</v>
      </c>
      <c r="AD126" s="45">
        <v>71.529212746472723</v>
      </c>
      <c r="AE126" s="45">
        <v>164.376</v>
      </c>
      <c r="AF126" s="45">
        <v>397</v>
      </c>
      <c r="AG126" s="45">
        <v>0</v>
      </c>
      <c r="AH126" s="45">
        <v>0</v>
      </c>
      <c r="AI126" s="45">
        <v>0</v>
      </c>
      <c r="AJ126" s="45">
        <v>0</v>
      </c>
      <c r="AK126" s="45">
        <v>3.0700000000000003</v>
      </c>
      <c r="AL126" s="45">
        <v>0</v>
      </c>
      <c r="AM126" s="45">
        <v>564.44600000000003</v>
      </c>
      <c r="AN126" s="45">
        <v>734.93857565556357</v>
      </c>
      <c r="AO126" s="45">
        <v>1.349539074074074</v>
      </c>
      <c r="AP126" s="45">
        <v>0.10796312592592593</v>
      </c>
      <c r="AQ126" s="45">
        <v>5.3981562962962963E-2</v>
      </c>
      <c r="AR126" s="45">
        <v>0.94122763636363638</v>
      </c>
      <c r="AS126" s="45">
        <v>0.34637177018181831</v>
      </c>
      <c r="AT126" s="45">
        <v>11.563653818181816</v>
      </c>
      <c r="AU126" s="45">
        <v>0.44820363636363636</v>
      </c>
      <c r="AV126" s="45">
        <v>14.81094062405387</v>
      </c>
      <c r="AW126" s="45">
        <v>3.7350303030303027</v>
      </c>
      <c r="AX126" s="45">
        <v>2.2111379393939394</v>
      </c>
      <c r="AY126" s="45">
        <v>5.6025454545454538E-2</v>
      </c>
      <c r="AZ126" s="45">
        <v>0.89640727272727272</v>
      </c>
      <c r="BA126" s="45">
        <v>0.34860282828282824</v>
      </c>
      <c r="BB126" s="45">
        <v>2.6669709976565659</v>
      </c>
      <c r="BC126" s="45">
        <v>9.9141747956363648</v>
      </c>
      <c r="BD126" s="45"/>
      <c r="BE126" s="45">
        <v>0</v>
      </c>
      <c r="BF126" s="45">
        <v>9.9141747956363648</v>
      </c>
      <c r="BG126" s="45">
        <v>29.470416666666669</v>
      </c>
      <c r="BH126" s="45">
        <v>2.0998411196257227</v>
      </c>
      <c r="BI126" s="45">
        <v>0.58158206377108801</v>
      </c>
      <c r="BJ126" s="45">
        <v>95.960927845681056</v>
      </c>
      <c r="BK126" s="45"/>
      <c r="BL126" s="45">
        <v>128.11276769574454</v>
      </c>
      <c r="BM126" s="45">
        <v>1156.6986405891803</v>
      </c>
      <c r="BN126" s="45">
        <f t="shared" si="12"/>
        <v>140.72166432351077</v>
      </c>
      <c r="BO126" s="45">
        <f t="shared" si="13"/>
        <v>99.443309455280939</v>
      </c>
      <c r="BP126" s="46">
        <f t="shared" si="14"/>
        <v>8.8629737609329435</v>
      </c>
      <c r="BQ126" s="46">
        <f t="shared" si="15"/>
        <v>1.9241982507288626</v>
      </c>
      <c r="BR126" s="64">
        <v>5</v>
      </c>
      <c r="BS126" s="46">
        <f t="shared" si="20"/>
        <v>5.8309037900874632</v>
      </c>
      <c r="BT126" s="46">
        <f t="shared" si="21"/>
        <v>14.25</v>
      </c>
      <c r="BU126" s="46">
        <f t="shared" si="22"/>
        <v>16.618075801749271</v>
      </c>
      <c r="BV126" s="45">
        <f t="shared" si="18"/>
        <v>39.910797391810867</v>
      </c>
      <c r="BW126" s="45">
        <f t="shared" si="16"/>
        <v>280.07577117060259</v>
      </c>
      <c r="BX126" s="45">
        <f t="shared" si="17"/>
        <v>1436.7744117597829</v>
      </c>
      <c r="BY126" s="45">
        <f t="shared" si="23"/>
        <v>17241.292941117394</v>
      </c>
      <c r="BZ126" s="45">
        <f t="shared" si="19"/>
        <v>34482.585882234787</v>
      </c>
      <c r="CA126" s="48">
        <v>43101</v>
      </c>
      <c r="CB126" s="111">
        <v>0</v>
      </c>
      <c r="CC126" s="111">
        <v>0</v>
      </c>
    </row>
    <row r="127" spans="1:81">
      <c r="A127" s="42" t="s">
        <v>312</v>
      </c>
      <c r="B127" s="42" t="s">
        <v>0</v>
      </c>
      <c r="C127" s="42" t="s">
        <v>170</v>
      </c>
      <c r="D127" s="42" t="s">
        <v>589</v>
      </c>
      <c r="E127" s="43" t="s">
        <v>402</v>
      </c>
      <c r="F127" s="43" t="s">
        <v>63</v>
      </c>
      <c r="G127" s="43">
        <v>1</v>
      </c>
      <c r="H127" s="45">
        <v>1076.08</v>
      </c>
      <c r="I127" s="45">
        <v>1076.08</v>
      </c>
      <c r="J127" s="45"/>
      <c r="K127" s="45"/>
      <c r="L127" s="45"/>
      <c r="M127" s="45"/>
      <c r="N127" s="45"/>
      <c r="O127" s="45"/>
      <c r="P127" s="45">
        <v>35.217163636363637</v>
      </c>
      <c r="Q127" s="45">
        <v>1111.2971636363636</v>
      </c>
      <c r="R127" s="45">
        <v>222.25943272727272</v>
      </c>
      <c r="S127" s="45">
        <v>16.669457454545455</v>
      </c>
      <c r="T127" s="45">
        <v>11.112971636363637</v>
      </c>
      <c r="U127" s="45">
        <v>2.2225943272727271</v>
      </c>
      <c r="V127" s="45">
        <v>27.782429090909091</v>
      </c>
      <c r="W127" s="45">
        <v>88.903773090909098</v>
      </c>
      <c r="X127" s="45">
        <v>33.33891490909091</v>
      </c>
      <c r="Y127" s="45">
        <v>6.6677829818181822</v>
      </c>
      <c r="Z127" s="45">
        <v>408.95735621818187</v>
      </c>
      <c r="AA127" s="45">
        <v>92.608096969696959</v>
      </c>
      <c r="AB127" s="45">
        <v>123.46511488</v>
      </c>
      <c r="AC127" s="45">
        <v>79.514941960688503</v>
      </c>
      <c r="AD127" s="45">
        <v>295.58815381038551</v>
      </c>
      <c r="AE127" s="45">
        <v>115.43520000000001</v>
      </c>
      <c r="AF127" s="45">
        <v>397</v>
      </c>
      <c r="AG127" s="45">
        <v>0</v>
      </c>
      <c r="AH127" s="45">
        <v>0</v>
      </c>
      <c r="AI127" s="45">
        <v>9.84</v>
      </c>
      <c r="AJ127" s="45">
        <v>0</v>
      </c>
      <c r="AK127" s="45">
        <v>3.0700000000000003</v>
      </c>
      <c r="AL127" s="45">
        <v>0</v>
      </c>
      <c r="AM127" s="45">
        <v>525.34520000000009</v>
      </c>
      <c r="AN127" s="45">
        <v>1229.8907100285674</v>
      </c>
      <c r="AO127" s="45">
        <v>5.5768510246913587</v>
      </c>
      <c r="AP127" s="45">
        <v>0.44614808197530864</v>
      </c>
      <c r="AQ127" s="45">
        <v>0.22307404098765432</v>
      </c>
      <c r="AR127" s="45">
        <v>3.8895400727272733</v>
      </c>
      <c r="AS127" s="45">
        <v>1.4313507467636368</v>
      </c>
      <c r="AT127" s="45">
        <v>47.785778036363631</v>
      </c>
      <c r="AU127" s="45">
        <v>1.8521619393939395</v>
      </c>
      <c r="AV127" s="45">
        <v>61.204903942902803</v>
      </c>
      <c r="AW127" s="45">
        <v>15.434682828282828</v>
      </c>
      <c r="AX127" s="45">
        <v>9.1373322343434342</v>
      </c>
      <c r="AY127" s="45">
        <v>0.23152024242424241</v>
      </c>
      <c r="AZ127" s="45">
        <v>3.7043238787878789</v>
      </c>
      <c r="BA127" s="45">
        <v>1.4405703973063972</v>
      </c>
      <c r="BB127" s="45">
        <v>11.021022085861281</v>
      </c>
      <c r="BC127" s="45">
        <v>40.969451667006062</v>
      </c>
      <c r="BD127" s="45"/>
      <c r="BE127" s="45">
        <v>0</v>
      </c>
      <c r="BF127" s="45">
        <v>40.969451667006062</v>
      </c>
      <c r="BG127" s="45">
        <v>53.087083333333339</v>
      </c>
      <c r="BH127" s="45">
        <v>8.3993644785028909</v>
      </c>
      <c r="BI127" s="45">
        <v>2.3263282550843525</v>
      </c>
      <c r="BJ127" s="45">
        <v>383.84371138272417</v>
      </c>
      <c r="BK127" s="45"/>
      <c r="BL127" s="45">
        <v>447.65648744964477</v>
      </c>
      <c r="BM127" s="45">
        <v>2891.0187167244849</v>
      </c>
      <c r="BN127" s="45">
        <f t="shared" si="12"/>
        <v>140.72166432351077</v>
      </c>
      <c r="BO127" s="45">
        <f t="shared" si="13"/>
        <v>99.443309455280939</v>
      </c>
      <c r="BP127" s="46">
        <f t="shared" si="14"/>
        <v>8.5633802816901436</v>
      </c>
      <c r="BQ127" s="46">
        <f t="shared" si="15"/>
        <v>1.8591549295774654</v>
      </c>
      <c r="BR127" s="64">
        <v>2</v>
      </c>
      <c r="BS127" s="46">
        <f t="shared" si="20"/>
        <v>2.2535211267605644</v>
      </c>
      <c r="BT127" s="46">
        <f t="shared" si="21"/>
        <v>11.25</v>
      </c>
      <c r="BU127" s="46">
        <f t="shared" si="22"/>
        <v>12.676056338028173</v>
      </c>
      <c r="BV127" s="45">
        <f t="shared" si="18"/>
        <v>30.443447380410227</v>
      </c>
      <c r="BW127" s="45">
        <f t="shared" si="16"/>
        <v>270.60842115920195</v>
      </c>
      <c r="BX127" s="45">
        <f t="shared" si="17"/>
        <v>3161.6271378836868</v>
      </c>
      <c r="BY127" s="45">
        <f t="shared" si="23"/>
        <v>37939.525654604244</v>
      </c>
      <c r="BZ127" s="45">
        <f t="shared" si="19"/>
        <v>75879.051309208488</v>
      </c>
      <c r="CA127" s="48">
        <v>43101</v>
      </c>
      <c r="CB127" s="111">
        <v>0</v>
      </c>
      <c r="CC127" s="111">
        <v>0</v>
      </c>
    </row>
    <row r="128" spans="1:81">
      <c r="A128" s="42" t="s">
        <v>590</v>
      </c>
      <c r="B128" s="42" t="s">
        <v>2</v>
      </c>
      <c r="C128" s="42" t="s">
        <v>250</v>
      </c>
      <c r="D128" s="42" t="s">
        <v>591</v>
      </c>
      <c r="E128" s="43" t="s">
        <v>402</v>
      </c>
      <c r="F128" s="43" t="s">
        <v>63</v>
      </c>
      <c r="G128" s="43">
        <v>1</v>
      </c>
      <c r="H128" s="45">
        <v>260.39999999999998</v>
      </c>
      <c r="I128" s="45">
        <v>260.39999999999998</v>
      </c>
      <c r="J128" s="45"/>
      <c r="K128" s="45"/>
      <c r="L128" s="45"/>
      <c r="M128" s="45"/>
      <c r="N128" s="45"/>
      <c r="O128" s="45"/>
      <c r="P128" s="45">
        <v>8.5221818181818172</v>
      </c>
      <c r="Q128" s="45">
        <v>268.9221818181818</v>
      </c>
      <c r="R128" s="45">
        <v>53.78443636363636</v>
      </c>
      <c r="S128" s="45">
        <v>4.0338327272727268</v>
      </c>
      <c r="T128" s="45">
        <v>2.6892218181818182</v>
      </c>
      <c r="U128" s="45">
        <v>0.53784436363636356</v>
      </c>
      <c r="V128" s="45">
        <v>6.723054545454545</v>
      </c>
      <c r="W128" s="45">
        <v>21.513774545454545</v>
      </c>
      <c r="X128" s="45">
        <v>8.0676654545454536</v>
      </c>
      <c r="Y128" s="45">
        <v>1.6135330909090908</v>
      </c>
      <c r="Z128" s="45">
        <v>98.96336290909089</v>
      </c>
      <c r="AA128" s="45">
        <v>22.410181818181815</v>
      </c>
      <c r="AB128" s="45">
        <v>29.877254399999998</v>
      </c>
      <c r="AC128" s="45">
        <v>19.241776528290913</v>
      </c>
      <c r="AD128" s="45">
        <v>71.529212746472723</v>
      </c>
      <c r="AE128" s="45">
        <v>164.376</v>
      </c>
      <c r="AF128" s="45">
        <v>397</v>
      </c>
      <c r="AG128" s="45">
        <v>0</v>
      </c>
      <c r="AH128" s="45">
        <v>32.619999999999997</v>
      </c>
      <c r="AI128" s="45">
        <v>0</v>
      </c>
      <c r="AJ128" s="45">
        <v>0</v>
      </c>
      <c r="AK128" s="45">
        <v>3.0700000000000003</v>
      </c>
      <c r="AL128" s="45">
        <v>0</v>
      </c>
      <c r="AM128" s="45">
        <v>597.06600000000003</v>
      </c>
      <c r="AN128" s="45">
        <v>767.55857565556357</v>
      </c>
      <c r="AO128" s="45">
        <v>1.349539074074074</v>
      </c>
      <c r="AP128" s="45">
        <v>0.10796312592592593</v>
      </c>
      <c r="AQ128" s="45">
        <v>5.3981562962962963E-2</v>
      </c>
      <c r="AR128" s="45">
        <v>0.94122763636363638</v>
      </c>
      <c r="AS128" s="45">
        <v>0.34637177018181831</v>
      </c>
      <c r="AT128" s="45">
        <v>11.563653818181816</v>
      </c>
      <c r="AU128" s="45">
        <v>0.44820363636363636</v>
      </c>
      <c r="AV128" s="45">
        <v>14.81094062405387</v>
      </c>
      <c r="AW128" s="45">
        <v>3.7350303030303027</v>
      </c>
      <c r="AX128" s="45">
        <v>2.2111379393939394</v>
      </c>
      <c r="AY128" s="45">
        <v>5.6025454545454538E-2</v>
      </c>
      <c r="AZ128" s="45">
        <v>0.89640727272727272</v>
      </c>
      <c r="BA128" s="45">
        <v>0.34860282828282824</v>
      </c>
      <c r="BB128" s="45">
        <v>2.6669709976565659</v>
      </c>
      <c r="BC128" s="45">
        <v>9.9141747956363648</v>
      </c>
      <c r="BD128" s="45"/>
      <c r="BE128" s="45">
        <v>0</v>
      </c>
      <c r="BF128" s="45">
        <v>9.9141747956363648</v>
      </c>
      <c r="BG128" s="45">
        <v>29.470416666666669</v>
      </c>
      <c r="BH128" s="45">
        <v>2.0998411196257227</v>
      </c>
      <c r="BI128" s="45">
        <v>0.58158206377108801</v>
      </c>
      <c r="BJ128" s="45">
        <v>95.960927845681056</v>
      </c>
      <c r="BK128" s="45"/>
      <c r="BL128" s="45">
        <v>128.11276769574454</v>
      </c>
      <c r="BM128" s="45">
        <v>1189.3186405891802</v>
      </c>
      <c r="BN128" s="45">
        <f t="shared" si="12"/>
        <v>140.72166432351077</v>
      </c>
      <c r="BO128" s="45">
        <f t="shared" si="13"/>
        <v>99.443309455280939</v>
      </c>
      <c r="BP128" s="46">
        <f t="shared" si="14"/>
        <v>8.8629737609329435</v>
      </c>
      <c r="BQ128" s="46">
        <f t="shared" si="15"/>
        <v>1.9241982507288626</v>
      </c>
      <c r="BR128" s="64">
        <v>5</v>
      </c>
      <c r="BS128" s="46">
        <f t="shared" si="20"/>
        <v>5.8309037900874632</v>
      </c>
      <c r="BT128" s="46">
        <f t="shared" si="21"/>
        <v>14.25</v>
      </c>
      <c r="BU128" s="46">
        <f t="shared" si="22"/>
        <v>16.618075801749271</v>
      </c>
      <c r="BV128" s="45">
        <f t="shared" si="18"/>
        <v>39.910797391810867</v>
      </c>
      <c r="BW128" s="45">
        <f t="shared" si="16"/>
        <v>280.07577117060259</v>
      </c>
      <c r="BX128" s="45">
        <f t="shared" si="17"/>
        <v>1469.3944117597828</v>
      </c>
      <c r="BY128" s="45">
        <f t="shared" si="23"/>
        <v>17632.732941117392</v>
      </c>
      <c r="BZ128" s="45">
        <f t="shared" si="19"/>
        <v>35265.465882234785</v>
      </c>
      <c r="CA128" s="48">
        <v>43101</v>
      </c>
      <c r="CB128" s="111">
        <v>0</v>
      </c>
      <c r="CC128" s="111">
        <v>0</v>
      </c>
    </row>
    <row r="129" spans="1:81">
      <c r="A129" s="42" t="s">
        <v>314</v>
      </c>
      <c r="B129" s="42" t="s">
        <v>2</v>
      </c>
      <c r="C129" s="42" t="s">
        <v>315</v>
      </c>
      <c r="D129" s="42" t="s">
        <v>592</v>
      </c>
      <c r="E129" s="43" t="s">
        <v>402</v>
      </c>
      <c r="F129" s="43" t="s">
        <v>63</v>
      </c>
      <c r="G129" s="43">
        <v>1</v>
      </c>
      <c r="H129" s="45">
        <v>260.39999999999998</v>
      </c>
      <c r="I129" s="45">
        <v>260.39999999999998</v>
      </c>
      <c r="J129" s="45"/>
      <c r="K129" s="45"/>
      <c r="L129" s="45"/>
      <c r="M129" s="45"/>
      <c r="N129" s="45"/>
      <c r="O129" s="45"/>
      <c r="P129" s="45">
        <v>8.5221818181818172</v>
      </c>
      <c r="Q129" s="45">
        <v>268.9221818181818</v>
      </c>
      <c r="R129" s="45">
        <v>53.78443636363636</v>
      </c>
      <c r="S129" s="45">
        <v>4.0338327272727268</v>
      </c>
      <c r="T129" s="45">
        <v>2.6892218181818182</v>
      </c>
      <c r="U129" s="45">
        <v>0.53784436363636356</v>
      </c>
      <c r="V129" s="45">
        <v>6.723054545454545</v>
      </c>
      <c r="W129" s="45">
        <v>21.513774545454545</v>
      </c>
      <c r="X129" s="45">
        <v>8.0676654545454536</v>
      </c>
      <c r="Y129" s="45">
        <v>1.6135330909090908</v>
      </c>
      <c r="Z129" s="45">
        <v>98.96336290909089</v>
      </c>
      <c r="AA129" s="45">
        <v>22.410181818181815</v>
      </c>
      <c r="AB129" s="45">
        <v>29.877254399999998</v>
      </c>
      <c r="AC129" s="45">
        <v>19.241776528290913</v>
      </c>
      <c r="AD129" s="45">
        <v>71.529212746472723</v>
      </c>
      <c r="AE129" s="45">
        <v>164.376</v>
      </c>
      <c r="AF129" s="45">
        <v>397</v>
      </c>
      <c r="AG129" s="45">
        <v>0</v>
      </c>
      <c r="AH129" s="45">
        <v>0</v>
      </c>
      <c r="AI129" s="45">
        <v>0</v>
      </c>
      <c r="AJ129" s="45">
        <v>0</v>
      </c>
      <c r="AK129" s="45">
        <v>3.0700000000000003</v>
      </c>
      <c r="AL129" s="45">
        <v>0</v>
      </c>
      <c r="AM129" s="45">
        <v>564.44600000000003</v>
      </c>
      <c r="AN129" s="45">
        <v>734.93857565556357</v>
      </c>
      <c r="AO129" s="45">
        <v>1.349539074074074</v>
      </c>
      <c r="AP129" s="45">
        <v>0.10796312592592593</v>
      </c>
      <c r="AQ129" s="45">
        <v>5.3981562962962963E-2</v>
      </c>
      <c r="AR129" s="45">
        <v>0.94122763636363638</v>
      </c>
      <c r="AS129" s="45">
        <v>0.34637177018181831</v>
      </c>
      <c r="AT129" s="45">
        <v>11.563653818181816</v>
      </c>
      <c r="AU129" s="45">
        <v>0.44820363636363636</v>
      </c>
      <c r="AV129" s="45">
        <v>14.81094062405387</v>
      </c>
      <c r="AW129" s="45">
        <v>3.7350303030303027</v>
      </c>
      <c r="AX129" s="45">
        <v>2.2111379393939394</v>
      </c>
      <c r="AY129" s="45">
        <v>5.6025454545454538E-2</v>
      </c>
      <c r="AZ129" s="45">
        <v>0.89640727272727272</v>
      </c>
      <c r="BA129" s="45">
        <v>0.34860282828282824</v>
      </c>
      <c r="BB129" s="45">
        <v>2.6669709976565659</v>
      </c>
      <c r="BC129" s="45">
        <v>9.9141747956363648</v>
      </c>
      <c r="BD129" s="45"/>
      <c r="BE129" s="45">
        <v>0</v>
      </c>
      <c r="BF129" s="45">
        <v>9.9141747956363648</v>
      </c>
      <c r="BG129" s="45">
        <v>29.470416666666669</v>
      </c>
      <c r="BH129" s="45">
        <v>2.0998411196257227</v>
      </c>
      <c r="BI129" s="45">
        <v>0.58158206377108801</v>
      </c>
      <c r="BJ129" s="45">
        <v>95.960927845681056</v>
      </c>
      <c r="BK129" s="45"/>
      <c r="BL129" s="45">
        <v>128.11276769574454</v>
      </c>
      <c r="BM129" s="45">
        <v>1156.6986405891803</v>
      </c>
      <c r="BN129" s="45">
        <f t="shared" si="12"/>
        <v>140.72166432351077</v>
      </c>
      <c r="BO129" s="45">
        <f t="shared" si="13"/>
        <v>99.443309455280939</v>
      </c>
      <c r="BP129" s="46">
        <f t="shared" si="14"/>
        <v>8.5633802816901436</v>
      </c>
      <c r="BQ129" s="46">
        <f t="shared" si="15"/>
        <v>1.8591549295774654</v>
      </c>
      <c r="BR129" s="64">
        <v>2</v>
      </c>
      <c r="BS129" s="46">
        <f t="shared" si="20"/>
        <v>2.2535211267605644</v>
      </c>
      <c r="BT129" s="46">
        <f t="shared" si="21"/>
        <v>11.25</v>
      </c>
      <c r="BU129" s="46">
        <f t="shared" si="22"/>
        <v>12.676056338028173</v>
      </c>
      <c r="BV129" s="45">
        <f t="shared" si="18"/>
        <v>30.443447380410227</v>
      </c>
      <c r="BW129" s="45">
        <f t="shared" si="16"/>
        <v>270.60842115920195</v>
      </c>
      <c r="BX129" s="45">
        <f t="shared" si="17"/>
        <v>1427.3070617483822</v>
      </c>
      <c r="BY129" s="45">
        <f t="shared" si="23"/>
        <v>17127.684740980585</v>
      </c>
      <c r="BZ129" s="45">
        <f t="shared" si="19"/>
        <v>34255.36948196117</v>
      </c>
      <c r="CA129" s="48">
        <v>43101</v>
      </c>
      <c r="CB129" s="111">
        <v>0</v>
      </c>
      <c r="CC129" s="111">
        <v>0</v>
      </c>
    </row>
    <row r="130" spans="1:81">
      <c r="A130" s="42" t="s">
        <v>593</v>
      </c>
      <c r="B130" s="42" t="s">
        <v>2</v>
      </c>
      <c r="C130" s="42" t="s">
        <v>165</v>
      </c>
      <c r="D130" s="42" t="s">
        <v>594</v>
      </c>
      <c r="E130" s="43" t="s">
        <v>402</v>
      </c>
      <c r="F130" s="43" t="s">
        <v>63</v>
      </c>
      <c r="G130" s="43">
        <v>1</v>
      </c>
      <c r="H130" s="45">
        <v>260.39999999999998</v>
      </c>
      <c r="I130" s="45">
        <v>260.39999999999998</v>
      </c>
      <c r="J130" s="45"/>
      <c r="K130" s="45"/>
      <c r="L130" s="45"/>
      <c r="M130" s="45"/>
      <c r="N130" s="45"/>
      <c r="O130" s="45"/>
      <c r="P130" s="45">
        <v>8.5221818181818172</v>
      </c>
      <c r="Q130" s="45">
        <v>268.9221818181818</v>
      </c>
      <c r="R130" s="45">
        <v>53.78443636363636</v>
      </c>
      <c r="S130" s="45">
        <v>4.0338327272727268</v>
      </c>
      <c r="T130" s="45">
        <v>2.6892218181818182</v>
      </c>
      <c r="U130" s="45">
        <v>0.53784436363636356</v>
      </c>
      <c r="V130" s="45">
        <v>6.723054545454545</v>
      </c>
      <c r="W130" s="45">
        <v>21.513774545454545</v>
      </c>
      <c r="X130" s="45">
        <v>8.0676654545454536</v>
      </c>
      <c r="Y130" s="45">
        <v>1.6135330909090908</v>
      </c>
      <c r="Z130" s="45">
        <v>98.96336290909089</v>
      </c>
      <c r="AA130" s="45">
        <v>22.410181818181815</v>
      </c>
      <c r="AB130" s="45">
        <v>29.877254399999998</v>
      </c>
      <c r="AC130" s="45">
        <v>19.241776528290913</v>
      </c>
      <c r="AD130" s="45">
        <v>71.529212746472723</v>
      </c>
      <c r="AE130" s="45">
        <v>164.376</v>
      </c>
      <c r="AF130" s="45">
        <v>397</v>
      </c>
      <c r="AG130" s="45">
        <v>0</v>
      </c>
      <c r="AH130" s="45">
        <v>0</v>
      </c>
      <c r="AI130" s="45">
        <v>0</v>
      </c>
      <c r="AJ130" s="45">
        <v>0</v>
      </c>
      <c r="AK130" s="45">
        <v>3.0700000000000003</v>
      </c>
      <c r="AL130" s="45">
        <v>0</v>
      </c>
      <c r="AM130" s="45">
        <v>564.44600000000003</v>
      </c>
      <c r="AN130" s="45">
        <v>734.93857565556357</v>
      </c>
      <c r="AO130" s="45">
        <v>1.349539074074074</v>
      </c>
      <c r="AP130" s="45">
        <v>0.10796312592592593</v>
      </c>
      <c r="AQ130" s="45">
        <v>5.3981562962962963E-2</v>
      </c>
      <c r="AR130" s="45">
        <v>0.94122763636363638</v>
      </c>
      <c r="AS130" s="45">
        <v>0.34637177018181831</v>
      </c>
      <c r="AT130" s="45">
        <v>11.563653818181816</v>
      </c>
      <c r="AU130" s="45">
        <v>0.44820363636363636</v>
      </c>
      <c r="AV130" s="45">
        <v>14.81094062405387</v>
      </c>
      <c r="AW130" s="45">
        <v>3.7350303030303027</v>
      </c>
      <c r="AX130" s="45">
        <v>2.2111379393939394</v>
      </c>
      <c r="AY130" s="45">
        <v>5.6025454545454538E-2</v>
      </c>
      <c r="AZ130" s="45">
        <v>0.89640727272727272</v>
      </c>
      <c r="BA130" s="45">
        <v>0.34860282828282824</v>
      </c>
      <c r="BB130" s="45">
        <v>2.6669709976565659</v>
      </c>
      <c r="BC130" s="45">
        <v>9.9141747956363648</v>
      </c>
      <c r="BD130" s="45"/>
      <c r="BE130" s="45">
        <v>0</v>
      </c>
      <c r="BF130" s="45">
        <v>9.9141747956363648</v>
      </c>
      <c r="BG130" s="45">
        <v>29.470416666666669</v>
      </c>
      <c r="BH130" s="45">
        <v>2.0998411196257227</v>
      </c>
      <c r="BI130" s="45">
        <v>0.58158206377108801</v>
      </c>
      <c r="BJ130" s="45">
        <v>95.960927845681056</v>
      </c>
      <c r="BK130" s="45"/>
      <c r="BL130" s="45">
        <v>128.11276769574454</v>
      </c>
      <c r="BM130" s="45">
        <v>1156.6986405891803</v>
      </c>
      <c r="BN130" s="45">
        <f t="shared" si="12"/>
        <v>140.72166432351077</v>
      </c>
      <c r="BO130" s="45">
        <f t="shared" si="13"/>
        <v>99.443309455280939</v>
      </c>
      <c r="BP130" s="46">
        <f t="shared" si="14"/>
        <v>8.8629737609329435</v>
      </c>
      <c r="BQ130" s="46">
        <f t="shared" si="15"/>
        <v>1.9241982507288626</v>
      </c>
      <c r="BR130" s="64">
        <v>5</v>
      </c>
      <c r="BS130" s="46">
        <f t="shared" si="20"/>
        <v>5.8309037900874632</v>
      </c>
      <c r="BT130" s="46">
        <f t="shared" si="21"/>
        <v>14.25</v>
      </c>
      <c r="BU130" s="46">
        <f t="shared" si="22"/>
        <v>16.618075801749271</v>
      </c>
      <c r="BV130" s="45">
        <f t="shared" si="18"/>
        <v>39.910797391810867</v>
      </c>
      <c r="BW130" s="45">
        <f t="shared" si="16"/>
        <v>280.07577117060259</v>
      </c>
      <c r="BX130" s="45">
        <f t="shared" si="17"/>
        <v>1436.7744117597829</v>
      </c>
      <c r="BY130" s="45">
        <f t="shared" si="23"/>
        <v>17241.292941117394</v>
      </c>
      <c r="BZ130" s="45">
        <f t="shared" si="19"/>
        <v>34482.585882234787</v>
      </c>
      <c r="CA130" s="48">
        <v>43101</v>
      </c>
      <c r="CB130" s="111">
        <v>0</v>
      </c>
      <c r="CC130" s="111">
        <v>0</v>
      </c>
    </row>
    <row r="131" spans="1:81">
      <c r="A131" s="42" t="s">
        <v>595</v>
      </c>
      <c r="B131" s="42" t="s">
        <v>2</v>
      </c>
      <c r="C131" s="42" t="s">
        <v>165</v>
      </c>
      <c r="D131" s="42" t="s">
        <v>596</v>
      </c>
      <c r="E131" s="43" t="s">
        <v>402</v>
      </c>
      <c r="F131" s="43" t="s">
        <v>63</v>
      </c>
      <c r="G131" s="43">
        <v>1</v>
      </c>
      <c r="H131" s="45">
        <v>260.39999999999998</v>
      </c>
      <c r="I131" s="45">
        <v>260.39999999999998</v>
      </c>
      <c r="J131" s="45"/>
      <c r="K131" s="45"/>
      <c r="L131" s="45"/>
      <c r="M131" s="45"/>
      <c r="N131" s="45"/>
      <c r="O131" s="45"/>
      <c r="P131" s="45">
        <v>8.5221818181818172</v>
      </c>
      <c r="Q131" s="45">
        <v>268.9221818181818</v>
      </c>
      <c r="R131" s="45">
        <v>53.78443636363636</v>
      </c>
      <c r="S131" s="45">
        <v>4.0338327272727268</v>
      </c>
      <c r="T131" s="45">
        <v>2.6892218181818182</v>
      </c>
      <c r="U131" s="45">
        <v>0.53784436363636356</v>
      </c>
      <c r="V131" s="45">
        <v>6.723054545454545</v>
      </c>
      <c r="W131" s="45">
        <v>21.513774545454545</v>
      </c>
      <c r="X131" s="45">
        <v>8.0676654545454536</v>
      </c>
      <c r="Y131" s="45">
        <v>1.6135330909090908</v>
      </c>
      <c r="Z131" s="45">
        <v>98.96336290909089</v>
      </c>
      <c r="AA131" s="45">
        <v>22.410181818181815</v>
      </c>
      <c r="AB131" s="45">
        <v>29.877254399999998</v>
      </c>
      <c r="AC131" s="45">
        <v>19.241776528290913</v>
      </c>
      <c r="AD131" s="45">
        <v>71.529212746472723</v>
      </c>
      <c r="AE131" s="45">
        <v>164.376</v>
      </c>
      <c r="AF131" s="45">
        <v>397</v>
      </c>
      <c r="AG131" s="45">
        <v>0</v>
      </c>
      <c r="AH131" s="45">
        <v>0</v>
      </c>
      <c r="AI131" s="45">
        <v>0</v>
      </c>
      <c r="AJ131" s="45">
        <v>0</v>
      </c>
      <c r="AK131" s="45">
        <v>3.0700000000000003</v>
      </c>
      <c r="AL131" s="45">
        <v>0</v>
      </c>
      <c r="AM131" s="45">
        <v>564.44600000000003</v>
      </c>
      <c r="AN131" s="45">
        <v>734.93857565556357</v>
      </c>
      <c r="AO131" s="45">
        <v>1.349539074074074</v>
      </c>
      <c r="AP131" s="45">
        <v>0.10796312592592593</v>
      </c>
      <c r="AQ131" s="45">
        <v>5.3981562962962963E-2</v>
      </c>
      <c r="AR131" s="45">
        <v>0.94122763636363638</v>
      </c>
      <c r="AS131" s="45">
        <v>0.34637177018181831</v>
      </c>
      <c r="AT131" s="45">
        <v>11.563653818181816</v>
      </c>
      <c r="AU131" s="45">
        <v>0.44820363636363636</v>
      </c>
      <c r="AV131" s="45">
        <v>14.81094062405387</v>
      </c>
      <c r="AW131" s="45">
        <v>3.7350303030303027</v>
      </c>
      <c r="AX131" s="45">
        <v>2.2111379393939394</v>
      </c>
      <c r="AY131" s="45">
        <v>5.6025454545454538E-2</v>
      </c>
      <c r="AZ131" s="45">
        <v>0.89640727272727272</v>
      </c>
      <c r="BA131" s="45">
        <v>0.34860282828282824</v>
      </c>
      <c r="BB131" s="45">
        <v>2.6669709976565659</v>
      </c>
      <c r="BC131" s="45">
        <v>9.9141747956363648</v>
      </c>
      <c r="BD131" s="45"/>
      <c r="BE131" s="45">
        <v>0</v>
      </c>
      <c r="BF131" s="45">
        <v>9.9141747956363648</v>
      </c>
      <c r="BG131" s="45">
        <v>29.470416666666669</v>
      </c>
      <c r="BH131" s="45">
        <v>2.0998411196257227</v>
      </c>
      <c r="BI131" s="45">
        <v>0.58158206377108801</v>
      </c>
      <c r="BJ131" s="45">
        <v>95.960927845681056</v>
      </c>
      <c r="BK131" s="45"/>
      <c r="BL131" s="45">
        <v>128.11276769574454</v>
      </c>
      <c r="BM131" s="45">
        <v>1156.6986405891803</v>
      </c>
      <c r="BN131" s="45">
        <f t="shared" si="12"/>
        <v>140.72166432351077</v>
      </c>
      <c r="BO131" s="45">
        <f t="shared" si="13"/>
        <v>99.443309455280939</v>
      </c>
      <c r="BP131" s="46">
        <f t="shared" si="14"/>
        <v>8.6609686609686669</v>
      </c>
      <c r="BQ131" s="46">
        <f t="shared" si="15"/>
        <v>1.8803418803418819</v>
      </c>
      <c r="BR131" s="64">
        <v>3</v>
      </c>
      <c r="BS131" s="46">
        <f t="shared" si="20"/>
        <v>3.4188034188034218</v>
      </c>
      <c r="BT131" s="46">
        <f t="shared" si="21"/>
        <v>12.25</v>
      </c>
      <c r="BU131" s="46">
        <f t="shared" si="22"/>
        <v>13.960113960113972</v>
      </c>
      <c r="BV131" s="45">
        <f t="shared" si="18"/>
        <v>33.527304031797165</v>
      </c>
      <c r="BW131" s="45">
        <f t="shared" si="16"/>
        <v>273.69227781058885</v>
      </c>
      <c r="BX131" s="45">
        <f t="shared" si="17"/>
        <v>1430.3909183997691</v>
      </c>
      <c r="BY131" s="45">
        <f t="shared" si="23"/>
        <v>17164.691020797229</v>
      </c>
      <c r="BZ131" s="45">
        <f t="shared" si="19"/>
        <v>34329.382041594457</v>
      </c>
      <c r="CA131" s="48">
        <v>43101</v>
      </c>
      <c r="CB131" s="111">
        <v>0</v>
      </c>
      <c r="CC131" s="111">
        <v>0</v>
      </c>
    </row>
    <row r="132" spans="1:81">
      <c r="A132" s="42" t="s">
        <v>317</v>
      </c>
      <c r="B132" s="42" t="s">
        <v>0</v>
      </c>
      <c r="C132" s="42" t="s">
        <v>597</v>
      </c>
      <c r="D132" s="42" t="s">
        <v>598</v>
      </c>
      <c r="E132" s="43" t="s">
        <v>402</v>
      </c>
      <c r="F132" s="43" t="s">
        <v>63</v>
      </c>
      <c r="G132" s="43">
        <v>1</v>
      </c>
      <c r="H132" s="45">
        <v>1041.5999999999999</v>
      </c>
      <c r="I132" s="45">
        <v>1041.5999999999999</v>
      </c>
      <c r="J132" s="45"/>
      <c r="K132" s="45"/>
      <c r="L132" s="45"/>
      <c r="M132" s="45"/>
      <c r="N132" s="45"/>
      <c r="O132" s="45"/>
      <c r="P132" s="45">
        <v>34.088727272727269</v>
      </c>
      <c r="Q132" s="45">
        <v>1075.6887272727272</v>
      </c>
      <c r="R132" s="45">
        <v>215.13774545454544</v>
      </c>
      <c r="S132" s="45">
        <v>16.135330909090907</v>
      </c>
      <c r="T132" s="45">
        <v>10.756887272727273</v>
      </c>
      <c r="U132" s="45">
        <v>2.1513774545454543</v>
      </c>
      <c r="V132" s="45">
        <v>26.89221818181818</v>
      </c>
      <c r="W132" s="45">
        <v>86.055098181818181</v>
      </c>
      <c r="X132" s="45">
        <v>32.270661818181814</v>
      </c>
      <c r="Y132" s="45">
        <v>6.4541323636363632</v>
      </c>
      <c r="Z132" s="45">
        <v>395.85345163636356</v>
      </c>
      <c r="AA132" s="45">
        <v>89.640727272727261</v>
      </c>
      <c r="AB132" s="45">
        <v>119.50901759999999</v>
      </c>
      <c r="AC132" s="45">
        <v>76.967106113163652</v>
      </c>
      <c r="AD132" s="45">
        <v>286.11685098589089</v>
      </c>
      <c r="AE132" s="45">
        <v>117.504</v>
      </c>
      <c r="AF132" s="45">
        <v>397</v>
      </c>
      <c r="AG132" s="45">
        <v>0</v>
      </c>
      <c r="AH132" s="45">
        <v>0</v>
      </c>
      <c r="AI132" s="45">
        <v>0</v>
      </c>
      <c r="AJ132" s="45">
        <v>0</v>
      </c>
      <c r="AK132" s="45">
        <v>3.0700000000000003</v>
      </c>
      <c r="AL132" s="45">
        <v>0</v>
      </c>
      <c r="AM132" s="45">
        <v>517.57400000000007</v>
      </c>
      <c r="AN132" s="45">
        <v>1199.5443026222545</v>
      </c>
      <c r="AO132" s="45">
        <v>5.3981562962962961</v>
      </c>
      <c r="AP132" s="45">
        <v>0.43185250370370371</v>
      </c>
      <c r="AQ132" s="45">
        <v>0.21592625185185185</v>
      </c>
      <c r="AR132" s="45">
        <v>3.7649105454545455</v>
      </c>
      <c r="AS132" s="45">
        <v>1.3854870807272732</v>
      </c>
      <c r="AT132" s="45">
        <v>46.254615272727264</v>
      </c>
      <c r="AU132" s="45">
        <v>1.7928145454545454</v>
      </c>
      <c r="AV132" s="45">
        <v>59.243762496215481</v>
      </c>
      <c r="AW132" s="45">
        <v>14.940121212121211</v>
      </c>
      <c r="AX132" s="45">
        <v>8.8445517575757577</v>
      </c>
      <c r="AY132" s="45">
        <v>0.22410181818181815</v>
      </c>
      <c r="AZ132" s="45">
        <v>3.5856290909090909</v>
      </c>
      <c r="BA132" s="45">
        <v>1.3944113131313129</v>
      </c>
      <c r="BB132" s="45">
        <v>10.667883990626263</v>
      </c>
      <c r="BC132" s="45">
        <v>39.656699182545459</v>
      </c>
      <c r="BD132" s="45"/>
      <c r="BE132" s="45">
        <v>0</v>
      </c>
      <c r="BF132" s="45">
        <v>39.656699182545459</v>
      </c>
      <c r="BG132" s="45">
        <v>53.087083333333339</v>
      </c>
      <c r="BH132" s="45">
        <v>8.3993644785028909</v>
      </c>
      <c r="BI132" s="45">
        <v>2.3263282550843525</v>
      </c>
      <c r="BJ132" s="45">
        <v>383.84371138272417</v>
      </c>
      <c r="BK132" s="45"/>
      <c r="BL132" s="45">
        <v>447.65648744964477</v>
      </c>
      <c r="BM132" s="45">
        <v>2821.7899790233873</v>
      </c>
      <c r="BN132" s="45">
        <f t="shared" si="12"/>
        <v>140.72166432351077</v>
      </c>
      <c r="BO132" s="45">
        <f t="shared" si="13"/>
        <v>99.443309455280939</v>
      </c>
      <c r="BP132" s="46">
        <f t="shared" si="14"/>
        <v>8.8629737609329435</v>
      </c>
      <c r="BQ132" s="46">
        <f t="shared" si="15"/>
        <v>1.9241982507288626</v>
      </c>
      <c r="BR132" s="64">
        <v>5</v>
      </c>
      <c r="BS132" s="46">
        <f t="shared" si="20"/>
        <v>5.8309037900874632</v>
      </c>
      <c r="BT132" s="46">
        <f t="shared" si="21"/>
        <v>14.25</v>
      </c>
      <c r="BU132" s="46">
        <f t="shared" si="22"/>
        <v>16.618075801749271</v>
      </c>
      <c r="BV132" s="45">
        <f t="shared" si="18"/>
        <v>39.910797391810867</v>
      </c>
      <c r="BW132" s="45">
        <f t="shared" si="16"/>
        <v>280.07577117060259</v>
      </c>
      <c r="BX132" s="45">
        <f t="shared" si="17"/>
        <v>3101.8657501939897</v>
      </c>
      <c r="BY132" s="45">
        <f t="shared" si="23"/>
        <v>37222.38900232788</v>
      </c>
      <c r="BZ132" s="45">
        <f t="shared" si="19"/>
        <v>74444.77800465576</v>
      </c>
      <c r="CA132" s="48">
        <v>43101</v>
      </c>
      <c r="CB132" s="111">
        <v>0</v>
      </c>
      <c r="CC132" s="111">
        <v>0</v>
      </c>
    </row>
    <row r="133" spans="1:81">
      <c r="A133" s="42" t="s">
        <v>321</v>
      </c>
      <c r="B133" s="42" t="s">
        <v>0</v>
      </c>
      <c r="C133" s="42" t="s">
        <v>189</v>
      </c>
      <c r="D133" s="42" t="s">
        <v>599</v>
      </c>
      <c r="E133" s="43" t="s">
        <v>402</v>
      </c>
      <c r="F133" s="43" t="s">
        <v>63</v>
      </c>
      <c r="G133" s="43">
        <v>2</v>
      </c>
      <c r="H133" s="45">
        <v>1041.5999999999999</v>
      </c>
      <c r="I133" s="45">
        <v>2083.1999999999998</v>
      </c>
      <c r="J133" s="45"/>
      <c r="K133" s="45"/>
      <c r="L133" s="45"/>
      <c r="M133" s="45"/>
      <c r="N133" s="45"/>
      <c r="O133" s="45"/>
      <c r="P133" s="45">
        <v>68.177454545454538</v>
      </c>
      <c r="Q133" s="45">
        <v>2151.3774545454544</v>
      </c>
      <c r="R133" s="45">
        <v>430.27549090909088</v>
      </c>
      <c r="S133" s="45">
        <v>32.270661818181814</v>
      </c>
      <c r="T133" s="45">
        <v>21.513774545454545</v>
      </c>
      <c r="U133" s="45">
        <v>4.3027549090909085</v>
      </c>
      <c r="V133" s="45">
        <v>53.78443636363636</v>
      </c>
      <c r="W133" s="45">
        <v>172.11019636363636</v>
      </c>
      <c r="X133" s="45">
        <v>64.541323636363629</v>
      </c>
      <c r="Y133" s="45">
        <v>12.908264727272726</v>
      </c>
      <c r="Z133" s="45">
        <v>791.70690327272712</v>
      </c>
      <c r="AA133" s="45">
        <v>179.28145454545452</v>
      </c>
      <c r="AB133" s="45">
        <v>239.01803519999999</v>
      </c>
      <c r="AC133" s="45">
        <v>153.9342122263273</v>
      </c>
      <c r="AD133" s="45">
        <v>572.23370197178178</v>
      </c>
      <c r="AE133" s="45">
        <v>235.00800000000001</v>
      </c>
      <c r="AF133" s="45">
        <v>794</v>
      </c>
      <c r="AG133" s="45">
        <v>0</v>
      </c>
      <c r="AH133" s="45">
        <v>0</v>
      </c>
      <c r="AI133" s="45">
        <v>0</v>
      </c>
      <c r="AJ133" s="45">
        <v>0</v>
      </c>
      <c r="AK133" s="45">
        <v>6.1400000000000006</v>
      </c>
      <c r="AL133" s="45">
        <v>0</v>
      </c>
      <c r="AM133" s="45">
        <v>1035.1480000000001</v>
      </c>
      <c r="AN133" s="45">
        <v>2399.0886052445089</v>
      </c>
      <c r="AO133" s="45">
        <v>10.796312592592592</v>
      </c>
      <c r="AP133" s="45">
        <v>0.86370500740740741</v>
      </c>
      <c r="AQ133" s="45">
        <v>0.43185250370370371</v>
      </c>
      <c r="AR133" s="45">
        <v>7.529821090909091</v>
      </c>
      <c r="AS133" s="45">
        <v>2.7709741614545464</v>
      </c>
      <c r="AT133" s="45">
        <v>92.509230545454528</v>
      </c>
      <c r="AU133" s="45">
        <v>3.5856290909090909</v>
      </c>
      <c r="AV133" s="45">
        <v>118.48752499243096</v>
      </c>
      <c r="AW133" s="45">
        <v>29.880242424242422</v>
      </c>
      <c r="AX133" s="45">
        <v>17.689103515151515</v>
      </c>
      <c r="AY133" s="45">
        <v>0.4482036363636363</v>
      </c>
      <c r="AZ133" s="45">
        <v>7.1712581818181818</v>
      </c>
      <c r="BA133" s="45">
        <v>2.7888226262626259</v>
      </c>
      <c r="BB133" s="45">
        <v>21.335767981252527</v>
      </c>
      <c r="BC133" s="45">
        <v>79.313398365090919</v>
      </c>
      <c r="BD133" s="45"/>
      <c r="BE133" s="45">
        <v>0</v>
      </c>
      <c r="BF133" s="45">
        <v>79.313398365090919</v>
      </c>
      <c r="BG133" s="45">
        <v>106.17416666666668</v>
      </c>
      <c r="BH133" s="45">
        <v>16.798728957005782</v>
      </c>
      <c r="BI133" s="45">
        <v>4.652656510168705</v>
      </c>
      <c r="BJ133" s="45">
        <v>767.68742276544833</v>
      </c>
      <c r="BK133" s="45"/>
      <c r="BL133" s="45">
        <v>895.31297489928954</v>
      </c>
      <c r="BM133" s="45">
        <v>5643.5799580467747</v>
      </c>
      <c r="BN133" s="45">
        <f t="shared" si="12"/>
        <v>281.44332864702153</v>
      </c>
      <c r="BO133" s="45">
        <f t="shared" si="13"/>
        <v>198.88661891056188</v>
      </c>
      <c r="BP133" s="46">
        <f t="shared" si="14"/>
        <v>8.6609686609686669</v>
      </c>
      <c r="BQ133" s="46">
        <f t="shared" si="15"/>
        <v>1.8803418803418819</v>
      </c>
      <c r="BR133" s="64">
        <v>3</v>
      </c>
      <c r="BS133" s="46">
        <f t="shared" si="20"/>
        <v>3.4188034188034218</v>
      </c>
      <c r="BT133" s="46">
        <f t="shared" si="21"/>
        <v>12.25</v>
      </c>
      <c r="BU133" s="46">
        <f t="shared" si="22"/>
        <v>13.960113960113972</v>
      </c>
      <c r="BV133" s="45">
        <f t="shared" si="18"/>
        <v>67.05460806359433</v>
      </c>
      <c r="BW133" s="45">
        <f t="shared" si="16"/>
        <v>547.3845556211777</v>
      </c>
      <c r="BX133" s="45">
        <f t="shared" si="17"/>
        <v>6190.9645136679519</v>
      </c>
      <c r="BY133" s="45">
        <f t="shared" si="23"/>
        <v>74291.574164015416</v>
      </c>
      <c r="BZ133" s="45">
        <f t="shared" si="19"/>
        <v>148583.14832803083</v>
      </c>
      <c r="CA133" s="48">
        <v>43101</v>
      </c>
      <c r="CB133" s="111">
        <v>0</v>
      </c>
      <c r="CC133" s="111">
        <v>0</v>
      </c>
    </row>
    <row r="134" spans="1:81">
      <c r="A134" s="42" t="s">
        <v>600</v>
      </c>
      <c r="B134" s="42" t="s">
        <v>1</v>
      </c>
      <c r="C134" s="42" t="s">
        <v>271</v>
      </c>
      <c r="D134" s="42" t="s">
        <v>601</v>
      </c>
      <c r="E134" s="43" t="s">
        <v>402</v>
      </c>
      <c r="F134" s="43" t="s">
        <v>63</v>
      </c>
      <c r="G134" s="43">
        <v>1</v>
      </c>
      <c r="H134" s="45">
        <v>520.79999999999995</v>
      </c>
      <c r="I134" s="45">
        <v>520.79999999999995</v>
      </c>
      <c r="J134" s="45"/>
      <c r="K134" s="45"/>
      <c r="L134" s="45"/>
      <c r="M134" s="45"/>
      <c r="N134" s="45"/>
      <c r="O134" s="45"/>
      <c r="P134" s="45">
        <v>17.044363636363634</v>
      </c>
      <c r="Q134" s="45">
        <v>537.8443636363636</v>
      </c>
      <c r="R134" s="45">
        <v>107.56887272727272</v>
      </c>
      <c r="S134" s="45">
        <v>8.0676654545454536</v>
      </c>
      <c r="T134" s="45">
        <v>5.3784436363636363</v>
      </c>
      <c r="U134" s="45">
        <v>1.0756887272727271</v>
      </c>
      <c r="V134" s="45">
        <v>13.44610909090909</v>
      </c>
      <c r="W134" s="45">
        <v>43.027549090909091</v>
      </c>
      <c r="X134" s="45">
        <v>16.135330909090907</v>
      </c>
      <c r="Y134" s="45">
        <v>3.2270661818181816</v>
      </c>
      <c r="Z134" s="45">
        <v>197.92672581818178</v>
      </c>
      <c r="AA134" s="45">
        <v>44.820363636363631</v>
      </c>
      <c r="AB134" s="45">
        <v>59.754508799999996</v>
      </c>
      <c r="AC134" s="45">
        <v>38.483553056581826</v>
      </c>
      <c r="AD134" s="45">
        <v>143.05842549294545</v>
      </c>
      <c r="AE134" s="45">
        <v>148.75200000000001</v>
      </c>
      <c r="AF134" s="45">
        <v>397</v>
      </c>
      <c r="AG134" s="45">
        <v>0</v>
      </c>
      <c r="AH134" s="45">
        <v>0</v>
      </c>
      <c r="AI134" s="45">
        <v>0</v>
      </c>
      <c r="AJ134" s="45">
        <v>0</v>
      </c>
      <c r="AK134" s="45">
        <v>3.0700000000000003</v>
      </c>
      <c r="AL134" s="45">
        <v>0</v>
      </c>
      <c r="AM134" s="45">
        <v>548.822</v>
      </c>
      <c r="AN134" s="45">
        <v>889.80715131112731</v>
      </c>
      <c r="AO134" s="45">
        <v>2.6990781481481481</v>
      </c>
      <c r="AP134" s="45">
        <v>0.21592625185185185</v>
      </c>
      <c r="AQ134" s="45">
        <v>0.10796312592592593</v>
      </c>
      <c r="AR134" s="45">
        <v>1.8824552727272728</v>
      </c>
      <c r="AS134" s="45">
        <v>0.69274354036363661</v>
      </c>
      <c r="AT134" s="45">
        <v>23.127307636363632</v>
      </c>
      <c r="AU134" s="45">
        <v>0.89640727272727272</v>
      </c>
      <c r="AV134" s="45">
        <v>29.621881248107741</v>
      </c>
      <c r="AW134" s="45">
        <v>7.4700606060606054</v>
      </c>
      <c r="AX134" s="45">
        <v>4.4222758787878789</v>
      </c>
      <c r="AY134" s="45">
        <v>0.11205090909090908</v>
      </c>
      <c r="AZ134" s="45">
        <v>1.7928145454545454</v>
      </c>
      <c r="BA134" s="45">
        <v>0.69720565656565647</v>
      </c>
      <c r="BB134" s="45">
        <v>5.3339419953131317</v>
      </c>
      <c r="BC134" s="45">
        <v>19.82834959127273</v>
      </c>
      <c r="BD134" s="45"/>
      <c r="BE134" s="45">
        <v>0</v>
      </c>
      <c r="BF134" s="45">
        <v>19.82834959127273</v>
      </c>
      <c r="BG134" s="45">
        <v>29.470416666666669</v>
      </c>
      <c r="BH134" s="45">
        <v>4.1996822392514455</v>
      </c>
      <c r="BI134" s="45">
        <v>1.1631641275421762</v>
      </c>
      <c r="BJ134" s="45">
        <v>191.92185569136208</v>
      </c>
      <c r="BK134" s="45"/>
      <c r="BL134" s="45">
        <v>226.75511872482238</v>
      </c>
      <c r="BM134" s="45">
        <v>1703.8568645116939</v>
      </c>
      <c r="BN134" s="45">
        <f t="shared" ref="BN134:BN170" si="24">$BN$5*$G134</f>
        <v>140.72166432351077</v>
      </c>
      <c r="BO134" s="45">
        <f t="shared" ref="BO134:BO170" si="25">$BO$5*$G134</f>
        <v>99.443309455280939</v>
      </c>
      <c r="BP134" s="46">
        <f t="shared" ref="BP134:BP170" si="26">((100/((100-$BT134)%)-100)*$BP$5)/$BT134</f>
        <v>8.8629737609329435</v>
      </c>
      <c r="BQ134" s="46">
        <f t="shared" ref="BQ134:BQ170" si="27">((100/((100-$BT134)%)-100)*$BQ$5)/$BT134</f>
        <v>1.9241982507288626</v>
      </c>
      <c r="BR134" s="64">
        <v>5</v>
      </c>
      <c r="BS134" s="46">
        <f t="shared" si="20"/>
        <v>5.8309037900874632</v>
      </c>
      <c r="BT134" s="46">
        <f t="shared" si="21"/>
        <v>14.25</v>
      </c>
      <c r="BU134" s="46">
        <f t="shared" si="22"/>
        <v>16.618075801749271</v>
      </c>
      <c r="BV134" s="45">
        <f t="shared" si="18"/>
        <v>39.910797391810867</v>
      </c>
      <c r="BW134" s="45">
        <f t="shared" ref="BW134:BW170" si="28">BV134+BO134+BN134</f>
        <v>280.07577117060259</v>
      </c>
      <c r="BX134" s="45">
        <f t="shared" ref="BX134:BX170" si="29">BW134+BM134</f>
        <v>1983.9326356822964</v>
      </c>
      <c r="BY134" s="45">
        <f t="shared" si="23"/>
        <v>23807.191628187556</v>
      </c>
      <c r="BZ134" s="45">
        <f t="shared" si="19"/>
        <v>47614.383256375113</v>
      </c>
      <c r="CA134" s="48">
        <v>43101</v>
      </c>
      <c r="CB134" s="111">
        <v>0</v>
      </c>
      <c r="CC134" s="111">
        <v>0</v>
      </c>
    </row>
    <row r="135" spans="1:81">
      <c r="A135" s="42" t="s">
        <v>324</v>
      </c>
      <c r="B135" s="42" t="s">
        <v>0</v>
      </c>
      <c r="C135" s="42" t="s">
        <v>238</v>
      </c>
      <c r="D135" s="42" t="s">
        <v>602</v>
      </c>
      <c r="E135" s="43" t="s">
        <v>402</v>
      </c>
      <c r="F135" s="43" t="s">
        <v>63</v>
      </c>
      <c r="G135" s="43">
        <v>3</v>
      </c>
      <c r="H135" s="45">
        <v>1041.5999999999999</v>
      </c>
      <c r="I135" s="45">
        <v>3124.7999999999997</v>
      </c>
      <c r="J135" s="45"/>
      <c r="K135" s="45"/>
      <c r="L135" s="45"/>
      <c r="M135" s="45"/>
      <c r="N135" s="45"/>
      <c r="O135" s="45"/>
      <c r="P135" s="45">
        <v>102.26618181818182</v>
      </c>
      <c r="Q135" s="45">
        <v>3227.0661818181816</v>
      </c>
      <c r="R135" s="45">
        <v>645.41323636363632</v>
      </c>
      <c r="S135" s="45">
        <v>48.405992727272725</v>
      </c>
      <c r="T135" s="45">
        <v>32.270661818181814</v>
      </c>
      <c r="U135" s="45">
        <v>6.4541323636363632</v>
      </c>
      <c r="V135" s="45">
        <v>80.676654545454539</v>
      </c>
      <c r="W135" s="45">
        <v>258.16529454545451</v>
      </c>
      <c r="X135" s="45">
        <v>96.81198545454545</v>
      </c>
      <c r="Y135" s="45">
        <v>19.362397090909091</v>
      </c>
      <c r="Z135" s="45">
        <v>1187.5603549090908</v>
      </c>
      <c r="AA135" s="45">
        <v>268.9221818181818</v>
      </c>
      <c r="AB135" s="45">
        <v>358.52705279999998</v>
      </c>
      <c r="AC135" s="45">
        <v>230.90131833949096</v>
      </c>
      <c r="AD135" s="45">
        <v>858.35055295767279</v>
      </c>
      <c r="AE135" s="45">
        <v>352.51200000000006</v>
      </c>
      <c r="AF135" s="45">
        <v>1191</v>
      </c>
      <c r="AG135" s="45">
        <v>0</v>
      </c>
      <c r="AH135" s="45">
        <v>100.32</v>
      </c>
      <c r="AI135" s="45">
        <v>0</v>
      </c>
      <c r="AJ135" s="45">
        <v>0</v>
      </c>
      <c r="AK135" s="45">
        <v>9.2100000000000009</v>
      </c>
      <c r="AL135" s="45">
        <v>0</v>
      </c>
      <c r="AM135" s="45">
        <v>1653.0420000000001</v>
      </c>
      <c r="AN135" s="45">
        <v>3698.9529078667638</v>
      </c>
      <c r="AO135" s="45">
        <v>16.194468888888888</v>
      </c>
      <c r="AP135" s="45">
        <v>1.2955575111111111</v>
      </c>
      <c r="AQ135" s="45">
        <v>0.64777875555555553</v>
      </c>
      <c r="AR135" s="45">
        <v>11.294731636363638</v>
      </c>
      <c r="AS135" s="45">
        <v>4.1564612421818197</v>
      </c>
      <c r="AT135" s="45">
        <v>138.76384581818181</v>
      </c>
      <c r="AU135" s="45">
        <v>5.3784436363636363</v>
      </c>
      <c r="AV135" s="45">
        <v>177.73128748864647</v>
      </c>
      <c r="AW135" s="45">
        <v>44.820363636363631</v>
      </c>
      <c r="AX135" s="45">
        <v>26.533655272727273</v>
      </c>
      <c r="AY135" s="45">
        <v>0.67230545454545443</v>
      </c>
      <c r="AZ135" s="45">
        <v>10.756887272727273</v>
      </c>
      <c r="BA135" s="45">
        <v>4.1832339393939391</v>
      </c>
      <c r="BB135" s="45">
        <v>32.003651971878789</v>
      </c>
      <c r="BC135" s="45">
        <v>118.97009754763636</v>
      </c>
      <c r="BD135" s="45"/>
      <c r="BE135" s="45">
        <v>0</v>
      </c>
      <c r="BF135" s="45">
        <v>118.97009754763636</v>
      </c>
      <c r="BG135" s="45">
        <v>159.26125000000002</v>
      </c>
      <c r="BH135" s="45">
        <v>25.198093435508675</v>
      </c>
      <c r="BI135" s="45">
        <v>6.9789847652530579</v>
      </c>
      <c r="BJ135" s="45">
        <v>1151.5311341481724</v>
      </c>
      <c r="BK135" s="45"/>
      <c r="BL135" s="45">
        <v>1342.9694623489343</v>
      </c>
      <c r="BM135" s="45">
        <v>8565.6899370701631</v>
      </c>
      <c r="BN135" s="45">
        <f t="shared" si="24"/>
        <v>422.1649929705323</v>
      </c>
      <c r="BO135" s="45">
        <f t="shared" si="25"/>
        <v>298.32992836584282</v>
      </c>
      <c r="BP135" s="46">
        <f t="shared" si="26"/>
        <v>8.5633802816901436</v>
      </c>
      <c r="BQ135" s="46">
        <f t="shared" si="27"/>
        <v>1.8591549295774654</v>
      </c>
      <c r="BR135" s="64">
        <v>2</v>
      </c>
      <c r="BS135" s="46">
        <f t="shared" si="20"/>
        <v>2.2535211267605644</v>
      </c>
      <c r="BT135" s="46">
        <f t="shared" si="21"/>
        <v>11.25</v>
      </c>
      <c r="BU135" s="46">
        <f t="shared" si="22"/>
        <v>12.676056338028173</v>
      </c>
      <c r="BV135" s="45">
        <f t="shared" ref="BV135:BV170" si="30">((BO135+BN135)*BU135)%</f>
        <v>91.330342141230688</v>
      </c>
      <c r="BW135" s="45">
        <f t="shared" si="28"/>
        <v>811.82526347760586</v>
      </c>
      <c r="BX135" s="45">
        <f t="shared" si="29"/>
        <v>9377.5152005477685</v>
      </c>
      <c r="BY135" s="45">
        <f t="shared" si="23"/>
        <v>112530.18240657322</v>
      </c>
      <c r="BZ135" s="45">
        <f t="shared" ref="BZ135:BZ169" si="31">BX135*24</f>
        <v>225060.36481314644</v>
      </c>
      <c r="CA135" s="48">
        <v>43101</v>
      </c>
      <c r="CB135" s="111">
        <v>0</v>
      </c>
      <c r="CC135" s="111">
        <v>0</v>
      </c>
    </row>
    <row r="136" spans="1:81">
      <c r="A136" s="42" t="s">
        <v>603</v>
      </c>
      <c r="B136" s="42" t="s">
        <v>2</v>
      </c>
      <c r="C136" s="42" t="s">
        <v>67</v>
      </c>
      <c r="D136" s="42" t="s">
        <v>604</v>
      </c>
      <c r="E136" s="43" t="s">
        <v>402</v>
      </c>
      <c r="F136" s="43" t="s">
        <v>63</v>
      </c>
      <c r="G136" s="43">
        <v>1</v>
      </c>
      <c r="H136" s="45">
        <v>260.39999999999998</v>
      </c>
      <c r="I136" s="45">
        <v>260.39999999999998</v>
      </c>
      <c r="J136" s="45"/>
      <c r="K136" s="45"/>
      <c r="L136" s="45"/>
      <c r="M136" s="45"/>
      <c r="N136" s="45"/>
      <c r="O136" s="45"/>
      <c r="P136" s="45">
        <v>8.5221818181818172</v>
      </c>
      <c r="Q136" s="45">
        <v>268.9221818181818</v>
      </c>
      <c r="R136" s="45">
        <v>53.78443636363636</v>
      </c>
      <c r="S136" s="45">
        <v>4.0338327272727268</v>
      </c>
      <c r="T136" s="45">
        <v>2.6892218181818182</v>
      </c>
      <c r="U136" s="45">
        <v>0.53784436363636356</v>
      </c>
      <c r="V136" s="45">
        <v>6.723054545454545</v>
      </c>
      <c r="W136" s="45">
        <v>21.513774545454545</v>
      </c>
      <c r="X136" s="45">
        <v>8.0676654545454536</v>
      </c>
      <c r="Y136" s="45">
        <v>1.6135330909090908</v>
      </c>
      <c r="Z136" s="45">
        <v>98.96336290909089</v>
      </c>
      <c r="AA136" s="45">
        <v>22.410181818181815</v>
      </c>
      <c r="AB136" s="45">
        <v>29.877254399999998</v>
      </c>
      <c r="AC136" s="45">
        <v>19.241776528290913</v>
      </c>
      <c r="AD136" s="45">
        <v>71.529212746472723</v>
      </c>
      <c r="AE136" s="45">
        <v>164.376</v>
      </c>
      <c r="AF136" s="45">
        <v>397</v>
      </c>
      <c r="AG136" s="45">
        <v>0</v>
      </c>
      <c r="AH136" s="45">
        <v>0</v>
      </c>
      <c r="AI136" s="45">
        <v>9.84</v>
      </c>
      <c r="AJ136" s="45">
        <v>0</v>
      </c>
      <c r="AK136" s="45">
        <v>3.0700000000000003</v>
      </c>
      <c r="AL136" s="45">
        <v>0</v>
      </c>
      <c r="AM136" s="45">
        <v>574.28600000000006</v>
      </c>
      <c r="AN136" s="45">
        <v>744.7785756555636</v>
      </c>
      <c r="AO136" s="45">
        <v>1.349539074074074</v>
      </c>
      <c r="AP136" s="45">
        <v>0.10796312592592593</v>
      </c>
      <c r="AQ136" s="45">
        <v>5.3981562962962963E-2</v>
      </c>
      <c r="AR136" s="45">
        <v>0.94122763636363638</v>
      </c>
      <c r="AS136" s="45">
        <v>0.34637177018181831</v>
      </c>
      <c r="AT136" s="45">
        <v>11.563653818181816</v>
      </c>
      <c r="AU136" s="45">
        <v>0.44820363636363636</v>
      </c>
      <c r="AV136" s="45">
        <v>14.81094062405387</v>
      </c>
      <c r="AW136" s="45">
        <v>3.7350303030303027</v>
      </c>
      <c r="AX136" s="45">
        <v>2.2111379393939394</v>
      </c>
      <c r="AY136" s="45">
        <v>5.6025454545454538E-2</v>
      </c>
      <c r="AZ136" s="45">
        <v>0.89640727272727272</v>
      </c>
      <c r="BA136" s="45">
        <v>0.34860282828282824</v>
      </c>
      <c r="BB136" s="45">
        <v>2.6669709976565659</v>
      </c>
      <c r="BC136" s="45">
        <v>9.9141747956363648</v>
      </c>
      <c r="BD136" s="45"/>
      <c r="BE136" s="45">
        <v>0</v>
      </c>
      <c r="BF136" s="45">
        <v>9.9141747956363648</v>
      </c>
      <c r="BG136" s="45">
        <v>29.470416666666669</v>
      </c>
      <c r="BH136" s="45">
        <v>2.0998411196257227</v>
      </c>
      <c r="BI136" s="45">
        <v>0.58158206377108801</v>
      </c>
      <c r="BJ136" s="45">
        <v>95.960927845681056</v>
      </c>
      <c r="BK136" s="45"/>
      <c r="BL136" s="45">
        <v>128.11276769574454</v>
      </c>
      <c r="BM136" s="45">
        <v>1166.5386405891802</v>
      </c>
      <c r="BN136" s="45">
        <f t="shared" si="24"/>
        <v>140.72166432351077</v>
      </c>
      <c r="BO136" s="45">
        <f t="shared" si="25"/>
        <v>99.443309455280939</v>
      </c>
      <c r="BP136" s="46">
        <f t="shared" si="26"/>
        <v>8.8629737609329435</v>
      </c>
      <c r="BQ136" s="46">
        <f t="shared" si="27"/>
        <v>1.9241982507288626</v>
      </c>
      <c r="BR136" s="64">
        <v>5</v>
      </c>
      <c r="BS136" s="46">
        <f t="shared" ref="BS136:BS170" si="32">((100/((100-BT136)%)-100)*BR136)/BT136</f>
        <v>5.8309037900874632</v>
      </c>
      <c r="BT136" s="46">
        <f t="shared" ref="BT136:BT170" si="33">$BP$5+$BQ$5+BR136</f>
        <v>14.25</v>
      </c>
      <c r="BU136" s="46">
        <f t="shared" ref="BU136:BU170" si="34">BP136+BQ136+BS136</f>
        <v>16.618075801749271</v>
      </c>
      <c r="BV136" s="45">
        <f t="shared" si="30"/>
        <v>39.910797391810867</v>
      </c>
      <c r="BW136" s="45">
        <f t="shared" si="28"/>
        <v>280.07577117060259</v>
      </c>
      <c r="BX136" s="45">
        <f t="shared" si="29"/>
        <v>1446.6144117597828</v>
      </c>
      <c r="BY136" s="45">
        <f t="shared" ref="BY136:BY170" si="35">BX136*12</f>
        <v>17359.372941117392</v>
      </c>
      <c r="BZ136" s="45">
        <f t="shared" si="31"/>
        <v>34718.745882234783</v>
      </c>
      <c r="CA136" s="48">
        <v>43101</v>
      </c>
      <c r="CB136" s="111">
        <v>0</v>
      </c>
      <c r="CC136" s="111">
        <v>0</v>
      </c>
    </row>
    <row r="137" spans="1:81">
      <c r="A137" s="42" t="s">
        <v>329</v>
      </c>
      <c r="B137" s="42" t="s">
        <v>1</v>
      </c>
      <c r="C137" s="42" t="s">
        <v>161</v>
      </c>
      <c r="D137" s="42" t="s">
        <v>605</v>
      </c>
      <c r="E137" s="43" t="s">
        <v>402</v>
      </c>
      <c r="F137" s="43" t="s">
        <v>63</v>
      </c>
      <c r="G137" s="43">
        <v>1</v>
      </c>
      <c r="H137" s="45">
        <v>538.04</v>
      </c>
      <c r="I137" s="45">
        <v>538.04</v>
      </c>
      <c r="J137" s="45"/>
      <c r="K137" s="45"/>
      <c r="L137" s="45"/>
      <c r="M137" s="45"/>
      <c r="N137" s="45"/>
      <c r="O137" s="45"/>
      <c r="P137" s="45">
        <v>17.608581818181818</v>
      </c>
      <c r="Q137" s="45">
        <v>555.64858181818181</v>
      </c>
      <c r="R137" s="45">
        <v>111.12971636363636</v>
      </c>
      <c r="S137" s="45">
        <v>8.3347287272727275</v>
      </c>
      <c r="T137" s="45">
        <v>5.5564858181818186</v>
      </c>
      <c r="U137" s="45">
        <v>1.1112971636363635</v>
      </c>
      <c r="V137" s="45">
        <v>13.891214545454545</v>
      </c>
      <c r="W137" s="45">
        <v>44.451886545454549</v>
      </c>
      <c r="X137" s="45">
        <v>16.669457454545455</v>
      </c>
      <c r="Y137" s="45">
        <v>3.3338914909090911</v>
      </c>
      <c r="Z137" s="45">
        <v>204.47867810909094</v>
      </c>
      <c r="AA137" s="45">
        <v>46.304048484848479</v>
      </c>
      <c r="AB137" s="45">
        <v>61.732557440000001</v>
      </c>
      <c r="AC137" s="45">
        <v>39.757470980344252</v>
      </c>
      <c r="AD137" s="45">
        <v>147.79407690519275</v>
      </c>
      <c r="AE137" s="45">
        <v>147.7176</v>
      </c>
      <c r="AF137" s="45">
        <v>397</v>
      </c>
      <c r="AG137" s="45">
        <v>0</v>
      </c>
      <c r="AH137" s="45">
        <v>48.58</v>
      </c>
      <c r="AI137" s="45">
        <v>0</v>
      </c>
      <c r="AJ137" s="45">
        <v>0</v>
      </c>
      <c r="AK137" s="45">
        <v>3.0700000000000003</v>
      </c>
      <c r="AL137" s="45">
        <v>0</v>
      </c>
      <c r="AM137" s="45">
        <v>596.36760000000004</v>
      </c>
      <c r="AN137" s="45">
        <v>948.64035501428361</v>
      </c>
      <c r="AO137" s="45">
        <v>2.7884255123456794</v>
      </c>
      <c r="AP137" s="45">
        <v>0.22307404098765432</v>
      </c>
      <c r="AQ137" s="45">
        <v>0.11153702049382716</v>
      </c>
      <c r="AR137" s="45">
        <v>1.9447700363636367</v>
      </c>
      <c r="AS137" s="45">
        <v>0.71567537338181841</v>
      </c>
      <c r="AT137" s="45">
        <v>23.892889018181815</v>
      </c>
      <c r="AU137" s="45">
        <v>0.92608096969696974</v>
      </c>
      <c r="AV137" s="45">
        <v>30.602451971451401</v>
      </c>
      <c r="AW137" s="45">
        <v>7.7173414141414138</v>
      </c>
      <c r="AX137" s="45">
        <v>4.5686661171717171</v>
      </c>
      <c r="AY137" s="45">
        <v>0.1157601212121212</v>
      </c>
      <c r="AZ137" s="45">
        <v>1.8521619393939395</v>
      </c>
      <c r="BA137" s="45">
        <v>0.72028519865319862</v>
      </c>
      <c r="BB137" s="45">
        <v>5.5105110429306405</v>
      </c>
      <c r="BC137" s="45">
        <v>20.484725833503031</v>
      </c>
      <c r="BD137" s="45"/>
      <c r="BE137" s="45">
        <v>0</v>
      </c>
      <c r="BF137" s="45">
        <v>20.484725833503031</v>
      </c>
      <c r="BG137" s="45">
        <v>29.470416666666669</v>
      </c>
      <c r="BH137" s="45">
        <v>4.1996822392514455</v>
      </c>
      <c r="BI137" s="45">
        <v>1.1631641275421762</v>
      </c>
      <c r="BJ137" s="45">
        <v>191.92185569136208</v>
      </c>
      <c r="BK137" s="45"/>
      <c r="BL137" s="45">
        <v>226.75511872482238</v>
      </c>
      <c r="BM137" s="45">
        <v>1782.1312333622423</v>
      </c>
      <c r="BN137" s="45">
        <f t="shared" si="24"/>
        <v>140.72166432351077</v>
      </c>
      <c r="BO137" s="45">
        <f t="shared" si="25"/>
        <v>99.443309455280939</v>
      </c>
      <c r="BP137" s="46">
        <f t="shared" si="26"/>
        <v>8.8629737609329435</v>
      </c>
      <c r="BQ137" s="46">
        <f t="shared" si="27"/>
        <v>1.9241982507288626</v>
      </c>
      <c r="BR137" s="64">
        <v>5</v>
      </c>
      <c r="BS137" s="46">
        <f t="shared" si="32"/>
        <v>5.8309037900874632</v>
      </c>
      <c r="BT137" s="46">
        <f t="shared" si="33"/>
        <v>14.25</v>
      </c>
      <c r="BU137" s="46">
        <f t="shared" si="34"/>
        <v>16.618075801749271</v>
      </c>
      <c r="BV137" s="45">
        <f t="shared" si="30"/>
        <v>39.910797391810867</v>
      </c>
      <c r="BW137" s="45">
        <f t="shared" si="28"/>
        <v>280.07577117060259</v>
      </c>
      <c r="BX137" s="45">
        <f t="shared" si="29"/>
        <v>2062.2070045328446</v>
      </c>
      <c r="BY137" s="45">
        <f t="shared" si="35"/>
        <v>24746.484054394135</v>
      </c>
      <c r="BZ137" s="45">
        <f t="shared" si="31"/>
        <v>49492.968108788271</v>
      </c>
      <c r="CA137" s="48">
        <v>43101</v>
      </c>
      <c r="CB137" s="111">
        <v>0</v>
      </c>
      <c r="CC137" s="111">
        <v>0</v>
      </c>
    </row>
    <row r="138" spans="1:81">
      <c r="A138" s="42" t="s">
        <v>329</v>
      </c>
      <c r="B138" s="42" t="s">
        <v>0</v>
      </c>
      <c r="C138" s="42" t="s">
        <v>161</v>
      </c>
      <c r="D138" s="42" t="s">
        <v>606</v>
      </c>
      <c r="E138" s="43" t="s">
        <v>402</v>
      </c>
      <c r="F138" s="43" t="s">
        <v>63</v>
      </c>
      <c r="G138" s="43">
        <v>1</v>
      </c>
      <c r="H138" s="45">
        <v>1076.08</v>
      </c>
      <c r="I138" s="45">
        <v>1076.08</v>
      </c>
      <c r="J138" s="45"/>
      <c r="K138" s="45"/>
      <c r="L138" s="45"/>
      <c r="M138" s="45"/>
      <c r="N138" s="45"/>
      <c r="O138" s="45"/>
      <c r="P138" s="45">
        <v>35.217163636363637</v>
      </c>
      <c r="Q138" s="45">
        <v>1111.2971636363636</v>
      </c>
      <c r="R138" s="45">
        <v>222.25943272727272</v>
      </c>
      <c r="S138" s="45">
        <v>16.669457454545455</v>
      </c>
      <c r="T138" s="45">
        <v>11.112971636363637</v>
      </c>
      <c r="U138" s="45">
        <v>2.2225943272727271</v>
      </c>
      <c r="V138" s="45">
        <v>27.782429090909091</v>
      </c>
      <c r="W138" s="45">
        <v>88.903773090909098</v>
      </c>
      <c r="X138" s="45">
        <v>33.33891490909091</v>
      </c>
      <c r="Y138" s="45">
        <v>6.6677829818181822</v>
      </c>
      <c r="Z138" s="45">
        <v>408.95735621818187</v>
      </c>
      <c r="AA138" s="45">
        <v>92.608096969696959</v>
      </c>
      <c r="AB138" s="45">
        <v>123.46511488</v>
      </c>
      <c r="AC138" s="45">
        <v>79.514941960688503</v>
      </c>
      <c r="AD138" s="45">
        <v>295.58815381038551</v>
      </c>
      <c r="AE138" s="45">
        <v>115.43520000000001</v>
      </c>
      <c r="AF138" s="45">
        <v>397</v>
      </c>
      <c r="AG138" s="45">
        <v>0</v>
      </c>
      <c r="AH138" s="45">
        <v>48.58</v>
      </c>
      <c r="AI138" s="45">
        <v>0</v>
      </c>
      <c r="AJ138" s="45">
        <v>0</v>
      </c>
      <c r="AK138" s="45">
        <v>3.0700000000000003</v>
      </c>
      <c r="AL138" s="45">
        <v>0</v>
      </c>
      <c r="AM138" s="45">
        <v>564.0852000000001</v>
      </c>
      <c r="AN138" s="45">
        <v>1268.6307100285676</v>
      </c>
      <c r="AO138" s="45">
        <v>5.5768510246913587</v>
      </c>
      <c r="AP138" s="45">
        <v>0.44614808197530864</v>
      </c>
      <c r="AQ138" s="45">
        <v>0.22307404098765432</v>
      </c>
      <c r="AR138" s="45">
        <v>3.8895400727272733</v>
      </c>
      <c r="AS138" s="45">
        <v>1.4313507467636368</v>
      </c>
      <c r="AT138" s="45">
        <v>47.785778036363631</v>
      </c>
      <c r="AU138" s="45">
        <v>1.8521619393939395</v>
      </c>
      <c r="AV138" s="45">
        <v>61.204903942902803</v>
      </c>
      <c r="AW138" s="45">
        <v>15.434682828282828</v>
      </c>
      <c r="AX138" s="45">
        <v>9.1373322343434342</v>
      </c>
      <c r="AY138" s="45">
        <v>0.23152024242424241</v>
      </c>
      <c r="AZ138" s="45">
        <v>3.7043238787878789</v>
      </c>
      <c r="BA138" s="45">
        <v>1.4405703973063972</v>
      </c>
      <c r="BB138" s="45">
        <v>11.021022085861281</v>
      </c>
      <c r="BC138" s="45">
        <v>40.969451667006062</v>
      </c>
      <c r="BD138" s="45"/>
      <c r="BE138" s="45">
        <v>0</v>
      </c>
      <c r="BF138" s="45">
        <v>40.969451667006062</v>
      </c>
      <c r="BG138" s="45">
        <v>53.087083333333339</v>
      </c>
      <c r="BH138" s="45">
        <v>8.3993644785028909</v>
      </c>
      <c r="BI138" s="45">
        <v>2.3263282550843525</v>
      </c>
      <c r="BJ138" s="45">
        <v>383.84371138272417</v>
      </c>
      <c r="BK138" s="45"/>
      <c r="BL138" s="45">
        <v>447.65648744964477</v>
      </c>
      <c r="BM138" s="45">
        <v>2929.7587167244847</v>
      </c>
      <c r="BN138" s="45">
        <f t="shared" si="24"/>
        <v>140.72166432351077</v>
      </c>
      <c r="BO138" s="45">
        <f t="shared" si="25"/>
        <v>99.443309455280939</v>
      </c>
      <c r="BP138" s="46">
        <f t="shared" si="26"/>
        <v>8.8629737609329435</v>
      </c>
      <c r="BQ138" s="46">
        <f t="shared" si="27"/>
        <v>1.9241982507288626</v>
      </c>
      <c r="BR138" s="64">
        <v>5</v>
      </c>
      <c r="BS138" s="46">
        <f t="shared" si="32"/>
        <v>5.8309037900874632</v>
      </c>
      <c r="BT138" s="46">
        <f t="shared" si="33"/>
        <v>14.25</v>
      </c>
      <c r="BU138" s="46">
        <f t="shared" si="34"/>
        <v>16.618075801749271</v>
      </c>
      <c r="BV138" s="45">
        <f t="shared" si="30"/>
        <v>39.910797391810867</v>
      </c>
      <c r="BW138" s="45">
        <f t="shared" si="28"/>
        <v>280.07577117060259</v>
      </c>
      <c r="BX138" s="45">
        <f t="shared" si="29"/>
        <v>3209.8344878950875</v>
      </c>
      <c r="BY138" s="45">
        <f t="shared" si="35"/>
        <v>38518.013854741046</v>
      </c>
      <c r="BZ138" s="45">
        <f t="shared" si="31"/>
        <v>77036.027709482092</v>
      </c>
      <c r="CA138" s="48">
        <v>43101</v>
      </c>
      <c r="CB138" s="111">
        <v>0</v>
      </c>
      <c r="CC138" s="111">
        <v>0</v>
      </c>
    </row>
    <row r="139" spans="1:81">
      <c r="A139" s="42" t="s">
        <v>607</v>
      </c>
      <c r="B139" s="42" t="s">
        <v>2</v>
      </c>
      <c r="C139" s="42" t="s">
        <v>175</v>
      </c>
      <c r="D139" s="42" t="s">
        <v>608</v>
      </c>
      <c r="E139" s="43" t="s">
        <v>402</v>
      </c>
      <c r="F139" s="43" t="s">
        <v>63</v>
      </c>
      <c r="G139" s="43">
        <v>1</v>
      </c>
      <c r="H139" s="45">
        <v>260.39999999999998</v>
      </c>
      <c r="I139" s="45">
        <v>260.39999999999998</v>
      </c>
      <c r="J139" s="45"/>
      <c r="K139" s="45"/>
      <c r="L139" s="45"/>
      <c r="M139" s="45"/>
      <c r="N139" s="45"/>
      <c r="O139" s="45"/>
      <c r="P139" s="45">
        <v>8.5221818181818172</v>
      </c>
      <c r="Q139" s="45">
        <v>268.9221818181818</v>
      </c>
      <c r="R139" s="45">
        <v>53.78443636363636</v>
      </c>
      <c r="S139" s="45">
        <v>4.0338327272727268</v>
      </c>
      <c r="T139" s="45">
        <v>2.6892218181818182</v>
      </c>
      <c r="U139" s="45">
        <v>0.53784436363636356</v>
      </c>
      <c r="V139" s="45">
        <v>6.723054545454545</v>
      </c>
      <c r="W139" s="45">
        <v>21.513774545454545</v>
      </c>
      <c r="X139" s="45">
        <v>8.0676654545454536</v>
      </c>
      <c r="Y139" s="45">
        <v>1.6135330909090908</v>
      </c>
      <c r="Z139" s="45">
        <v>98.96336290909089</v>
      </c>
      <c r="AA139" s="45">
        <v>22.410181818181815</v>
      </c>
      <c r="AB139" s="45">
        <v>29.877254399999998</v>
      </c>
      <c r="AC139" s="45">
        <v>19.241776528290913</v>
      </c>
      <c r="AD139" s="45">
        <v>71.529212746472723</v>
      </c>
      <c r="AE139" s="45">
        <v>164.376</v>
      </c>
      <c r="AF139" s="45">
        <v>397</v>
      </c>
      <c r="AG139" s="45">
        <v>0</v>
      </c>
      <c r="AH139" s="45">
        <v>0</v>
      </c>
      <c r="AI139" s="45">
        <v>0</v>
      </c>
      <c r="AJ139" s="45">
        <v>0</v>
      </c>
      <c r="AK139" s="45">
        <v>3.0700000000000003</v>
      </c>
      <c r="AL139" s="45">
        <v>0</v>
      </c>
      <c r="AM139" s="45">
        <v>564.44600000000003</v>
      </c>
      <c r="AN139" s="45">
        <v>734.93857565556357</v>
      </c>
      <c r="AO139" s="45">
        <v>1.349539074074074</v>
      </c>
      <c r="AP139" s="45">
        <v>0.10796312592592593</v>
      </c>
      <c r="AQ139" s="45">
        <v>5.3981562962962963E-2</v>
      </c>
      <c r="AR139" s="45">
        <v>0.94122763636363638</v>
      </c>
      <c r="AS139" s="45">
        <v>0.34637177018181831</v>
      </c>
      <c r="AT139" s="45">
        <v>11.563653818181816</v>
      </c>
      <c r="AU139" s="45">
        <v>0.44820363636363636</v>
      </c>
      <c r="AV139" s="45">
        <v>14.81094062405387</v>
      </c>
      <c r="AW139" s="45">
        <v>3.7350303030303027</v>
      </c>
      <c r="AX139" s="45">
        <v>2.2111379393939394</v>
      </c>
      <c r="AY139" s="45">
        <v>5.6025454545454538E-2</v>
      </c>
      <c r="AZ139" s="45">
        <v>0.89640727272727272</v>
      </c>
      <c r="BA139" s="45">
        <v>0.34860282828282824</v>
      </c>
      <c r="BB139" s="45">
        <v>2.6669709976565659</v>
      </c>
      <c r="BC139" s="45">
        <v>9.9141747956363648</v>
      </c>
      <c r="BD139" s="45"/>
      <c r="BE139" s="45">
        <v>0</v>
      </c>
      <c r="BF139" s="45">
        <v>9.9141747956363648</v>
      </c>
      <c r="BG139" s="45">
        <v>29.470416666666669</v>
      </c>
      <c r="BH139" s="45">
        <v>2.0998411196257227</v>
      </c>
      <c r="BI139" s="45">
        <v>0.58158206377108801</v>
      </c>
      <c r="BJ139" s="45">
        <v>95.960927845681056</v>
      </c>
      <c r="BK139" s="45"/>
      <c r="BL139" s="45">
        <v>128.11276769574454</v>
      </c>
      <c r="BM139" s="45">
        <v>1156.6986405891803</v>
      </c>
      <c r="BN139" s="45">
        <f t="shared" si="24"/>
        <v>140.72166432351077</v>
      </c>
      <c r="BO139" s="45">
        <f t="shared" si="25"/>
        <v>99.443309455280939</v>
      </c>
      <c r="BP139" s="46">
        <f t="shared" si="26"/>
        <v>8.6609686609686669</v>
      </c>
      <c r="BQ139" s="46">
        <f t="shared" si="27"/>
        <v>1.8803418803418819</v>
      </c>
      <c r="BR139" s="64">
        <v>3</v>
      </c>
      <c r="BS139" s="46">
        <f t="shared" si="32"/>
        <v>3.4188034188034218</v>
      </c>
      <c r="BT139" s="46">
        <f t="shared" si="33"/>
        <v>12.25</v>
      </c>
      <c r="BU139" s="46">
        <f t="shared" si="34"/>
        <v>13.960113960113972</v>
      </c>
      <c r="BV139" s="45">
        <f t="shared" si="30"/>
        <v>33.527304031797165</v>
      </c>
      <c r="BW139" s="45">
        <f t="shared" si="28"/>
        <v>273.69227781058885</v>
      </c>
      <c r="BX139" s="45">
        <f t="shared" si="29"/>
        <v>1430.3909183997691</v>
      </c>
      <c r="BY139" s="45">
        <f t="shared" si="35"/>
        <v>17164.691020797229</v>
      </c>
      <c r="BZ139" s="45">
        <f t="shared" si="31"/>
        <v>34329.382041594457</v>
      </c>
      <c r="CA139" s="48">
        <v>43101</v>
      </c>
      <c r="CB139" s="111">
        <v>0</v>
      </c>
      <c r="CC139" s="111">
        <v>0</v>
      </c>
    </row>
    <row r="140" spans="1:81">
      <c r="A140" s="42" t="s">
        <v>609</v>
      </c>
      <c r="B140" s="42" t="s">
        <v>1</v>
      </c>
      <c r="C140" s="42" t="s">
        <v>161</v>
      </c>
      <c r="D140" s="42" t="s">
        <v>610</v>
      </c>
      <c r="E140" s="43" t="s">
        <v>402</v>
      </c>
      <c r="F140" s="43" t="s">
        <v>63</v>
      </c>
      <c r="G140" s="43">
        <v>1</v>
      </c>
      <c r="H140" s="45">
        <v>538.04</v>
      </c>
      <c r="I140" s="45">
        <v>538.04</v>
      </c>
      <c r="J140" s="45"/>
      <c r="K140" s="45"/>
      <c r="L140" s="45"/>
      <c r="M140" s="45"/>
      <c r="N140" s="45"/>
      <c r="O140" s="45"/>
      <c r="P140" s="45">
        <v>17.608581818181818</v>
      </c>
      <c r="Q140" s="45">
        <v>555.64858181818181</v>
      </c>
      <c r="R140" s="45">
        <v>111.12971636363636</v>
      </c>
      <c r="S140" s="45">
        <v>8.3347287272727275</v>
      </c>
      <c r="T140" s="45">
        <v>5.5564858181818186</v>
      </c>
      <c r="U140" s="45">
        <v>1.1112971636363635</v>
      </c>
      <c r="V140" s="45">
        <v>13.891214545454545</v>
      </c>
      <c r="W140" s="45">
        <v>44.451886545454549</v>
      </c>
      <c r="X140" s="45">
        <v>16.669457454545455</v>
      </c>
      <c r="Y140" s="45">
        <v>3.3338914909090911</v>
      </c>
      <c r="Z140" s="45">
        <v>204.47867810909094</v>
      </c>
      <c r="AA140" s="45">
        <v>46.304048484848479</v>
      </c>
      <c r="AB140" s="45">
        <v>61.732557440000001</v>
      </c>
      <c r="AC140" s="45">
        <v>39.757470980344252</v>
      </c>
      <c r="AD140" s="45">
        <v>147.79407690519275</v>
      </c>
      <c r="AE140" s="45">
        <v>147.7176</v>
      </c>
      <c r="AF140" s="45">
        <v>397</v>
      </c>
      <c r="AG140" s="45">
        <v>0</v>
      </c>
      <c r="AH140" s="45">
        <v>48.58</v>
      </c>
      <c r="AI140" s="45">
        <v>0</v>
      </c>
      <c r="AJ140" s="45">
        <v>0</v>
      </c>
      <c r="AK140" s="45">
        <v>3.0700000000000003</v>
      </c>
      <c r="AL140" s="45">
        <v>0</v>
      </c>
      <c r="AM140" s="45">
        <v>596.36760000000004</v>
      </c>
      <c r="AN140" s="45">
        <v>948.64035501428361</v>
      </c>
      <c r="AO140" s="45">
        <v>2.7884255123456794</v>
      </c>
      <c r="AP140" s="45">
        <v>0.22307404098765432</v>
      </c>
      <c r="AQ140" s="45">
        <v>0.11153702049382716</v>
      </c>
      <c r="AR140" s="45">
        <v>1.9447700363636367</v>
      </c>
      <c r="AS140" s="45">
        <v>0.71567537338181841</v>
      </c>
      <c r="AT140" s="45">
        <v>23.892889018181815</v>
      </c>
      <c r="AU140" s="45">
        <v>0.92608096969696974</v>
      </c>
      <c r="AV140" s="45">
        <v>30.602451971451401</v>
      </c>
      <c r="AW140" s="45">
        <v>7.7173414141414138</v>
      </c>
      <c r="AX140" s="45">
        <v>4.5686661171717171</v>
      </c>
      <c r="AY140" s="45">
        <v>0.1157601212121212</v>
      </c>
      <c r="AZ140" s="45">
        <v>1.8521619393939395</v>
      </c>
      <c r="BA140" s="45">
        <v>0.72028519865319862</v>
      </c>
      <c r="BB140" s="45">
        <v>5.5105110429306405</v>
      </c>
      <c r="BC140" s="45">
        <v>20.484725833503031</v>
      </c>
      <c r="BD140" s="45"/>
      <c r="BE140" s="45">
        <v>0</v>
      </c>
      <c r="BF140" s="45">
        <v>20.484725833503031</v>
      </c>
      <c r="BG140" s="45">
        <v>29.470416666666669</v>
      </c>
      <c r="BH140" s="45">
        <v>4.1996822392514455</v>
      </c>
      <c r="BI140" s="45">
        <v>1.1631641275421762</v>
      </c>
      <c r="BJ140" s="45">
        <v>191.92185569136208</v>
      </c>
      <c r="BK140" s="45"/>
      <c r="BL140" s="45">
        <v>226.75511872482238</v>
      </c>
      <c r="BM140" s="45">
        <v>1782.1312333622423</v>
      </c>
      <c r="BN140" s="45">
        <f t="shared" si="24"/>
        <v>140.72166432351077</v>
      </c>
      <c r="BO140" s="45">
        <f t="shared" si="25"/>
        <v>99.443309455280939</v>
      </c>
      <c r="BP140" s="46">
        <f t="shared" si="26"/>
        <v>8.5633802816901436</v>
      </c>
      <c r="BQ140" s="46">
        <f t="shared" si="27"/>
        <v>1.8591549295774654</v>
      </c>
      <c r="BR140" s="64">
        <v>2</v>
      </c>
      <c r="BS140" s="46">
        <f t="shared" si="32"/>
        <v>2.2535211267605644</v>
      </c>
      <c r="BT140" s="46">
        <f t="shared" si="33"/>
        <v>11.25</v>
      </c>
      <c r="BU140" s="46">
        <f t="shared" si="34"/>
        <v>12.676056338028173</v>
      </c>
      <c r="BV140" s="45">
        <f t="shared" si="30"/>
        <v>30.443447380410227</v>
      </c>
      <c r="BW140" s="45">
        <f t="shared" si="28"/>
        <v>270.60842115920195</v>
      </c>
      <c r="BX140" s="45">
        <f t="shared" si="29"/>
        <v>2052.7396545214442</v>
      </c>
      <c r="BY140" s="45">
        <f t="shared" si="35"/>
        <v>24632.875854257331</v>
      </c>
      <c r="BZ140" s="45">
        <f t="shared" si="31"/>
        <v>49265.751708514661</v>
      </c>
      <c r="CA140" s="48">
        <v>43101</v>
      </c>
      <c r="CB140" s="111">
        <v>0</v>
      </c>
      <c r="CC140" s="111">
        <v>0</v>
      </c>
    </row>
    <row r="141" spans="1:81">
      <c r="A141" s="42" t="s">
        <v>611</v>
      </c>
      <c r="B141" s="42" t="s">
        <v>1</v>
      </c>
      <c r="C141" s="42" t="s">
        <v>469</v>
      </c>
      <c r="D141" s="42" t="s">
        <v>612</v>
      </c>
      <c r="E141" s="43" t="s">
        <v>402</v>
      </c>
      <c r="F141" s="43" t="s">
        <v>63</v>
      </c>
      <c r="G141" s="43">
        <v>1</v>
      </c>
      <c r="H141" s="45">
        <v>520.79999999999995</v>
      </c>
      <c r="I141" s="45">
        <v>520.79999999999995</v>
      </c>
      <c r="J141" s="45"/>
      <c r="K141" s="45"/>
      <c r="L141" s="45"/>
      <c r="M141" s="45"/>
      <c r="N141" s="45"/>
      <c r="O141" s="45"/>
      <c r="P141" s="45">
        <v>17.044363636363634</v>
      </c>
      <c r="Q141" s="45">
        <v>537.8443636363636</v>
      </c>
      <c r="R141" s="45">
        <v>107.56887272727272</v>
      </c>
      <c r="S141" s="45">
        <v>8.0676654545454536</v>
      </c>
      <c r="T141" s="45">
        <v>5.3784436363636363</v>
      </c>
      <c r="U141" s="45">
        <v>1.0756887272727271</v>
      </c>
      <c r="V141" s="45">
        <v>13.44610909090909</v>
      </c>
      <c r="W141" s="45">
        <v>43.027549090909091</v>
      </c>
      <c r="X141" s="45">
        <v>16.135330909090907</v>
      </c>
      <c r="Y141" s="45">
        <v>3.2270661818181816</v>
      </c>
      <c r="Z141" s="45">
        <v>197.92672581818178</v>
      </c>
      <c r="AA141" s="45">
        <v>44.820363636363631</v>
      </c>
      <c r="AB141" s="45">
        <v>59.754508799999996</v>
      </c>
      <c r="AC141" s="45">
        <v>38.483553056581826</v>
      </c>
      <c r="AD141" s="45">
        <v>143.05842549294545</v>
      </c>
      <c r="AE141" s="45">
        <v>148.75200000000001</v>
      </c>
      <c r="AF141" s="45">
        <v>397</v>
      </c>
      <c r="AG141" s="45">
        <v>0</v>
      </c>
      <c r="AH141" s="45">
        <v>0</v>
      </c>
      <c r="AI141" s="45">
        <v>0</v>
      </c>
      <c r="AJ141" s="45">
        <v>0</v>
      </c>
      <c r="AK141" s="45">
        <v>3.0700000000000003</v>
      </c>
      <c r="AL141" s="45">
        <v>0</v>
      </c>
      <c r="AM141" s="45">
        <v>548.822</v>
      </c>
      <c r="AN141" s="45">
        <v>889.80715131112731</v>
      </c>
      <c r="AO141" s="45">
        <v>2.6990781481481481</v>
      </c>
      <c r="AP141" s="45">
        <v>0.21592625185185185</v>
      </c>
      <c r="AQ141" s="45">
        <v>0.10796312592592593</v>
      </c>
      <c r="AR141" s="45">
        <v>1.8824552727272728</v>
      </c>
      <c r="AS141" s="45">
        <v>0.69274354036363661</v>
      </c>
      <c r="AT141" s="45">
        <v>23.127307636363632</v>
      </c>
      <c r="AU141" s="45">
        <v>0.89640727272727272</v>
      </c>
      <c r="AV141" s="45">
        <v>29.621881248107741</v>
      </c>
      <c r="AW141" s="45">
        <v>7.4700606060606054</v>
      </c>
      <c r="AX141" s="45">
        <v>4.4222758787878789</v>
      </c>
      <c r="AY141" s="45">
        <v>0.11205090909090908</v>
      </c>
      <c r="AZ141" s="45">
        <v>1.7928145454545454</v>
      </c>
      <c r="BA141" s="45">
        <v>0.69720565656565647</v>
      </c>
      <c r="BB141" s="45">
        <v>5.3339419953131317</v>
      </c>
      <c r="BC141" s="45">
        <v>19.82834959127273</v>
      </c>
      <c r="BD141" s="45"/>
      <c r="BE141" s="45">
        <v>0</v>
      </c>
      <c r="BF141" s="45">
        <v>19.82834959127273</v>
      </c>
      <c r="BG141" s="45">
        <v>29.470416666666669</v>
      </c>
      <c r="BH141" s="45">
        <v>4.1996822392514455</v>
      </c>
      <c r="BI141" s="45">
        <v>1.1631641275421762</v>
      </c>
      <c r="BJ141" s="45">
        <v>191.92185569136208</v>
      </c>
      <c r="BK141" s="45"/>
      <c r="BL141" s="45">
        <v>226.75511872482238</v>
      </c>
      <c r="BM141" s="45">
        <v>1703.8568645116939</v>
      </c>
      <c r="BN141" s="45">
        <f t="shared" si="24"/>
        <v>140.72166432351077</v>
      </c>
      <c r="BO141" s="45">
        <f t="shared" si="25"/>
        <v>99.443309455280939</v>
      </c>
      <c r="BP141" s="46">
        <f t="shared" si="26"/>
        <v>8.6609686609686669</v>
      </c>
      <c r="BQ141" s="46">
        <f t="shared" si="27"/>
        <v>1.8803418803418819</v>
      </c>
      <c r="BR141" s="64">
        <v>3</v>
      </c>
      <c r="BS141" s="46">
        <f t="shared" si="32"/>
        <v>3.4188034188034218</v>
      </c>
      <c r="BT141" s="46">
        <f t="shared" si="33"/>
        <v>12.25</v>
      </c>
      <c r="BU141" s="46">
        <f t="shared" si="34"/>
        <v>13.960113960113972</v>
      </c>
      <c r="BV141" s="45">
        <f t="shared" si="30"/>
        <v>33.527304031797165</v>
      </c>
      <c r="BW141" s="45">
        <f t="shared" si="28"/>
        <v>273.69227781058885</v>
      </c>
      <c r="BX141" s="45">
        <f t="shared" si="29"/>
        <v>1977.5491423222827</v>
      </c>
      <c r="BY141" s="45">
        <f t="shared" si="35"/>
        <v>23730.589707867392</v>
      </c>
      <c r="BZ141" s="45">
        <f t="shared" si="31"/>
        <v>47461.179415734783</v>
      </c>
      <c r="CA141" s="48">
        <v>43101</v>
      </c>
      <c r="CB141" s="111">
        <v>0</v>
      </c>
      <c r="CC141" s="111">
        <v>0</v>
      </c>
    </row>
    <row r="142" spans="1:81">
      <c r="A142" s="42" t="s">
        <v>333</v>
      </c>
      <c r="B142" s="42" t="s">
        <v>2</v>
      </c>
      <c r="C142" s="42" t="s">
        <v>250</v>
      </c>
      <c r="D142" s="42" t="s">
        <v>613</v>
      </c>
      <c r="E142" s="43" t="s">
        <v>402</v>
      </c>
      <c r="F142" s="43" t="s">
        <v>63</v>
      </c>
      <c r="G142" s="43">
        <v>1</v>
      </c>
      <c r="H142" s="45">
        <v>260.39999999999998</v>
      </c>
      <c r="I142" s="45">
        <v>260.39999999999998</v>
      </c>
      <c r="J142" s="45"/>
      <c r="K142" s="45"/>
      <c r="L142" s="45"/>
      <c r="M142" s="45"/>
      <c r="N142" s="45"/>
      <c r="O142" s="45"/>
      <c r="P142" s="45">
        <v>8.5221818181818172</v>
      </c>
      <c r="Q142" s="45">
        <v>268.9221818181818</v>
      </c>
      <c r="R142" s="45">
        <v>53.78443636363636</v>
      </c>
      <c r="S142" s="45">
        <v>4.0338327272727268</v>
      </c>
      <c r="T142" s="45">
        <v>2.6892218181818182</v>
      </c>
      <c r="U142" s="45">
        <v>0.53784436363636356</v>
      </c>
      <c r="V142" s="45">
        <v>6.723054545454545</v>
      </c>
      <c r="W142" s="45">
        <v>21.513774545454545</v>
      </c>
      <c r="X142" s="45">
        <v>8.0676654545454536</v>
      </c>
      <c r="Y142" s="45">
        <v>1.6135330909090908</v>
      </c>
      <c r="Z142" s="45">
        <v>98.96336290909089</v>
      </c>
      <c r="AA142" s="45">
        <v>22.410181818181815</v>
      </c>
      <c r="AB142" s="45">
        <v>29.877254399999998</v>
      </c>
      <c r="AC142" s="45">
        <v>19.241776528290913</v>
      </c>
      <c r="AD142" s="45">
        <v>71.529212746472723</v>
      </c>
      <c r="AE142" s="45">
        <v>164.376</v>
      </c>
      <c r="AF142" s="45">
        <v>397</v>
      </c>
      <c r="AG142" s="45">
        <v>0</v>
      </c>
      <c r="AH142" s="45">
        <v>32.619999999999997</v>
      </c>
      <c r="AI142" s="45">
        <v>0</v>
      </c>
      <c r="AJ142" s="45">
        <v>0</v>
      </c>
      <c r="AK142" s="45">
        <v>3.0700000000000003</v>
      </c>
      <c r="AL142" s="45">
        <v>0</v>
      </c>
      <c r="AM142" s="45">
        <v>597.06600000000003</v>
      </c>
      <c r="AN142" s="45">
        <v>767.55857565556357</v>
      </c>
      <c r="AO142" s="45">
        <v>1.349539074074074</v>
      </c>
      <c r="AP142" s="45">
        <v>0.10796312592592593</v>
      </c>
      <c r="AQ142" s="45">
        <v>5.3981562962962963E-2</v>
      </c>
      <c r="AR142" s="45">
        <v>0.94122763636363638</v>
      </c>
      <c r="AS142" s="45">
        <v>0.34637177018181831</v>
      </c>
      <c r="AT142" s="45">
        <v>11.563653818181816</v>
      </c>
      <c r="AU142" s="45">
        <v>0.44820363636363636</v>
      </c>
      <c r="AV142" s="45">
        <v>14.81094062405387</v>
      </c>
      <c r="AW142" s="45">
        <v>3.7350303030303027</v>
      </c>
      <c r="AX142" s="45">
        <v>2.2111379393939394</v>
      </c>
      <c r="AY142" s="45">
        <v>5.6025454545454538E-2</v>
      </c>
      <c r="AZ142" s="45">
        <v>0.89640727272727272</v>
      </c>
      <c r="BA142" s="45">
        <v>0.34860282828282824</v>
      </c>
      <c r="BB142" s="45">
        <v>2.6669709976565659</v>
      </c>
      <c r="BC142" s="45">
        <v>9.9141747956363648</v>
      </c>
      <c r="BD142" s="45"/>
      <c r="BE142" s="45">
        <v>0</v>
      </c>
      <c r="BF142" s="45">
        <v>9.9141747956363648</v>
      </c>
      <c r="BG142" s="45">
        <v>29.470416666666669</v>
      </c>
      <c r="BH142" s="45">
        <v>2.0998411196257227</v>
      </c>
      <c r="BI142" s="45">
        <v>0.58158206377108801</v>
      </c>
      <c r="BJ142" s="45">
        <v>95.960927845681056</v>
      </c>
      <c r="BK142" s="45"/>
      <c r="BL142" s="45">
        <v>128.11276769574454</v>
      </c>
      <c r="BM142" s="45">
        <v>1189.3186405891802</v>
      </c>
      <c r="BN142" s="45">
        <f t="shared" si="24"/>
        <v>140.72166432351077</v>
      </c>
      <c r="BO142" s="45">
        <f t="shared" si="25"/>
        <v>99.443309455280939</v>
      </c>
      <c r="BP142" s="46">
        <f t="shared" si="26"/>
        <v>8.6609686609686669</v>
      </c>
      <c r="BQ142" s="46">
        <f t="shared" si="27"/>
        <v>1.8803418803418819</v>
      </c>
      <c r="BR142" s="64">
        <v>3</v>
      </c>
      <c r="BS142" s="46">
        <f t="shared" si="32"/>
        <v>3.4188034188034218</v>
      </c>
      <c r="BT142" s="46">
        <f t="shared" si="33"/>
        <v>12.25</v>
      </c>
      <c r="BU142" s="46">
        <f t="shared" si="34"/>
        <v>13.960113960113972</v>
      </c>
      <c r="BV142" s="45">
        <f t="shared" si="30"/>
        <v>33.527304031797165</v>
      </c>
      <c r="BW142" s="45">
        <f t="shared" si="28"/>
        <v>273.69227781058885</v>
      </c>
      <c r="BX142" s="45">
        <f t="shared" si="29"/>
        <v>1463.010918399769</v>
      </c>
      <c r="BY142" s="45">
        <f t="shared" si="35"/>
        <v>17556.131020797227</v>
      </c>
      <c r="BZ142" s="45">
        <f t="shared" si="31"/>
        <v>35112.262041594455</v>
      </c>
      <c r="CA142" s="48">
        <v>43101</v>
      </c>
      <c r="CB142" s="111">
        <v>0</v>
      </c>
      <c r="CC142" s="111">
        <v>0</v>
      </c>
    </row>
    <row r="143" spans="1:81">
      <c r="A143" s="42" t="s">
        <v>335</v>
      </c>
      <c r="B143" s="42" t="s">
        <v>0</v>
      </c>
      <c r="C143" s="42" t="s">
        <v>161</v>
      </c>
      <c r="D143" s="42" t="s">
        <v>614</v>
      </c>
      <c r="E143" s="43" t="s">
        <v>402</v>
      </c>
      <c r="F143" s="43" t="s">
        <v>63</v>
      </c>
      <c r="G143" s="43">
        <v>2</v>
      </c>
      <c r="H143" s="45">
        <v>1076.08</v>
      </c>
      <c r="I143" s="45">
        <v>2152.16</v>
      </c>
      <c r="J143" s="45"/>
      <c r="K143" s="45"/>
      <c r="L143" s="45"/>
      <c r="M143" s="45"/>
      <c r="N143" s="45"/>
      <c r="O143" s="45"/>
      <c r="P143" s="45">
        <v>70.434327272727273</v>
      </c>
      <c r="Q143" s="45">
        <v>2222.5943272727272</v>
      </c>
      <c r="R143" s="45">
        <v>444.51886545454545</v>
      </c>
      <c r="S143" s="45">
        <v>33.33891490909091</v>
      </c>
      <c r="T143" s="45">
        <v>22.225943272727275</v>
      </c>
      <c r="U143" s="45">
        <v>4.4451886545454542</v>
      </c>
      <c r="V143" s="45">
        <v>55.564858181818181</v>
      </c>
      <c r="W143" s="45">
        <v>177.8075461818182</v>
      </c>
      <c r="X143" s="45">
        <v>66.67782981818182</v>
      </c>
      <c r="Y143" s="45">
        <v>13.335565963636364</v>
      </c>
      <c r="Z143" s="45">
        <v>817.91471243636374</v>
      </c>
      <c r="AA143" s="45">
        <v>185.21619393939392</v>
      </c>
      <c r="AB143" s="45">
        <v>246.93022976</v>
      </c>
      <c r="AC143" s="45">
        <v>159.02988392137701</v>
      </c>
      <c r="AD143" s="45">
        <v>591.17630762077101</v>
      </c>
      <c r="AE143" s="45">
        <v>230.87040000000002</v>
      </c>
      <c r="AF143" s="45">
        <v>794</v>
      </c>
      <c r="AG143" s="45">
        <v>0</v>
      </c>
      <c r="AH143" s="45">
        <v>97.16</v>
      </c>
      <c r="AI143" s="45">
        <v>0</v>
      </c>
      <c r="AJ143" s="45">
        <v>0</v>
      </c>
      <c r="AK143" s="45">
        <v>6.1400000000000006</v>
      </c>
      <c r="AL143" s="45">
        <v>0</v>
      </c>
      <c r="AM143" s="45">
        <v>1128.1704000000002</v>
      </c>
      <c r="AN143" s="45">
        <v>2537.2614200571352</v>
      </c>
      <c r="AO143" s="45">
        <v>11.153702049382717</v>
      </c>
      <c r="AP143" s="45">
        <v>0.89229616395061728</v>
      </c>
      <c r="AQ143" s="45">
        <v>0.44614808197530864</v>
      </c>
      <c r="AR143" s="45">
        <v>7.7790801454545466</v>
      </c>
      <c r="AS143" s="45">
        <v>2.8627014935272737</v>
      </c>
      <c r="AT143" s="45">
        <v>95.571556072727262</v>
      </c>
      <c r="AU143" s="45">
        <v>3.7043238787878789</v>
      </c>
      <c r="AV143" s="45">
        <v>122.40980788580561</v>
      </c>
      <c r="AW143" s="45">
        <v>30.869365656565655</v>
      </c>
      <c r="AX143" s="45">
        <v>18.274664468686868</v>
      </c>
      <c r="AY143" s="45">
        <v>0.46304048484848481</v>
      </c>
      <c r="AZ143" s="45">
        <v>7.4086477575757579</v>
      </c>
      <c r="BA143" s="45">
        <v>2.8811407946127945</v>
      </c>
      <c r="BB143" s="45">
        <v>22.042044171722562</v>
      </c>
      <c r="BC143" s="45">
        <v>81.938903334012124</v>
      </c>
      <c r="BD143" s="45"/>
      <c r="BE143" s="45">
        <v>0</v>
      </c>
      <c r="BF143" s="45">
        <v>81.938903334012124</v>
      </c>
      <c r="BG143" s="45">
        <v>106.17416666666668</v>
      </c>
      <c r="BH143" s="45">
        <v>16.798728957005782</v>
      </c>
      <c r="BI143" s="45">
        <v>4.652656510168705</v>
      </c>
      <c r="BJ143" s="45">
        <v>767.68742276544833</v>
      </c>
      <c r="BK143" s="45"/>
      <c r="BL143" s="45">
        <v>895.31297489928954</v>
      </c>
      <c r="BM143" s="45">
        <v>5859.5174334489693</v>
      </c>
      <c r="BN143" s="45">
        <f t="shared" si="24"/>
        <v>281.44332864702153</v>
      </c>
      <c r="BO143" s="45">
        <f t="shared" si="25"/>
        <v>198.88661891056188</v>
      </c>
      <c r="BP143" s="46">
        <f t="shared" si="26"/>
        <v>8.8629737609329435</v>
      </c>
      <c r="BQ143" s="46">
        <f t="shared" si="27"/>
        <v>1.9241982507288626</v>
      </c>
      <c r="BR143" s="64">
        <v>5</v>
      </c>
      <c r="BS143" s="46">
        <f t="shared" si="32"/>
        <v>5.8309037900874632</v>
      </c>
      <c r="BT143" s="46">
        <f t="shared" si="33"/>
        <v>14.25</v>
      </c>
      <c r="BU143" s="46">
        <f t="shared" si="34"/>
        <v>16.618075801749271</v>
      </c>
      <c r="BV143" s="45">
        <f t="shared" si="30"/>
        <v>79.821594783621734</v>
      </c>
      <c r="BW143" s="45">
        <f t="shared" si="28"/>
        <v>560.15154234120519</v>
      </c>
      <c r="BX143" s="45">
        <f t="shared" si="29"/>
        <v>6419.668975790175</v>
      </c>
      <c r="BY143" s="45">
        <f t="shared" si="35"/>
        <v>77036.027709482092</v>
      </c>
      <c r="BZ143" s="45">
        <f t="shared" si="31"/>
        <v>154072.05541896418</v>
      </c>
      <c r="CA143" s="48">
        <v>43101</v>
      </c>
      <c r="CB143" s="111">
        <v>0</v>
      </c>
      <c r="CC143" s="111">
        <v>0</v>
      </c>
    </row>
    <row r="144" spans="1:81">
      <c r="A144" s="42" t="s">
        <v>615</v>
      </c>
      <c r="B144" s="42" t="s">
        <v>2</v>
      </c>
      <c r="C144" s="42" t="s">
        <v>165</v>
      </c>
      <c r="D144" s="42" t="s">
        <v>616</v>
      </c>
      <c r="E144" s="43" t="s">
        <v>402</v>
      </c>
      <c r="F144" s="43" t="s">
        <v>63</v>
      </c>
      <c r="G144" s="43">
        <v>1</v>
      </c>
      <c r="H144" s="45">
        <v>260.39999999999998</v>
      </c>
      <c r="I144" s="45">
        <v>260.39999999999998</v>
      </c>
      <c r="J144" s="45"/>
      <c r="K144" s="45"/>
      <c r="L144" s="45"/>
      <c r="M144" s="45"/>
      <c r="N144" s="45"/>
      <c r="O144" s="45"/>
      <c r="P144" s="45">
        <v>8.5221818181818172</v>
      </c>
      <c r="Q144" s="45">
        <v>268.9221818181818</v>
      </c>
      <c r="R144" s="45">
        <v>53.78443636363636</v>
      </c>
      <c r="S144" s="45">
        <v>4.0338327272727268</v>
      </c>
      <c r="T144" s="45">
        <v>2.6892218181818182</v>
      </c>
      <c r="U144" s="45">
        <v>0.53784436363636356</v>
      </c>
      <c r="V144" s="45">
        <v>6.723054545454545</v>
      </c>
      <c r="W144" s="45">
        <v>21.513774545454545</v>
      </c>
      <c r="X144" s="45">
        <v>8.0676654545454536</v>
      </c>
      <c r="Y144" s="45">
        <v>1.6135330909090908</v>
      </c>
      <c r="Z144" s="45">
        <v>98.96336290909089</v>
      </c>
      <c r="AA144" s="45">
        <v>22.410181818181815</v>
      </c>
      <c r="AB144" s="45">
        <v>29.877254399999998</v>
      </c>
      <c r="AC144" s="45">
        <v>19.241776528290913</v>
      </c>
      <c r="AD144" s="45">
        <v>71.529212746472723</v>
      </c>
      <c r="AE144" s="45">
        <v>164.376</v>
      </c>
      <c r="AF144" s="45">
        <v>397</v>
      </c>
      <c r="AG144" s="45">
        <v>0</v>
      </c>
      <c r="AH144" s="45">
        <v>0</v>
      </c>
      <c r="AI144" s="45">
        <v>0</v>
      </c>
      <c r="AJ144" s="45">
        <v>0</v>
      </c>
      <c r="AK144" s="45">
        <v>3.0700000000000003</v>
      </c>
      <c r="AL144" s="45">
        <v>0</v>
      </c>
      <c r="AM144" s="45">
        <v>564.44600000000003</v>
      </c>
      <c r="AN144" s="45">
        <v>734.93857565556357</v>
      </c>
      <c r="AO144" s="45">
        <v>1.349539074074074</v>
      </c>
      <c r="AP144" s="45">
        <v>0.10796312592592593</v>
      </c>
      <c r="AQ144" s="45">
        <v>5.3981562962962963E-2</v>
      </c>
      <c r="AR144" s="45">
        <v>0.94122763636363638</v>
      </c>
      <c r="AS144" s="45">
        <v>0.34637177018181831</v>
      </c>
      <c r="AT144" s="45">
        <v>11.563653818181816</v>
      </c>
      <c r="AU144" s="45">
        <v>0.44820363636363636</v>
      </c>
      <c r="AV144" s="45">
        <v>14.81094062405387</v>
      </c>
      <c r="AW144" s="45">
        <v>3.7350303030303027</v>
      </c>
      <c r="AX144" s="45">
        <v>2.2111379393939394</v>
      </c>
      <c r="AY144" s="45">
        <v>5.6025454545454538E-2</v>
      </c>
      <c r="AZ144" s="45">
        <v>0.89640727272727272</v>
      </c>
      <c r="BA144" s="45">
        <v>0.34860282828282824</v>
      </c>
      <c r="BB144" s="45">
        <v>2.6669709976565659</v>
      </c>
      <c r="BC144" s="45">
        <v>9.9141747956363648</v>
      </c>
      <c r="BD144" s="45"/>
      <c r="BE144" s="45">
        <v>0</v>
      </c>
      <c r="BF144" s="45">
        <v>9.9141747956363648</v>
      </c>
      <c r="BG144" s="45">
        <v>29.470416666666669</v>
      </c>
      <c r="BH144" s="45">
        <v>2.0998411196257227</v>
      </c>
      <c r="BI144" s="45">
        <v>0.58158206377108801</v>
      </c>
      <c r="BJ144" s="45">
        <v>95.960927845681056</v>
      </c>
      <c r="BK144" s="45"/>
      <c r="BL144" s="45">
        <v>128.11276769574454</v>
      </c>
      <c r="BM144" s="45">
        <v>1156.6986405891803</v>
      </c>
      <c r="BN144" s="45">
        <f t="shared" si="24"/>
        <v>140.72166432351077</v>
      </c>
      <c r="BO144" s="45">
        <f t="shared" si="25"/>
        <v>99.443309455280939</v>
      </c>
      <c r="BP144" s="46">
        <f t="shared" si="26"/>
        <v>8.6609686609686669</v>
      </c>
      <c r="BQ144" s="46">
        <f t="shared" si="27"/>
        <v>1.8803418803418819</v>
      </c>
      <c r="BR144" s="64">
        <v>3</v>
      </c>
      <c r="BS144" s="46">
        <f t="shared" si="32"/>
        <v>3.4188034188034218</v>
      </c>
      <c r="BT144" s="46">
        <f t="shared" si="33"/>
        <v>12.25</v>
      </c>
      <c r="BU144" s="46">
        <f t="shared" si="34"/>
        <v>13.960113960113972</v>
      </c>
      <c r="BV144" s="45">
        <f t="shared" si="30"/>
        <v>33.527304031797165</v>
      </c>
      <c r="BW144" s="45">
        <f t="shared" si="28"/>
        <v>273.69227781058885</v>
      </c>
      <c r="BX144" s="45">
        <f t="shared" si="29"/>
        <v>1430.3909183997691</v>
      </c>
      <c r="BY144" s="45">
        <f t="shared" si="35"/>
        <v>17164.691020797229</v>
      </c>
      <c r="BZ144" s="45">
        <f t="shared" si="31"/>
        <v>34329.382041594457</v>
      </c>
      <c r="CA144" s="48">
        <v>43101</v>
      </c>
      <c r="CB144" s="111">
        <v>0</v>
      </c>
      <c r="CC144" s="111">
        <v>0</v>
      </c>
    </row>
    <row r="145" spans="1:81">
      <c r="A145" s="42" t="s">
        <v>617</v>
      </c>
      <c r="B145" s="42" t="s">
        <v>2</v>
      </c>
      <c r="C145" s="42" t="s">
        <v>74</v>
      </c>
      <c r="D145" s="42" t="s">
        <v>618</v>
      </c>
      <c r="E145" s="43" t="s">
        <v>402</v>
      </c>
      <c r="F145" s="43" t="s">
        <v>63</v>
      </c>
      <c r="G145" s="43">
        <v>1</v>
      </c>
      <c r="H145" s="45">
        <v>260.39999999999998</v>
      </c>
      <c r="I145" s="45">
        <v>260.39999999999998</v>
      </c>
      <c r="J145" s="45"/>
      <c r="K145" s="45"/>
      <c r="L145" s="45"/>
      <c r="M145" s="45"/>
      <c r="N145" s="45"/>
      <c r="O145" s="45"/>
      <c r="P145" s="45">
        <v>8.5221818181818172</v>
      </c>
      <c r="Q145" s="45">
        <v>268.9221818181818</v>
      </c>
      <c r="R145" s="45">
        <v>53.78443636363636</v>
      </c>
      <c r="S145" s="45">
        <v>4.0338327272727268</v>
      </c>
      <c r="T145" s="45">
        <v>2.6892218181818182</v>
      </c>
      <c r="U145" s="45">
        <v>0.53784436363636356</v>
      </c>
      <c r="V145" s="45">
        <v>6.723054545454545</v>
      </c>
      <c r="W145" s="45">
        <v>21.513774545454545</v>
      </c>
      <c r="X145" s="45">
        <v>8.0676654545454536</v>
      </c>
      <c r="Y145" s="45">
        <v>1.6135330909090908</v>
      </c>
      <c r="Z145" s="45">
        <v>98.96336290909089</v>
      </c>
      <c r="AA145" s="45">
        <v>22.410181818181815</v>
      </c>
      <c r="AB145" s="45">
        <v>29.877254399999998</v>
      </c>
      <c r="AC145" s="45">
        <v>19.241776528290913</v>
      </c>
      <c r="AD145" s="45">
        <v>71.529212746472723</v>
      </c>
      <c r="AE145" s="45">
        <v>164.376</v>
      </c>
      <c r="AF145" s="45">
        <v>0</v>
      </c>
      <c r="AG145" s="45">
        <v>264.83999999999997</v>
      </c>
      <c r="AH145" s="45">
        <v>27.01</v>
      </c>
      <c r="AI145" s="45">
        <v>0</v>
      </c>
      <c r="AJ145" s="45">
        <v>0</v>
      </c>
      <c r="AK145" s="45">
        <v>3.0700000000000003</v>
      </c>
      <c r="AL145" s="45">
        <v>0</v>
      </c>
      <c r="AM145" s="45">
        <v>459.29599999999999</v>
      </c>
      <c r="AN145" s="45">
        <v>629.78857565556359</v>
      </c>
      <c r="AO145" s="45">
        <v>1.349539074074074</v>
      </c>
      <c r="AP145" s="45">
        <v>0.10796312592592593</v>
      </c>
      <c r="AQ145" s="45">
        <v>5.3981562962962963E-2</v>
      </c>
      <c r="AR145" s="45">
        <v>0.94122763636363638</v>
      </c>
      <c r="AS145" s="45">
        <v>0.34637177018181831</v>
      </c>
      <c r="AT145" s="45">
        <v>11.563653818181816</v>
      </c>
      <c r="AU145" s="45">
        <v>0.44820363636363636</v>
      </c>
      <c r="AV145" s="45">
        <v>14.81094062405387</v>
      </c>
      <c r="AW145" s="45">
        <v>3.7350303030303027</v>
      </c>
      <c r="AX145" s="45">
        <v>2.2111379393939394</v>
      </c>
      <c r="AY145" s="45">
        <v>5.6025454545454538E-2</v>
      </c>
      <c r="AZ145" s="45">
        <v>0.89640727272727272</v>
      </c>
      <c r="BA145" s="45">
        <v>0.34860282828282824</v>
      </c>
      <c r="BB145" s="45">
        <v>2.6669709976565659</v>
      </c>
      <c r="BC145" s="45">
        <v>9.9141747956363648</v>
      </c>
      <c r="BD145" s="45"/>
      <c r="BE145" s="45">
        <v>0</v>
      </c>
      <c r="BF145" s="45">
        <v>9.9141747956363648</v>
      </c>
      <c r="BG145" s="45">
        <v>29.470416666666669</v>
      </c>
      <c r="BH145" s="45">
        <v>2.0998411196257227</v>
      </c>
      <c r="BI145" s="45">
        <v>0.58158206377108801</v>
      </c>
      <c r="BJ145" s="45">
        <v>95.960927845681056</v>
      </c>
      <c r="BK145" s="45"/>
      <c r="BL145" s="45">
        <v>128.11276769574454</v>
      </c>
      <c r="BM145" s="45">
        <v>1051.5486405891802</v>
      </c>
      <c r="BN145" s="45">
        <f t="shared" si="24"/>
        <v>140.72166432351077</v>
      </c>
      <c r="BO145" s="45">
        <f t="shared" si="25"/>
        <v>99.443309455280939</v>
      </c>
      <c r="BP145" s="46">
        <f t="shared" si="26"/>
        <v>8.7608069164265068</v>
      </c>
      <c r="BQ145" s="46">
        <f t="shared" si="27"/>
        <v>1.9020172910662811</v>
      </c>
      <c r="BR145" s="64">
        <v>4</v>
      </c>
      <c r="BS145" s="46">
        <f t="shared" si="32"/>
        <v>4.6109510086455305</v>
      </c>
      <c r="BT145" s="46">
        <f t="shared" si="33"/>
        <v>13.25</v>
      </c>
      <c r="BU145" s="46">
        <f t="shared" si="34"/>
        <v>15.273775216138318</v>
      </c>
      <c r="BV145" s="45">
        <f t="shared" si="30"/>
        <v>36.682258242870176</v>
      </c>
      <c r="BW145" s="45">
        <f t="shared" si="28"/>
        <v>276.84723202166185</v>
      </c>
      <c r="BX145" s="45">
        <f t="shared" si="29"/>
        <v>1328.3958726108422</v>
      </c>
      <c r="BY145" s="45">
        <f t="shared" si="35"/>
        <v>15940.750471330106</v>
      </c>
      <c r="BZ145" s="45">
        <f t="shared" si="31"/>
        <v>31881.500942660212</v>
      </c>
      <c r="CA145" s="48">
        <v>43101</v>
      </c>
      <c r="CB145" s="111">
        <v>0</v>
      </c>
      <c r="CC145" s="111">
        <v>0</v>
      </c>
    </row>
    <row r="146" spans="1:81">
      <c r="A146" s="42" t="s">
        <v>337</v>
      </c>
      <c r="B146" s="42" t="s">
        <v>0</v>
      </c>
      <c r="C146" s="42" t="s">
        <v>84</v>
      </c>
      <c r="D146" s="42" t="s">
        <v>619</v>
      </c>
      <c r="E146" s="43" t="s">
        <v>402</v>
      </c>
      <c r="F146" s="43" t="s">
        <v>63</v>
      </c>
      <c r="G146" s="43">
        <v>1</v>
      </c>
      <c r="H146" s="45">
        <v>1041.5999999999999</v>
      </c>
      <c r="I146" s="45">
        <v>1041.5999999999999</v>
      </c>
      <c r="J146" s="45"/>
      <c r="K146" s="45"/>
      <c r="L146" s="45"/>
      <c r="M146" s="45"/>
      <c r="N146" s="45"/>
      <c r="O146" s="45"/>
      <c r="P146" s="45">
        <v>34.088727272727269</v>
      </c>
      <c r="Q146" s="45">
        <v>1075.6887272727272</v>
      </c>
      <c r="R146" s="45">
        <v>215.13774545454544</v>
      </c>
      <c r="S146" s="45">
        <v>16.135330909090907</v>
      </c>
      <c r="T146" s="45">
        <v>10.756887272727273</v>
      </c>
      <c r="U146" s="45">
        <v>2.1513774545454543</v>
      </c>
      <c r="V146" s="45">
        <v>26.89221818181818</v>
      </c>
      <c r="W146" s="45">
        <v>86.055098181818181</v>
      </c>
      <c r="X146" s="45">
        <v>32.270661818181814</v>
      </c>
      <c r="Y146" s="45">
        <v>6.4541323636363632</v>
      </c>
      <c r="Z146" s="45">
        <v>395.85345163636356</v>
      </c>
      <c r="AA146" s="45">
        <v>89.640727272727261</v>
      </c>
      <c r="AB146" s="45">
        <v>119.50901759999999</v>
      </c>
      <c r="AC146" s="45">
        <v>76.967106113163652</v>
      </c>
      <c r="AD146" s="45">
        <v>286.11685098589089</v>
      </c>
      <c r="AE146" s="45">
        <v>117.504</v>
      </c>
      <c r="AF146" s="45">
        <v>397</v>
      </c>
      <c r="AG146" s="45">
        <v>0</v>
      </c>
      <c r="AH146" s="45">
        <v>32.619999999999997</v>
      </c>
      <c r="AI146" s="45">
        <v>0</v>
      </c>
      <c r="AJ146" s="45">
        <v>0</v>
      </c>
      <c r="AK146" s="45">
        <v>3.0700000000000003</v>
      </c>
      <c r="AL146" s="45">
        <v>0</v>
      </c>
      <c r="AM146" s="45">
        <v>550.19400000000007</v>
      </c>
      <c r="AN146" s="45">
        <v>1232.1643026222546</v>
      </c>
      <c r="AO146" s="45">
        <v>5.3981562962962961</v>
      </c>
      <c r="AP146" s="45">
        <v>0.43185250370370371</v>
      </c>
      <c r="AQ146" s="45">
        <v>0.21592625185185185</v>
      </c>
      <c r="AR146" s="45">
        <v>3.7649105454545455</v>
      </c>
      <c r="AS146" s="45">
        <v>1.3854870807272732</v>
      </c>
      <c r="AT146" s="45">
        <v>46.254615272727264</v>
      </c>
      <c r="AU146" s="45">
        <v>1.7928145454545454</v>
      </c>
      <c r="AV146" s="45">
        <v>59.243762496215481</v>
      </c>
      <c r="AW146" s="45">
        <v>14.940121212121211</v>
      </c>
      <c r="AX146" s="45">
        <v>8.8445517575757577</v>
      </c>
      <c r="AY146" s="45">
        <v>0.22410181818181815</v>
      </c>
      <c r="AZ146" s="45">
        <v>3.5856290909090909</v>
      </c>
      <c r="BA146" s="45">
        <v>1.3944113131313129</v>
      </c>
      <c r="BB146" s="45">
        <v>10.667883990626263</v>
      </c>
      <c r="BC146" s="45">
        <v>39.656699182545459</v>
      </c>
      <c r="BD146" s="45"/>
      <c r="BE146" s="45">
        <v>0</v>
      </c>
      <c r="BF146" s="45">
        <v>39.656699182545459</v>
      </c>
      <c r="BG146" s="45">
        <v>53.087083333333339</v>
      </c>
      <c r="BH146" s="45">
        <v>8.3993644785028909</v>
      </c>
      <c r="BI146" s="45">
        <v>2.3263282550843525</v>
      </c>
      <c r="BJ146" s="45">
        <v>383.84371138272417</v>
      </c>
      <c r="BK146" s="45"/>
      <c r="BL146" s="45">
        <v>447.65648744964477</v>
      </c>
      <c r="BM146" s="45">
        <v>2854.4099790233877</v>
      </c>
      <c r="BN146" s="45">
        <f t="shared" si="24"/>
        <v>140.72166432351077</v>
      </c>
      <c r="BO146" s="45">
        <f t="shared" si="25"/>
        <v>99.443309455280939</v>
      </c>
      <c r="BP146" s="46">
        <f t="shared" si="26"/>
        <v>8.6609686609686669</v>
      </c>
      <c r="BQ146" s="46">
        <f t="shared" si="27"/>
        <v>1.8803418803418819</v>
      </c>
      <c r="BR146" s="64">
        <v>3</v>
      </c>
      <c r="BS146" s="46">
        <f t="shared" si="32"/>
        <v>3.4188034188034218</v>
      </c>
      <c r="BT146" s="46">
        <f t="shared" si="33"/>
        <v>12.25</v>
      </c>
      <c r="BU146" s="46">
        <f t="shared" si="34"/>
        <v>13.960113960113972</v>
      </c>
      <c r="BV146" s="45">
        <f t="shared" si="30"/>
        <v>33.527304031797165</v>
      </c>
      <c r="BW146" s="45">
        <f t="shared" si="28"/>
        <v>273.69227781058885</v>
      </c>
      <c r="BX146" s="45">
        <f t="shared" si="29"/>
        <v>3128.1022568339768</v>
      </c>
      <c r="BY146" s="45">
        <f t="shared" si="35"/>
        <v>37537.227082007725</v>
      </c>
      <c r="BZ146" s="45">
        <f t="shared" si="31"/>
        <v>75074.454164015449</v>
      </c>
      <c r="CA146" s="48">
        <v>43101</v>
      </c>
      <c r="CB146" s="111">
        <v>0</v>
      </c>
      <c r="CC146" s="111">
        <v>0</v>
      </c>
    </row>
    <row r="147" spans="1:81">
      <c r="A147" s="42" t="s">
        <v>341</v>
      </c>
      <c r="B147" s="42" t="s">
        <v>0</v>
      </c>
      <c r="C147" s="42" t="s">
        <v>271</v>
      </c>
      <c r="D147" s="42" t="s">
        <v>620</v>
      </c>
      <c r="E147" s="43" t="s">
        <v>402</v>
      </c>
      <c r="F147" s="43" t="s">
        <v>63</v>
      </c>
      <c r="G147" s="43">
        <v>1</v>
      </c>
      <c r="H147" s="45">
        <v>1041.5999999999999</v>
      </c>
      <c r="I147" s="45">
        <v>1041.5999999999999</v>
      </c>
      <c r="J147" s="45"/>
      <c r="K147" s="45"/>
      <c r="L147" s="45"/>
      <c r="M147" s="45"/>
      <c r="N147" s="45"/>
      <c r="O147" s="45"/>
      <c r="P147" s="45">
        <v>34.088727272727269</v>
      </c>
      <c r="Q147" s="45">
        <v>1075.6887272727272</v>
      </c>
      <c r="R147" s="45">
        <v>215.13774545454544</v>
      </c>
      <c r="S147" s="45">
        <v>16.135330909090907</v>
      </c>
      <c r="T147" s="45">
        <v>10.756887272727273</v>
      </c>
      <c r="U147" s="45">
        <v>2.1513774545454543</v>
      </c>
      <c r="V147" s="45">
        <v>26.89221818181818</v>
      </c>
      <c r="W147" s="45">
        <v>86.055098181818181</v>
      </c>
      <c r="X147" s="45">
        <v>32.270661818181814</v>
      </c>
      <c r="Y147" s="45">
        <v>6.4541323636363632</v>
      </c>
      <c r="Z147" s="45">
        <v>395.85345163636356</v>
      </c>
      <c r="AA147" s="45">
        <v>89.640727272727261</v>
      </c>
      <c r="AB147" s="45">
        <v>119.50901759999999</v>
      </c>
      <c r="AC147" s="45">
        <v>76.967106113163652</v>
      </c>
      <c r="AD147" s="45">
        <v>286.11685098589089</v>
      </c>
      <c r="AE147" s="45">
        <v>117.504</v>
      </c>
      <c r="AF147" s="45">
        <v>397</v>
      </c>
      <c r="AG147" s="45">
        <v>0</v>
      </c>
      <c r="AH147" s="45">
        <v>0</v>
      </c>
      <c r="AI147" s="45">
        <v>0</v>
      </c>
      <c r="AJ147" s="45">
        <v>0</v>
      </c>
      <c r="AK147" s="45">
        <v>3.0700000000000003</v>
      </c>
      <c r="AL147" s="45">
        <v>0</v>
      </c>
      <c r="AM147" s="45">
        <v>517.57400000000007</v>
      </c>
      <c r="AN147" s="45">
        <v>1199.5443026222545</v>
      </c>
      <c r="AO147" s="45">
        <v>5.3981562962962961</v>
      </c>
      <c r="AP147" s="45">
        <v>0.43185250370370371</v>
      </c>
      <c r="AQ147" s="45">
        <v>0.21592625185185185</v>
      </c>
      <c r="AR147" s="45">
        <v>3.7649105454545455</v>
      </c>
      <c r="AS147" s="45">
        <v>1.3854870807272732</v>
      </c>
      <c r="AT147" s="45">
        <v>46.254615272727264</v>
      </c>
      <c r="AU147" s="45">
        <v>1.7928145454545454</v>
      </c>
      <c r="AV147" s="45">
        <v>59.243762496215481</v>
      </c>
      <c r="AW147" s="45">
        <v>14.940121212121211</v>
      </c>
      <c r="AX147" s="45">
        <v>8.8445517575757577</v>
      </c>
      <c r="AY147" s="45">
        <v>0.22410181818181815</v>
      </c>
      <c r="AZ147" s="45">
        <v>3.5856290909090909</v>
      </c>
      <c r="BA147" s="45">
        <v>1.3944113131313129</v>
      </c>
      <c r="BB147" s="45">
        <v>10.667883990626263</v>
      </c>
      <c r="BC147" s="45">
        <v>39.656699182545459</v>
      </c>
      <c r="BD147" s="45"/>
      <c r="BE147" s="45">
        <v>0</v>
      </c>
      <c r="BF147" s="45">
        <v>39.656699182545459</v>
      </c>
      <c r="BG147" s="45">
        <v>53.087083333333339</v>
      </c>
      <c r="BH147" s="45">
        <v>8.3993644785028909</v>
      </c>
      <c r="BI147" s="45">
        <v>2.3263282550843525</v>
      </c>
      <c r="BJ147" s="45">
        <v>383.84371138272417</v>
      </c>
      <c r="BK147" s="45"/>
      <c r="BL147" s="45">
        <v>447.65648744964477</v>
      </c>
      <c r="BM147" s="45">
        <v>2821.7899790233873</v>
      </c>
      <c r="BN147" s="45">
        <f t="shared" si="24"/>
        <v>140.72166432351077</v>
      </c>
      <c r="BO147" s="45">
        <f t="shared" si="25"/>
        <v>99.443309455280939</v>
      </c>
      <c r="BP147" s="46">
        <f t="shared" si="26"/>
        <v>8.5633802816901436</v>
      </c>
      <c r="BQ147" s="46">
        <f t="shared" si="27"/>
        <v>1.8591549295774654</v>
      </c>
      <c r="BR147" s="64">
        <v>2</v>
      </c>
      <c r="BS147" s="46">
        <f t="shared" si="32"/>
        <v>2.2535211267605644</v>
      </c>
      <c r="BT147" s="46">
        <f t="shared" si="33"/>
        <v>11.25</v>
      </c>
      <c r="BU147" s="46">
        <f t="shared" si="34"/>
        <v>12.676056338028173</v>
      </c>
      <c r="BV147" s="45">
        <f t="shared" si="30"/>
        <v>30.443447380410227</v>
      </c>
      <c r="BW147" s="45">
        <f t="shared" si="28"/>
        <v>270.60842115920195</v>
      </c>
      <c r="BX147" s="45">
        <f t="shared" si="29"/>
        <v>3092.3984001825893</v>
      </c>
      <c r="BY147" s="45">
        <f t="shared" si="35"/>
        <v>37108.780802191075</v>
      </c>
      <c r="BZ147" s="45">
        <f t="shared" si="31"/>
        <v>74217.56160438215</v>
      </c>
      <c r="CA147" s="48">
        <v>43101</v>
      </c>
      <c r="CB147" s="111">
        <v>0</v>
      </c>
      <c r="CC147" s="111">
        <v>0</v>
      </c>
    </row>
    <row r="148" spans="1:81">
      <c r="A148" s="42" t="s">
        <v>621</v>
      </c>
      <c r="B148" s="42" t="s">
        <v>2</v>
      </c>
      <c r="C148" s="42" t="s">
        <v>165</v>
      </c>
      <c r="D148" s="42" t="s">
        <v>622</v>
      </c>
      <c r="E148" s="43" t="s">
        <v>402</v>
      </c>
      <c r="F148" s="43" t="s">
        <v>63</v>
      </c>
      <c r="G148" s="43">
        <v>1</v>
      </c>
      <c r="H148" s="45">
        <v>260.39999999999998</v>
      </c>
      <c r="I148" s="45">
        <v>260.39999999999998</v>
      </c>
      <c r="J148" s="45"/>
      <c r="K148" s="45"/>
      <c r="L148" s="45"/>
      <c r="M148" s="45"/>
      <c r="N148" s="45"/>
      <c r="O148" s="45"/>
      <c r="P148" s="45">
        <v>8.5221818181818172</v>
      </c>
      <c r="Q148" s="45">
        <v>268.9221818181818</v>
      </c>
      <c r="R148" s="45">
        <v>53.78443636363636</v>
      </c>
      <c r="S148" s="45">
        <v>4.0338327272727268</v>
      </c>
      <c r="T148" s="45">
        <v>2.6892218181818182</v>
      </c>
      <c r="U148" s="45">
        <v>0.53784436363636356</v>
      </c>
      <c r="V148" s="45">
        <v>6.723054545454545</v>
      </c>
      <c r="W148" s="45">
        <v>21.513774545454545</v>
      </c>
      <c r="X148" s="45">
        <v>8.0676654545454536</v>
      </c>
      <c r="Y148" s="45">
        <v>1.6135330909090908</v>
      </c>
      <c r="Z148" s="45">
        <v>98.96336290909089</v>
      </c>
      <c r="AA148" s="45">
        <v>22.410181818181815</v>
      </c>
      <c r="AB148" s="45">
        <v>29.877254399999998</v>
      </c>
      <c r="AC148" s="45">
        <v>19.241776528290913</v>
      </c>
      <c r="AD148" s="45">
        <v>71.529212746472723</v>
      </c>
      <c r="AE148" s="45">
        <v>164.376</v>
      </c>
      <c r="AF148" s="45">
        <v>397</v>
      </c>
      <c r="AG148" s="45">
        <v>0</v>
      </c>
      <c r="AH148" s="45">
        <v>0</v>
      </c>
      <c r="AI148" s="45">
        <v>0</v>
      </c>
      <c r="AJ148" s="45">
        <v>0</v>
      </c>
      <c r="AK148" s="45">
        <v>3.0700000000000003</v>
      </c>
      <c r="AL148" s="45">
        <v>0</v>
      </c>
      <c r="AM148" s="45">
        <v>564.44600000000003</v>
      </c>
      <c r="AN148" s="45">
        <v>734.93857565556357</v>
      </c>
      <c r="AO148" s="45">
        <v>1.349539074074074</v>
      </c>
      <c r="AP148" s="45">
        <v>0.10796312592592593</v>
      </c>
      <c r="AQ148" s="45">
        <v>5.3981562962962963E-2</v>
      </c>
      <c r="AR148" s="45">
        <v>0.94122763636363638</v>
      </c>
      <c r="AS148" s="45">
        <v>0.34637177018181831</v>
      </c>
      <c r="AT148" s="45">
        <v>11.563653818181816</v>
      </c>
      <c r="AU148" s="45">
        <v>0.44820363636363636</v>
      </c>
      <c r="AV148" s="45">
        <v>14.81094062405387</v>
      </c>
      <c r="AW148" s="45">
        <v>3.7350303030303027</v>
      </c>
      <c r="AX148" s="45">
        <v>2.2111379393939394</v>
      </c>
      <c r="AY148" s="45">
        <v>5.6025454545454538E-2</v>
      </c>
      <c r="AZ148" s="45">
        <v>0.89640727272727272</v>
      </c>
      <c r="BA148" s="45">
        <v>0.34860282828282824</v>
      </c>
      <c r="BB148" s="45">
        <v>2.6669709976565659</v>
      </c>
      <c r="BC148" s="45">
        <v>9.9141747956363648</v>
      </c>
      <c r="BD148" s="45"/>
      <c r="BE148" s="45">
        <v>0</v>
      </c>
      <c r="BF148" s="45">
        <v>9.9141747956363648</v>
      </c>
      <c r="BG148" s="45">
        <v>29.470416666666669</v>
      </c>
      <c r="BH148" s="45">
        <v>2.0998411196257227</v>
      </c>
      <c r="BI148" s="45">
        <v>0.58158206377108801</v>
      </c>
      <c r="BJ148" s="45">
        <v>95.960927845681056</v>
      </c>
      <c r="BK148" s="45"/>
      <c r="BL148" s="45">
        <v>128.11276769574454</v>
      </c>
      <c r="BM148" s="45">
        <v>1156.6986405891803</v>
      </c>
      <c r="BN148" s="45">
        <f t="shared" si="24"/>
        <v>140.72166432351077</v>
      </c>
      <c r="BO148" s="45">
        <f t="shared" si="25"/>
        <v>99.443309455280939</v>
      </c>
      <c r="BP148" s="46">
        <f t="shared" si="26"/>
        <v>8.5633802816901436</v>
      </c>
      <c r="BQ148" s="46">
        <f t="shared" si="27"/>
        <v>1.8591549295774654</v>
      </c>
      <c r="BR148" s="64">
        <v>2</v>
      </c>
      <c r="BS148" s="46">
        <f t="shared" si="32"/>
        <v>2.2535211267605644</v>
      </c>
      <c r="BT148" s="46">
        <f t="shared" si="33"/>
        <v>11.25</v>
      </c>
      <c r="BU148" s="46">
        <f t="shared" si="34"/>
        <v>12.676056338028173</v>
      </c>
      <c r="BV148" s="45">
        <f t="shared" si="30"/>
        <v>30.443447380410227</v>
      </c>
      <c r="BW148" s="45">
        <f t="shared" si="28"/>
        <v>270.60842115920195</v>
      </c>
      <c r="BX148" s="45">
        <f t="shared" si="29"/>
        <v>1427.3070617483822</v>
      </c>
      <c r="BY148" s="45">
        <f t="shared" si="35"/>
        <v>17127.684740980585</v>
      </c>
      <c r="BZ148" s="45">
        <f t="shared" si="31"/>
        <v>34255.36948196117</v>
      </c>
      <c r="CA148" s="48">
        <v>43101</v>
      </c>
      <c r="CB148" s="111">
        <v>0</v>
      </c>
      <c r="CC148" s="111">
        <v>0</v>
      </c>
    </row>
    <row r="149" spans="1:81">
      <c r="A149" s="42" t="s">
        <v>343</v>
      </c>
      <c r="B149" s="42" t="s">
        <v>2</v>
      </c>
      <c r="C149" s="42" t="s">
        <v>271</v>
      </c>
      <c r="D149" s="42" t="s">
        <v>623</v>
      </c>
      <c r="E149" s="43" t="s">
        <v>402</v>
      </c>
      <c r="F149" s="43" t="s">
        <v>63</v>
      </c>
      <c r="G149" s="43">
        <v>1</v>
      </c>
      <c r="H149" s="45">
        <v>260.39999999999998</v>
      </c>
      <c r="I149" s="45">
        <v>260.39999999999998</v>
      </c>
      <c r="J149" s="45"/>
      <c r="K149" s="45"/>
      <c r="L149" s="45"/>
      <c r="M149" s="45"/>
      <c r="N149" s="45"/>
      <c r="O149" s="45"/>
      <c r="P149" s="45">
        <v>8.5221818181818172</v>
      </c>
      <c r="Q149" s="45">
        <v>268.9221818181818</v>
      </c>
      <c r="R149" s="45">
        <v>53.78443636363636</v>
      </c>
      <c r="S149" s="45">
        <v>4.0338327272727268</v>
      </c>
      <c r="T149" s="45">
        <v>2.6892218181818182</v>
      </c>
      <c r="U149" s="45">
        <v>0.53784436363636356</v>
      </c>
      <c r="V149" s="45">
        <v>6.723054545454545</v>
      </c>
      <c r="W149" s="45">
        <v>21.513774545454545</v>
      </c>
      <c r="X149" s="45">
        <v>8.0676654545454536</v>
      </c>
      <c r="Y149" s="45">
        <v>1.6135330909090908</v>
      </c>
      <c r="Z149" s="45">
        <v>98.96336290909089</v>
      </c>
      <c r="AA149" s="45">
        <v>22.410181818181815</v>
      </c>
      <c r="AB149" s="45">
        <v>29.877254399999998</v>
      </c>
      <c r="AC149" s="45">
        <v>19.241776528290913</v>
      </c>
      <c r="AD149" s="45">
        <v>71.529212746472723</v>
      </c>
      <c r="AE149" s="45">
        <v>164.376</v>
      </c>
      <c r="AF149" s="45">
        <v>397</v>
      </c>
      <c r="AG149" s="45">
        <v>0</v>
      </c>
      <c r="AH149" s="45">
        <v>0</v>
      </c>
      <c r="AI149" s="45">
        <v>0</v>
      </c>
      <c r="AJ149" s="45">
        <v>0</v>
      </c>
      <c r="AK149" s="45">
        <v>3.0700000000000003</v>
      </c>
      <c r="AL149" s="45">
        <v>0</v>
      </c>
      <c r="AM149" s="45">
        <v>564.44600000000003</v>
      </c>
      <c r="AN149" s="45">
        <v>734.93857565556357</v>
      </c>
      <c r="AO149" s="45">
        <v>1.349539074074074</v>
      </c>
      <c r="AP149" s="45">
        <v>0.10796312592592593</v>
      </c>
      <c r="AQ149" s="45">
        <v>5.3981562962962963E-2</v>
      </c>
      <c r="AR149" s="45">
        <v>0.94122763636363638</v>
      </c>
      <c r="AS149" s="45">
        <v>0.34637177018181831</v>
      </c>
      <c r="AT149" s="45">
        <v>11.563653818181816</v>
      </c>
      <c r="AU149" s="45">
        <v>0.44820363636363636</v>
      </c>
      <c r="AV149" s="45">
        <v>14.81094062405387</v>
      </c>
      <c r="AW149" s="45">
        <v>3.7350303030303027</v>
      </c>
      <c r="AX149" s="45">
        <v>2.2111379393939394</v>
      </c>
      <c r="AY149" s="45">
        <v>5.6025454545454538E-2</v>
      </c>
      <c r="AZ149" s="45">
        <v>0.89640727272727272</v>
      </c>
      <c r="BA149" s="45">
        <v>0.34860282828282824</v>
      </c>
      <c r="BB149" s="45">
        <v>2.6669709976565659</v>
      </c>
      <c r="BC149" s="45">
        <v>9.9141747956363648</v>
      </c>
      <c r="BD149" s="45"/>
      <c r="BE149" s="45">
        <v>0</v>
      </c>
      <c r="BF149" s="45">
        <v>9.9141747956363648</v>
      </c>
      <c r="BG149" s="45">
        <v>29.470416666666669</v>
      </c>
      <c r="BH149" s="45">
        <v>2.0998411196257227</v>
      </c>
      <c r="BI149" s="45">
        <v>0.58158206377108801</v>
      </c>
      <c r="BJ149" s="45">
        <v>95.960927845681056</v>
      </c>
      <c r="BK149" s="45"/>
      <c r="BL149" s="45">
        <v>128.11276769574454</v>
      </c>
      <c r="BM149" s="45">
        <v>1156.6986405891803</v>
      </c>
      <c r="BN149" s="45">
        <f t="shared" si="24"/>
        <v>140.72166432351077</v>
      </c>
      <c r="BO149" s="45">
        <f t="shared" si="25"/>
        <v>99.443309455280939</v>
      </c>
      <c r="BP149" s="46">
        <f t="shared" si="26"/>
        <v>8.8629737609329435</v>
      </c>
      <c r="BQ149" s="46">
        <f t="shared" si="27"/>
        <v>1.9241982507288626</v>
      </c>
      <c r="BR149" s="64">
        <v>5</v>
      </c>
      <c r="BS149" s="46">
        <f t="shared" si="32"/>
        <v>5.8309037900874632</v>
      </c>
      <c r="BT149" s="46">
        <f t="shared" si="33"/>
        <v>14.25</v>
      </c>
      <c r="BU149" s="46">
        <f t="shared" si="34"/>
        <v>16.618075801749271</v>
      </c>
      <c r="BV149" s="45">
        <f t="shared" si="30"/>
        <v>39.910797391810867</v>
      </c>
      <c r="BW149" s="45">
        <f t="shared" si="28"/>
        <v>280.07577117060259</v>
      </c>
      <c r="BX149" s="45">
        <f t="shared" si="29"/>
        <v>1436.7744117597829</v>
      </c>
      <c r="BY149" s="45">
        <f t="shared" si="35"/>
        <v>17241.292941117394</v>
      </c>
      <c r="BZ149" s="45">
        <f t="shared" si="31"/>
        <v>34482.585882234787</v>
      </c>
      <c r="CA149" s="48">
        <v>43101</v>
      </c>
      <c r="CB149" s="111">
        <v>0</v>
      </c>
      <c r="CC149" s="111">
        <v>0</v>
      </c>
    </row>
    <row r="150" spans="1:81">
      <c r="A150" s="42" t="s">
        <v>345</v>
      </c>
      <c r="B150" s="42" t="s">
        <v>0</v>
      </c>
      <c r="C150" s="42" t="s">
        <v>175</v>
      </c>
      <c r="D150" s="42" t="s">
        <v>624</v>
      </c>
      <c r="E150" s="43" t="s">
        <v>402</v>
      </c>
      <c r="F150" s="43" t="s">
        <v>63</v>
      </c>
      <c r="G150" s="43">
        <v>2</v>
      </c>
      <c r="H150" s="45">
        <v>1041.5999999999999</v>
      </c>
      <c r="I150" s="45">
        <v>2083.1999999999998</v>
      </c>
      <c r="J150" s="45"/>
      <c r="K150" s="45"/>
      <c r="L150" s="45"/>
      <c r="M150" s="45"/>
      <c r="N150" s="45"/>
      <c r="O150" s="45"/>
      <c r="P150" s="45">
        <v>68.177454545454538</v>
      </c>
      <c r="Q150" s="45">
        <v>2151.3774545454544</v>
      </c>
      <c r="R150" s="45">
        <v>430.27549090909088</v>
      </c>
      <c r="S150" s="45">
        <v>32.270661818181814</v>
      </c>
      <c r="T150" s="45">
        <v>21.513774545454545</v>
      </c>
      <c r="U150" s="45">
        <v>4.3027549090909085</v>
      </c>
      <c r="V150" s="45">
        <v>53.78443636363636</v>
      </c>
      <c r="W150" s="45">
        <v>172.11019636363636</v>
      </c>
      <c r="X150" s="45">
        <v>64.541323636363629</v>
      </c>
      <c r="Y150" s="45">
        <v>12.908264727272726</v>
      </c>
      <c r="Z150" s="45">
        <v>791.70690327272712</v>
      </c>
      <c r="AA150" s="45">
        <v>179.28145454545452</v>
      </c>
      <c r="AB150" s="45">
        <v>239.01803519999999</v>
      </c>
      <c r="AC150" s="45">
        <v>153.9342122263273</v>
      </c>
      <c r="AD150" s="45">
        <v>572.23370197178178</v>
      </c>
      <c r="AE150" s="45">
        <v>235.00800000000001</v>
      </c>
      <c r="AF150" s="45">
        <v>794</v>
      </c>
      <c r="AG150" s="45">
        <v>0</v>
      </c>
      <c r="AH150" s="45">
        <v>0</v>
      </c>
      <c r="AI150" s="45">
        <v>0</v>
      </c>
      <c r="AJ150" s="45">
        <v>0</v>
      </c>
      <c r="AK150" s="45">
        <v>6.1400000000000006</v>
      </c>
      <c r="AL150" s="45">
        <v>0</v>
      </c>
      <c r="AM150" s="45">
        <v>1035.1480000000001</v>
      </c>
      <c r="AN150" s="45">
        <v>2399.0886052445089</v>
      </c>
      <c r="AO150" s="45">
        <v>10.796312592592592</v>
      </c>
      <c r="AP150" s="45">
        <v>0.86370500740740741</v>
      </c>
      <c r="AQ150" s="45">
        <v>0.43185250370370371</v>
      </c>
      <c r="AR150" s="45">
        <v>7.529821090909091</v>
      </c>
      <c r="AS150" s="45">
        <v>2.7709741614545464</v>
      </c>
      <c r="AT150" s="45">
        <v>92.509230545454528</v>
      </c>
      <c r="AU150" s="45">
        <v>3.5856290909090909</v>
      </c>
      <c r="AV150" s="45">
        <v>118.48752499243096</v>
      </c>
      <c r="AW150" s="45">
        <v>29.880242424242422</v>
      </c>
      <c r="AX150" s="45">
        <v>17.689103515151515</v>
      </c>
      <c r="AY150" s="45">
        <v>0.4482036363636363</v>
      </c>
      <c r="AZ150" s="45">
        <v>7.1712581818181818</v>
      </c>
      <c r="BA150" s="45">
        <v>2.7888226262626259</v>
      </c>
      <c r="BB150" s="45">
        <v>21.335767981252527</v>
      </c>
      <c r="BC150" s="45">
        <v>79.313398365090919</v>
      </c>
      <c r="BD150" s="45"/>
      <c r="BE150" s="45">
        <v>0</v>
      </c>
      <c r="BF150" s="45">
        <v>79.313398365090919</v>
      </c>
      <c r="BG150" s="45">
        <v>106.17416666666668</v>
      </c>
      <c r="BH150" s="45">
        <v>16.798728957005782</v>
      </c>
      <c r="BI150" s="45">
        <v>4.652656510168705</v>
      </c>
      <c r="BJ150" s="45">
        <v>767.68742276544833</v>
      </c>
      <c r="BK150" s="45"/>
      <c r="BL150" s="45">
        <v>895.31297489928954</v>
      </c>
      <c r="BM150" s="45">
        <v>5643.5799580467747</v>
      </c>
      <c r="BN150" s="45">
        <f t="shared" si="24"/>
        <v>281.44332864702153</v>
      </c>
      <c r="BO150" s="45">
        <f t="shared" si="25"/>
        <v>198.88661891056188</v>
      </c>
      <c r="BP150" s="46">
        <f t="shared" si="26"/>
        <v>8.8629737609329435</v>
      </c>
      <c r="BQ150" s="46">
        <f t="shared" si="27"/>
        <v>1.9241982507288626</v>
      </c>
      <c r="BR150" s="64">
        <v>5</v>
      </c>
      <c r="BS150" s="46">
        <f t="shared" si="32"/>
        <v>5.8309037900874632</v>
      </c>
      <c r="BT150" s="46">
        <f t="shared" si="33"/>
        <v>14.25</v>
      </c>
      <c r="BU150" s="46">
        <f t="shared" si="34"/>
        <v>16.618075801749271</v>
      </c>
      <c r="BV150" s="45">
        <f t="shared" si="30"/>
        <v>79.821594783621734</v>
      </c>
      <c r="BW150" s="45">
        <f t="shared" si="28"/>
        <v>560.15154234120519</v>
      </c>
      <c r="BX150" s="45">
        <f t="shared" si="29"/>
        <v>6203.7315003879794</v>
      </c>
      <c r="BY150" s="45">
        <f t="shared" si="35"/>
        <v>74444.77800465576</v>
      </c>
      <c r="BZ150" s="45">
        <f t="shared" si="31"/>
        <v>148889.55600931152</v>
      </c>
      <c r="CA150" s="48">
        <v>43101</v>
      </c>
      <c r="CB150" s="111">
        <v>0</v>
      </c>
      <c r="CC150" s="111">
        <v>0</v>
      </c>
    </row>
    <row r="151" spans="1:81">
      <c r="A151" s="42" t="s">
        <v>351</v>
      </c>
      <c r="B151" s="42" t="s">
        <v>1</v>
      </c>
      <c r="C151" s="42" t="s">
        <v>351</v>
      </c>
      <c r="D151" s="42" t="s">
        <v>625</v>
      </c>
      <c r="E151" s="43" t="s">
        <v>402</v>
      </c>
      <c r="F151" s="43" t="s">
        <v>63</v>
      </c>
      <c r="G151" s="43">
        <v>1</v>
      </c>
      <c r="H151" s="45">
        <v>538.04</v>
      </c>
      <c r="I151" s="45">
        <v>538.04</v>
      </c>
      <c r="J151" s="45"/>
      <c r="K151" s="45"/>
      <c r="L151" s="45"/>
      <c r="M151" s="45"/>
      <c r="N151" s="45"/>
      <c r="O151" s="45"/>
      <c r="P151" s="45">
        <v>17.608581818181818</v>
      </c>
      <c r="Q151" s="45">
        <v>555.64858181818181</v>
      </c>
      <c r="R151" s="45">
        <v>111.12971636363636</v>
      </c>
      <c r="S151" s="45">
        <v>8.3347287272727275</v>
      </c>
      <c r="T151" s="45">
        <v>5.5564858181818186</v>
      </c>
      <c r="U151" s="45">
        <v>1.1112971636363635</v>
      </c>
      <c r="V151" s="45">
        <v>13.891214545454545</v>
      </c>
      <c r="W151" s="45">
        <v>44.451886545454549</v>
      </c>
      <c r="X151" s="45">
        <v>16.669457454545455</v>
      </c>
      <c r="Y151" s="45">
        <v>3.3338914909090911</v>
      </c>
      <c r="Z151" s="45">
        <v>204.47867810909094</v>
      </c>
      <c r="AA151" s="45">
        <v>46.304048484848479</v>
      </c>
      <c r="AB151" s="45">
        <v>61.732557440000001</v>
      </c>
      <c r="AC151" s="45">
        <v>39.757470980344252</v>
      </c>
      <c r="AD151" s="45">
        <v>147.79407690519275</v>
      </c>
      <c r="AE151" s="45">
        <v>147.7176</v>
      </c>
      <c r="AF151" s="45">
        <v>397</v>
      </c>
      <c r="AG151" s="45">
        <v>0</v>
      </c>
      <c r="AH151" s="45">
        <v>33.44</v>
      </c>
      <c r="AI151" s="45">
        <v>0</v>
      </c>
      <c r="AJ151" s="45">
        <v>0</v>
      </c>
      <c r="AK151" s="45">
        <v>3.0700000000000003</v>
      </c>
      <c r="AL151" s="45">
        <v>0</v>
      </c>
      <c r="AM151" s="45">
        <v>581.22760000000005</v>
      </c>
      <c r="AN151" s="45">
        <v>933.50035501428374</v>
      </c>
      <c r="AO151" s="45">
        <v>2.7884255123456794</v>
      </c>
      <c r="AP151" s="45">
        <v>0.22307404098765432</v>
      </c>
      <c r="AQ151" s="45">
        <v>0.11153702049382716</v>
      </c>
      <c r="AR151" s="45">
        <v>1.9447700363636367</v>
      </c>
      <c r="AS151" s="45">
        <v>0.71567537338181841</v>
      </c>
      <c r="AT151" s="45">
        <v>23.892889018181815</v>
      </c>
      <c r="AU151" s="45">
        <v>0.92608096969696974</v>
      </c>
      <c r="AV151" s="45">
        <v>30.602451971451401</v>
      </c>
      <c r="AW151" s="45">
        <v>7.7173414141414138</v>
      </c>
      <c r="AX151" s="45">
        <v>4.5686661171717171</v>
      </c>
      <c r="AY151" s="45">
        <v>0.1157601212121212</v>
      </c>
      <c r="AZ151" s="45">
        <v>1.8521619393939395</v>
      </c>
      <c r="BA151" s="45">
        <v>0.72028519865319862</v>
      </c>
      <c r="BB151" s="45">
        <v>5.5105110429306405</v>
      </c>
      <c r="BC151" s="45">
        <v>20.484725833503031</v>
      </c>
      <c r="BD151" s="45"/>
      <c r="BE151" s="45">
        <v>0</v>
      </c>
      <c r="BF151" s="45">
        <v>20.484725833503031</v>
      </c>
      <c r="BG151" s="45">
        <v>29.470416666666669</v>
      </c>
      <c r="BH151" s="45">
        <v>4.1996822392514455</v>
      </c>
      <c r="BI151" s="45">
        <v>1.1631641275421762</v>
      </c>
      <c r="BJ151" s="45">
        <v>191.92185569136208</v>
      </c>
      <c r="BK151" s="45"/>
      <c r="BL151" s="45">
        <v>226.75511872482238</v>
      </c>
      <c r="BM151" s="45">
        <v>1766.9912333622424</v>
      </c>
      <c r="BN151" s="45">
        <f t="shared" si="24"/>
        <v>140.72166432351077</v>
      </c>
      <c r="BO151" s="45">
        <f t="shared" si="25"/>
        <v>99.443309455280939</v>
      </c>
      <c r="BP151" s="46">
        <f t="shared" si="26"/>
        <v>8.6609686609686669</v>
      </c>
      <c r="BQ151" s="46">
        <f t="shared" si="27"/>
        <v>1.8803418803418819</v>
      </c>
      <c r="BR151" s="64">
        <v>3</v>
      </c>
      <c r="BS151" s="46">
        <f t="shared" si="32"/>
        <v>3.4188034188034218</v>
      </c>
      <c r="BT151" s="46">
        <f t="shared" si="33"/>
        <v>12.25</v>
      </c>
      <c r="BU151" s="46">
        <f t="shared" si="34"/>
        <v>13.960113960113972</v>
      </c>
      <c r="BV151" s="45">
        <f t="shared" si="30"/>
        <v>33.527304031797165</v>
      </c>
      <c r="BW151" s="45">
        <f t="shared" si="28"/>
        <v>273.69227781058885</v>
      </c>
      <c r="BX151" s="45">
        <f t="shared" si="29"/>
        <v>2040.6835111728312</v>
      </c>
      <c r="BY151" s="45">
        <f t="shared" si="35"/>
        <v>24488.202134073974</v>
      </c>
      <c r="BZ151" s="45">
        <f t="shared" si="31"/>
        <v>48976.404268147948</v>
      </c>
      <c r="CA151" s="48">
        <v>43101</v>
      </c>
      <c r="CB151" s="111">
        <v>0</v>
      </c>
      <c r="CC151" s="111">
        <v>0</v>
      </c>
    </row>
    <row r="152" spans="1:81">
      <c r="A152" s="42" t="s">
        <v>351</v>
      </c>
      <c r="B152" s="42" t="s">
        <v>0</v>
      </c>
      <c r="C152" s="42" t="s">
        <v>351</v>
      </c>
      <c r="D152" s="42" t="s">
        <v>626</v>
      </c>
      <c r="E152" s="43" t="s">
        <v>402</v>
      </c>
      <c r="F152" s="43" t="s">
        <v>63</v>
      </c>
      <c r="G152" s="43">
        <v>1</v>
      </c>
      <c r="H152" s="45">
        <v>1076.08</v>
      </c>
      <c r="I152" s="45">
        <v>1076.08</v>
      </c>
      <c r="J152" s="45"/>
      <c r="K152" s="45"/>
      <c r="L152" s="45"/>
      <c r="M152" s="45"/>
      <c r="N152" s="45"/>
      <c r="O152" s="45"/>
      <c r="P152" s="45">
        <v>35.217163636363637</v>
      </c>
      <c r="Q152" s="45">
        <v>1111.2971636363636</v>
      </c>
      <c r="R152" s="45">
        <v>222.25943272727272</v>
      </c>
      <c r="S152" s="45">
        <v>16.669457454545455</v>
      </c>
      <c r="T152" s="45">
        <v>11.112971636363637</v>
      </c>
      <c r="U152" s="45">
        <v>2.2225943272727271</v>
      </c>
      <c r="V152" s="45">
        <v>27.782429090909091</v>
      </c>
      <c r="W152" s="45">
        <v>88.903773090909098</v>
      </c>
      <c r="X152" s="45">
        <v>33.33891490909091</v>
      </c>
      <c r="Y152" s="45">
        <v>6.6677829818181822</v>
      </c>
      <c r="Z152" s="45">
        <v>408.95735621818187</v>
      </c>
      <c r="AA152" s="45">
        <v>92.608096969696959</v>
      </c>
      <c r="AB152" s="45">
        <v>123.46511488</v>
      </c>
      <c r="AC152" s="45">
        <v>79.514941960688503</v>
      </c>
      <c r="AD152" s="45">
        <v>295.58815381038551</v>
      </c>
      <c r="AE152" s="45">
        <v>115.43520000000001</v>
      </c>
      <c r="AF152" s="45">
        <v>397</v>
      </c>
      <c r="AG152" s="45">
        <v>0</v>
      </c>
      <c r="AH152" s="45">
        <v>33.44</v>
      </c>
      <c r="AI152" s="45">
        <v>0</v>
      </c>
      <c r="AJ152" s="45">
        <v>0</v>
      </c>
      <c r="AK152" s="45">
        <v>3.0700000000000003</v>
      </c>
      <c r="AL152" s="45">
        <v>0</v>
      </c>
      <c r="AM152" s="45">
        <v>548.9452</v>
      </c>
      <c r="AN152" s="45">
        <v>1253.4907100285673</v>
      </c>
      <c r="AO152" s="45">
        <v>5.5768510246913587</v>
      </c>
      <c r="AP152" s="45">
        <v>0.44614808197530864</v>
      </c>
      <c r="AQ152" s="45">
        <v>0.22307404098765432</v>
      </c>
      <c r="AR152" s="45">
        <v>3.8895400727272733</v>
      </c>
      <c r="AS152" s="45">
        <v>1.4313507467636368</v>
      </c>
      <c r="AT152" s="45">
        <v>47.785778036363631</v>
      </c>
      <c r="AU152" s="45">
        <v>1.8521619393939395</v>
      </c>
      <c r="AV152" s="45">
        <v>61.204903942902803</v>
      </c>
      <c r="AW152" s="45">
        <v>15.434682828282828</v>
      </c>
      <c r="AX152" s="45">
        <v>9.1373322343434342</v>
      </c>
      <c r="AY152" s="45">
        <v>0.23152024242424241</v>
      </c>
      <c r="AZ152" s="45">
        <v>3.7043238787878789</v>
      </c>
      <c r="BA152" s="45">
        <v>1.4405703973063972</v>
      </c>
      <c r="BB152" s="45">
        <v>11.021022085861281</v>
      </c>
      <c r="BC152" s="45">
        <v>40.969451667006062</v>
      </c>
      <c r="BD152" s="45"/>
      <c r="BE152" s="45">
        <v>0</v>
      </c>
      <c r="BF152" s="45">
        <v>40.969451667006062</v>
      </c>
      <c r="BG152" s="45">
        <v>53.087083333333339</v>
      </c>
      <c r="BH152" s="45">
        <v>8.3993644785028909</v>
      </c>
      <c r="BI152" s="45">
        <v>2.3263282550843525</v>
      </c>
      <c r="BJ152" s="45">
        <v>383.84371138272417</v>
      </c>
      <c r="BK152" s="45"/>
      <c r="BL152" s="45">
        <v>447.65648744964477</v>
      </c>
      <c r="BM152" s="45">
        <v>2914.6187167244843</v>
      </c>
      <c r="BN152" s="45">
        <f t="shared" si="24"/>
        <v>140.72166432351077</v>
      </c>
      <c r="BO152" s="45">
        <f t="shared" si="25"/>
        <v>99.443309455280939</v>
      </c>
      <c r="BP152" s="46">
        <f t="shared" si="26"/>
        <v>8.6609686609686669</v>
      </c>
      <c r="BQ152" s="46">
        <f t="shared" si="27"/>
        <v>1.8803418803418819</v>
      </c>
      <c r="BR152" s="64">
        <v>3</v>
      </c>
      <c r="BS152" s="46">
        <f t="shared" si="32"/>
        <v>3.4188034188034218</v>
      </c>
      <c r="BT152" s="46">
        <f t="shared" si="33"/>
        <v>12.25</v>
      </c>
      <c r="BU152" s="46">
        <f t="shared" si="34"/>
        <v>13.960113960113972</v>
      </c>
      <c r="BV152" s="45">
        <f t="shared" si="30"/>
        <v>33.527304031797165</v>
      </c>
      <c r="BW152" s="45">
        <f t="shared" si="28"/>
        <v>273.69227781058885</v>
      </c>
      <c r="BX152" s="45">
        <f t="shared" si="29"/>
        <v>3188.3109945350734</v>
      </c>
      <c r="BY152" s="45">
        <f t="shared" si="35"/>
        <v>38259.731934420881</v>
      </c>
      <c r="BZ152" s="45">
        <f t="shared" si="31"/>
        <v>76519.463868841762</v>
      </c>
      <c r="CA152" s="48">
        <v>43101</v>
      </c>
      <c r="CB152" s="111">
        <v>0</v>
      </c>
      <c r="CC152" s="111">
        <v>0</v>
      </c>
    </row>
    <row r="153" spans="1:81">
      <c r="A153" s="42" t="s">
        <v>627</v>
      </c>
      <c r="B153" s="42" t="s">
        <v>2</v>
      </c>
      <c r="C153" s="42" t="s">
        <v>271</v>
      </c>
      <c r="D153" s="42" t="s">
        <v>628</v>
      </c>
      <c r="E153" s="43" t="s">
        <v>402</v>
      </c>
      <c r="F153" s="43" t="s">
        <v>63</v>
      </c>
      <c r="G153" s="43">
        <v>1</v>
      </c>
      <c r="H153" s="45">
        <v>260.39999999999998</v>
      </c>
      <c r="I153" s="45">
        <v>260.39999999999998</v>
      </c>
      <c r="J153" s="45"/>
      <c r="K153" s="45"/>
      <c r="L153" s="45"/>
      <c r="M153" s="45"/>
      <c r="N153" s="45"/>
      <c r="O153" s="45"/>
      <c r="P153" s="45">
        <v>8.5221818181818172</v>
      </c>
      <c r="Q153" s="45">
        <v>268.9221818181818</v>
      </c>
      <c r="R153" s="45">
        <v>53.78443636363636</v>
      </c>
      <c r="S153" s="45">
        <v>4.0338327272727268</v>
      </c>
      <c r="T153" s="45">
        <v>2.6892218181818182</v>
      </c>
      <c r="U153" s="45">
        <v>0.53784436363636356</v>
      </c>
      <c r="V153" s="45">
        <v>6.723054545454545</v>
      </c>
      <c r="W153" s="45">
        <v>21.513774545454545</v>
      </c>
      <c r="X153" s="45">
        <v>8.0676654545454536</v>
      </c>
      <c r="Y153" s="45">
        <v>1.6135330909090908</v>
      </c>
      <c r="Z153" s="45">
        <v>98.96336290909089</v>
      </c>
      <c r="AA153" s="45">
        <v>22.410181818181815</v>
      </c>
      <c r="AB153" s="45">
        <v>29.877254399999998</v>
      </c>
      <c r="AC153" s="45">
        <v>19.241776528290913</v>
      </c>
      <c r="AD153" s="45">
        <v>71.529212746472723</v>
      </c>
      <c r="AE153" s="45">
        <v>164.376</v>
      </c>
      <c r="AF153" s="45">
        <v>397</v>
      </c>
      <c r="AG153" s="45">
        <v>0</v>
      </c>
      <c r="AH153" s="45">
        <v>0</v>
      </c>
      <c r="AI153" s="45">
        <v>0</v>
      </c>
      <c r="AJ153" s="45">
        <v>0</v>
      </c>
      <c r="AK153" s="45">
        <v>3.0700000000000003</v>
      </c>
      <c r="AL153" s="45">
        <v>0</v>
      </c>
      <c r="AM153" s="45">
        <v>564.44600000000003</v>
      </c>
      <c r="AN153" s="45">
        <v>734.93857565556357</v>
      </c>
      <c r="AO153" s="45">
        <v>1.349539074074074</v>
      </c>
      <c r="AP153" s="45">
        <v>0.10796312592592593</v>
      </c>
      <c r="AQ153" s="45">
        <v>5.3981562962962963E-2</v>
      </c>
      <c r="AR153" s="45">
        <v>0.94122763636363638</v>
      </c>
      <c r="AS153" s="45">
        <v>0.34637177018181831</v>
      </c>
      <c r="AT153" s="45">
        <v>11.563653818181816</v>
      </c>
      <c r="AU153" s="45">
        <v>0.44820363636363636</v>
      </c>
      <c r="AV153" s="45">
        <v>14.81094062405387</v>
      </c>
      <c r="AW153" s="45">
        <v>3.7350303030303027</v>
      </c>
      <c r="AX153" s="45">
        <v>2.2111379393939394</v>
      </c>
      <c r="AY153" s="45">
        <v>5.6025454545454538E-2</v>
      </c>
      <c r="AZ153" s="45">
        <v>0.89640727272727272</v>
      </c>
      <c r="BA153" s="45">
        <v>0.34860282828282824</v>
      </c>
      <c r="BB153" s="45">
        <v>2.6669709976565659</v>
      </c>
      <c r="BC153" s="45">
        <v>9.9141747956363648</v>
      </c>
      <c r="BD153" s="45"/>
      <c r="BE153" s="45">
        <v>0</v>
      </c>
      <c r="BF153" s="45">
        <v>9.9141747956363648</v>
      </c>
      <c r="BG153" s="45">
        <v>29.470416666666669</v>
      </c>
      <c r="BH153" s="45">
        <v>2.0998411196257227</v>
      </c>
      <c r="BI153" s="45">
        <v>0.58158206377108801</v>
      </c>
      <c r="BJ153" s="45">
        <v>95.960927845681056</v>
      </c>
      <c r="BK153" s="45"/>
      <c r="BL153" s="45">
        <v>128.11276769574454</v>
      </c>
      <c r="BM153" s="45">
        <v>1156.6986405891803</v>
      </c>
      <c r="BN153" s="45">
        <f t="shared" si="24"/>
        <v>140.72166432351077</v>
      </c>
      <c r="BO153" s="45">
        <f t="shared" si="25"/>
        <v>99.443309455280939</v>
      </c>
      <c r="BP153" s="46">
        <f t="shared" si="26"/>
        <v>8.6609686609686669</v>
      </c>
      <c r="BQ153" s="46">
        <f t="shared" si="27"/>
        <v>1.8803418803418819</v>
      </c>
      <c r="BR153" s="64">
        <v>3</v>
      </c>
      <c r="BS153" s="46">
        <f t="shared" si="32"/>
        <v>3.4188034188034218</v>
      </c>
      <c r="BT153" s="46">
        <f t="shared" si="33"/>
        <v>12.25</v>
      </c>
      <c r="BU153" s="46">
        <f t="shared" si="34"/>
        <v>13.960113960113972</v>
      </c>
      <c r="BV153" s="45">
        <f t="shared" si="30"/>
        <v>33.527304031797165</v>
      </c>
      <c r="BW153" s="45">
        <f t="shared" si="28"/>
        <v>273.69227781058885</v>
      </c>
      <c r="BX153" s="45">
        <f t="shared" si="29"/>
        <v>1430.3909183997691</v>
      </c>
      <c r="BY153" s="45">
        <f t="shared" si="35"/>
        <v>17164.691020797229</v>
      </c>
      <c r="BZ153" s="45">
        <f t="shared" si="31"/>
        <v>34329.382041594457</v>
      </c>
      <c r="CA153" s="48">
        <v>43101</v>
      </c>
      <c r="CB153" s="111">
        <v>0</v>
      </c>
      <c r="CC153" s="111">
        <v>0</v>
      </c>
    </row>
    <row r="154" spans="1:81">
      <c r="A154" s="42" t="s">
        <v>354</v>
      </c>
      <c r="B154" s="42" t="s">
        <v>0</v>
      </c>
      <c r="C154" s="42" t="s">
        <v>165</v>
      </c>
      <c r="D154" s="42" t="s">
        <v>629</v>
      </c>
      <c r="E154" s="43" t="s">
        <v>402</v>
      </c>
      <c r="F154" s="43" t="s">
        <v>63</v>
      </c>
      <c r="G154" s="43">
        <v>3</v>
      </c>
      <c r="H154" s="45">
        <v>1041.5999999999999</v>
      </c>
      <c r="I154" s="45">
        <v>3124.7999999999997</v>
      </c>
      <c r="J154" s="45"/>
      <c r="K154" s="45"/>
      <c r="L154" s="45"/>
      <c r="M154" s="45"/>
      <c r="N154" s="45"/>
      <c r="O154" s="45"/>
      <c r="P154" s="45">
        <v>102.26618181818182</v>
      </c>
      <c r="Q154" s="45">
        <v>3227.0661818181816</v>
      </c>
      <c r="R154" s="45">
        <v>645.41323636363632</v>
      </c>
      <c r="S154" s="45">
        <v>48.405992727272725</v>
      </c>
      <c r="T154" s="45">
        <v>32.270661818181814</v>
      </c>
      <c r="U154" s="45">
        <v>6.4541323636363632</v>
      </c>
      <c r="V154" s="45">
        <v>80.676654545454539</v>
      </c>
      <c r="W154" s="45">
        <v>258.16529454545451</v>
      </c>
      <c r="X154" s="45">
        <v>96.81198545454545</v>
      </c>
      <c r="Y154" s="45">
        <v>19.362397090909091</v>
      </c>
      <c r="Z154" s="45">
        <v>1187.5603549090908</v>
      </c>
      <c r="AA154" s="45">
        <v>268.9221818181818</v>
      </c>
      <c r="AB154" s="45">
        <v>358.52705279999998</v>
      </c>
      <c r="AC154" s="45">
        <v>230.90131833949096</v>
      </c>
      <c r="AD154" s="45">
        <v>858.35055295767279</v>
      </c>
      <c r="AE154" s="45">
        <v>352.51200000000006</v>
      </c>
      <c r="AF154" s="45">
        <v>1191</v>
      </c>
      <c r="AG154" s="45">
        <v>0</v>
      </c>
      <c r="AH154" s="45">
        <v>0</v>
      </c>
      <c r="AI154" s="45">
        <v>0</v>
      </c>
      <c r="AJ154" s="45">
        <v>0</v>
      </c>
      <c r="AK154" s="45">
        <v>9.2100000000000009</v>
      </c>
      <c r="AL154" s="45">
        <v>0</v>
      </c>
      <c r="AM154" s="45">
        <v>1552.7220000000002</v>
      </c>
      <c r="AN154" s="45">
        <v>3598.6329078667641</v>
      </c>
      <c r="AO154" s="45">
        <v>16.194468888888888</v>
      </c>
      <c r="AP154" s="45">
        <v>1.2955575111111111</v>
      </c>
      <c r="AQ154" s="45">
        <v>0.64777875555555553</v>
      </c>
      <c r="AR154" s="45">
        <v>11.294731636363638</v>
      </c>
      <c r="AS154" s="45">
        <v>4.1564612421818197</v>
      </c>
      <c r="AT154" s="45">
        <v>138.76384581818181</v>
      </c>
      <c r="AU154" s="45">
        <v>5.3784436363636363</v>
      </c>
      <c r="AV154" s="45">
        <v>177.73128748864647</v>
      </c>
      <c r="AW154" s="45">
        <v>44.820363636363631</v>
      </c>
      <c r="AX154" s="45">
        <v>26.533655272727273</v>
      </c>
      <c r="AY154" s="45">
        <v>0.67230545454545443</v>
      </c>
      <c r="AZ154" s="45">
        <v>10.756887272727273</v>
      </c>
      <c r="BA154" s="45">
        <v>4.1832339393939391</v>
      </c>
      <c r="BB154" s="45">
        <v>32.003651971878789</v>
      </c>
      <c r="BC154" s="45">
        <v>118.97009754763636</v>
      </c>
      <c r="BD154" s="45"/>
      <c r="BE154" s="45">
        <v>0</v>
      </c>
      <c r="BF154" s="45">
        <v>118.97009754763636</v>
      </c>
      <c r="BG154" s="45">
        <v>159.26125000000002</v>
      </c>
      <c r="BH154" s="45">
        <v>25.198093435508675</v>
      </c>
      <c r="BI154" s="45">
        <v>6.9789847652530579</v>
      </c>
      <c r="BJ154" s="45">
        <v>1151.5311341481724</v>
      </c>
      <c r="BK154" s="45"/>
      <c r="BL154" s="45">
        <v>1342.9694623489343</v>
      </c>
      <c r="BM154" s="45">
        <v>8465.3699370701634</v>
      </c>
      <c r="BN154" s="45">
        <f t="shared" si="24"/>
        <v>422.1649929705323</v>
      </c>
      <c r="BO154" s="45">
        <f t="shared" si="25"/>
        <v>298.32992836584282</v>
      </c>
      <c r="BP154" s="46">
        <f t="shared" si="26"/>
        <v>8.6609686609686669</v>
      </c>
      <c r="BQ154" s="46">
        <f t="shared" si="27"/>
        <v>1.8803418803418819</v>
      </c>
      <c r="BR154" s="64">
        <v>3</v>
      </c>
      <c r="BS154" s="46">
        <f t="shared" si="32"/>
        <v>3.4188034188034218</v>
      </c>
      <c r="BT154" s="46">
        <f t="shared" si="33"/>
        <v>12.25</v>
      </c>
      <c r="BU154" s="46">
        <f t="shared" si="34"/>
        <v>13.960113960113972</v>
      </c>
      <c r="BV154" s="45">
        <f t="shared" si="30"/>
        <v>100.58191209539149</v>
      </c>
      <c r="BW154" s="45">
        <f t="shared" si="28"/>
        <v>821.07683343176654</v>
      </c>
      <c r="BX154" s="45">
        <f t="shared" si="29"/>
        <v>9286.4467705019306</v>
      </c>
      <c r="BY154" s="45">
        <f t="shared" si="35"/>
        <v>111437.36124602317</v>
      </c>
      <c r="BZ154" s="45">
        <f t="shared" si="31"/>
        <v>222874.72249204633</v>
      </c>
      <c r="CA154" s="48">
        <v>43101</v>
      </c>
      <c r="CB154" s="111">
        <v>0</v>
      </c>
      <c r="CC154" s="111">
        <v>0</v>
      </c>
    </row>
    <row r="155" spans="1:81">
      <c r="A155" s="42" t="s">
        <v>356</v>
      </c>
      <c r="B155" s="42" t="s">
        <v>0</v>
      </c>
      <c r="C155" s="42" t="s">
        <v>356</v>
      </c>
      <c r="D155" s="42" t="s">
        <v>630</v>
      </c>
      <c r="E155" s="43" t="s">
        <v>402</v>
      </c>
      <c r="F155" s="43" t="s">
        <v>63</v>
      </c>
      <c r="G155" s="43">
        <v>3</v>
      </c>
      <c r="H155" s="45">
        <v>1076.08</v>
      </c>
      <c r="I155" s="45">
        <v>3228.24</v>
      </c>
      <c r="J155" s="45"/>
      <c r="K155" s="45"/>
      <c r="L155" s="45"/>
      <c r="M155" s="45"/>
      <c r="N155" s="45"/>
      <c r="O155" s="45"/>
      <c r="P155" s="45">
        <v>105.65149090909091</v>
      </c>
      <c r="Q155" s="45">
        <v>3333.8914909090909</v>
      </c>
      <c r="R155" s="45">
        <v>666.77829818181817</v>
      </c>
      <c r="S155" s="45">
        <v>50.008372363636362</v>
      </c>
      <c r="T155" s="45">
        <v>33.33891490909091</v>
      </c>
      <c r="U155" s="45">
        <v>6.6677829818181822</v>
      </c>
      <c r="V155" s="45">
        <v>83.347287272727272</v>
      </c>
      <c r="W155" s="45">
        <v>266.71131927272728</v>
      </c>
      <c r="X155" s="45">
        <v>100.01674472727272</v>
      </c>
      <c r="Y155" s="45">
        <v>20.003348945454544</v>
      </c>
      <c r="Z155" s="45">
        <v>1226.8720686545453</v>
      </c>
      <c r="AA155" s="45">
        <v>277.82429090909091</v>
      </c>
      <c r="AB155" s="45">
        <v>370.39534464000002</v>
      </c>
      <c r="AC155" s="45">
        <v>238.54482588206551</v>
      </c>
      <c r="AD155" s="45">
        <v>886.76446143115652</v>
      </c>
      <c r="AE155" s="45">
        <v>346.30560000000003</v>
      </c>
      <c r="AF155" s="45">
        <v>1191</v>
      </c>
      <c r="AG155" s="45">
        <v>0</v>
      </c>
      <c r="AH155" s="45">
        <v>97.859999999999985</v>
      </c>
      <c r="AI155" s="45">
        <v>0</v>
      </c>
      <c r="AJ155" s="45">
        <v>0</v>
      </c>
      <c r="AK155" s="45">
        <v>9.2100000000000009</v>
      </c>
      <c r="AL155" s="45">
        <v>0</v>
      </c>
      <c r="AM155" s="45">
        <v>1644.3756000000001</v>
      </c>
      <c r="AN155" s="45">
        <v>3758.0121300857018</v>
      </c>
      <c r="AO155" s="45">
        <v>16.730553074074077</v>
      </c>
      <c r="AP155" s="45">
        <v>1.338444245925926</v>
      </c>
      <c r="AQ155" s="45">
        <v>0.66922212296296302</v>
      </c>
      <c r="AR155" s="45">
        <v>11.66862021818182</v>
      </c>
      <c r="AS155" s="45">
        <v>4.2940522402909105</v>
      </c>
      <c r="AT155" s="45">
        <v>143.35733410909089</v>
      </c>
      <c r="AU155" s="45">
        <v>5.5564858181818186</v>
      </c>
      <c r="AV155" s="45">
        <v>183.61471182870841</v>
      </c>
      <c r="AW155" s="45">
        <v>46.304048484848479</v>
      </c>
      <c r="AX155" s="45">
        <v>27.411996703030304</v>
      </c>
      <c r="AY155" s="45">
        <v>0.69456072727272722</v>
      </c>
      <c r="AZ155" s="45">
        <v>11.112971636363637</v>
      </c>
      <c r="BA155" s="45">
        <v>4.3217111919191922</v>
      </c>
      <c r="BB155" s="45">
        <v>33.063066257583841</v>
      </c>
      <c r="BC155" s="45">
        <v>122.90835500101819</v>
      </c>
      <c r="BD155" s="45"/>
      <c r="BE155" s="45">
        <v>0</v>
      </c>
      <c r="BF155" s="45">
        <v>122.90835500101819</v>
      </c>
      <c r="BG155" s="45">
        <v>159.26125000000002</v>
      </c>
      <c r="BH155" s="45">
        <v>25.198093435508675</v>
      </c>
      <c r="BI155" s="45">
        <v>6.9789847652530579</v>
      </c>
      <c r="BJ155" s="45">
        <v>1151.5311341481724</v>
      </c>
      <c r="BK155" s="45"/>
      <c r="BL155" s="45">
        <v>1342.9694623489343</v>
      </c>
      <c r="BM155" s="45">
        <v>8741.3961501734539</v>
      </c>
      <c r="BN155" s="45">
        <f t="shared" si="24"/>
        <v>422.1649929705323</v>
      </c>
      <c r="BO155" s="45">
        <f t="shared" si="25"/>
        <v>298.32992836584282</v>
      </c>
      <c r="BP155" s="46">
        <f t="shared" si="26"/>
        <v>8.6609686609686669</v>
      </c>
      <c r="BQ155" s="46">
        <f t="shared" si="27"/>
        <v>1.8803418803418819</v>
      </c>
      <c r="BR155" s="64">
        <v>3</v>
      </c>
      <c r="BS155" s="46">
        <f t="shared" si="32"/>
        <v>3.4188034188034218</v>
      </c>
      <c r="BT155" s="46">
        <f t="shared" si="33"/>
        <v>12.25</v>
      </c>
      <c r="BU155" s="46">
        <f t="shared" si="34"/>
        <v>13.960113960113972</v>
      </c>
      <c r="BV155" s="45">
        <f t="shared" si="30"/>
        <v>100.58191209539149</v>
      </c>
      <c r="BW155" s="45">
        <f t="shared" si="28"/>
        <v>821.07683343176654</v>
      </c>
      <c r="BX155" s="45">
        <f t="shared" si="29"/>
        <v>9562.4729836052211</v>
      </c>
      <c r="BY155" s="45">
        <f t="shared" si="35"/>
        <v>114749.67580326265</v>
      </c>
      <c r="BZ155" s="45">
        <f t="shared" si="31"/>
        <v>229499.35160652531</v>
      </c>
      <c r="CA155" s="48">
        <v>43101</v>
      </c>
      <c r="CB155" s="111">
        <v>0</v>
      </c>
      <c r="CC155" s="111">
        <v>0</v>
      </c>
    </row>
    <row r="156" spans="1:81">
      <c r="A156" s="42" t="s">
        <v>362</v>
      </c>
      <c r="B156" s="42" t="s">
        <v>0</v>
      </c>
      <c r="C156" s="42" t="s">
        <v>362</v>
      </c>
      <c r="D156" s="42" t="s">
        <v>631</v>
      </c>
      <c r="E156" s="43" t="s">
        <v>402</v>
      </c>
      <c r="F156" s="43" t="s">
        <v>63</v>
      </c>
      <c r="G156" s="43">
        <v>3</v>
      </c>
      <c r="H156" s="45">
        <v>1076.08</v>
      </c>
      <c r="I156" s="45">
        <v>3228.24</v>
      </c>
      <c r="J156" s="45"/>
      <c r="K156" s="45"/>
      <c r="L156" s="45"/>
      <c r="M156" s="45"/>
      <c r="N156" s="45"/>
      <c r="O156" s="45"/>
      <c r="P156" s="45">
        <v>105.65149090909091</v>
      </c>
      <c r="Q156" s="45">
        <v>3333.8914909090909</v>
      </c>
      <c r="R156" s="45">
        <v>666.77829818181817</v>
      </c>
      <c r="S156" s="45">
        <v>50.008372363636362</v>
      </c>
      <c r="T156" s="45">
        <v>33.33891490909091</v>
      </c>
      <c r="U156" s="45">
        <v>6.6677829818181822</v>
      </c>
      <c r="V156" s="45">
        <v>83.347287272727272</v>
      </c>
      <c r="W156" s="45">
        <v>266.71131927272728</v>
      </c>
      <c r="X156" s="45">
        <v>100.01674472727272</v>
      </c>
      <c r="Y156" s="45">
        <v>20.003348945454544</v>
      </c>
      <c r="Z156" s="45">
        <v>1226.8720686545453</v>
      </c>
      <c r="AA156" s="45">
        <v>277.82429090909091</v>
      </c>
      <c r="AB156" s="45">
        <v>370.39534464000002</v>
      </c>
      <c r="AC156" s="45">
        <v>238.54482588206551</v>
      </c>
      <c r="AD156" s="45">
        <v>886.76446143115652</v>
      </c>
      <c r="AE156" s="45">
        <v>346.30560000000003</v>
      </c>
      <c r="AF156" s="45">
        <v>1191</v>
      </c>
      <c r="AG156" s="45">
        <v>0</v>
      </c>
      <c r="AH156" s="45">
        <v>97.859999999999985</v>
      </c>
      <c r="AI156" s="45">
        <v>0</v>
      </c>
      <c r="AJ156" s="45">
        <v>0</v>
      </c>
      <c r="AK156" s="45">
        <v>9.2100000000000009</v>
      </c>
      <c r="AL156" s="45">
        <v>0</v>
      </c>
      <c r="AM156" s="45">
        <v>1644.3756000000001</v>
      </c>
      <c r="AN156" s="45">
        <v>3758.0121300857018</v>
      </c>
      <c r="AO156" s="45">
        <v>16.730553074074077</v>
      </c>
      <c r="AP156" s="45">
        <v>1.338444245925926</v>
      </c>
      <c r="AQ156" s="45">
        <v>0.66922212296296302</v>
      </c>
      <c r="AR156" s="45">
        <v>11.66862021818182</v>
      </c>
      <c r="AS156" s="45">
        <v>4.2940522402909105</v>
      </c>
      <c r="AT156" s="45">
        <v>143.35733410909089</v>
      </c>
      <c r="AU156" s="45">
        <v>5.5564858181818186</v>
      </c>
      <c r="AV156" s="45">
        <v>183.61471182870841</v>
      </c>
      <c r="AW156" s="45">
        <v>46.304048484848479</v>
      </c>
      <c r="AX156" s="45">
        <v>27.411996703030304</v>
      </c>
      <c r="AY156" s="45">
        <v>0.69456072727272722</v>
      </c>
      <c r="AZ156" s="45">
        <v>11.112971636363637</v>
      </c>
      <c r="BA156" s="45">
        <v>4.3217111919191922</v>
      </c>
      <c r="BB156" s="45">
        <v>33.063066257583841</v>
      </c>
      <c r="BC156" s="45">
        <v>122.90835500101819</v>
      </c>
      <c r="BD156" s="45"/>
      <c r="BE156" s="45">
        <v>0</v>
      </c>
      <c r="BF156" s="45">
        <v>122.90835500101819</v>
      </c>
      <c r="BG156" s="45">
        <v>159.26125000000002</v>
      </c>
      <c r="BH156" s="45">
        <v>25.198093435508675</v>
      </c>
      <c r="BI156" s="45">
        <v>6.9789847652530579</v>
      </c>
      <c r="BJ156" s="45">
        <v>1151.5311341481724</v>
      </c>
      <c r="BK156" s="45"/>
      <c r="BL156" s="45">
        <v>1342.9694623489343</v>
      </c>
      <c r="BM156" s="45">
        <v>8741.3961501734539</v>
      </c>
      <c r="BN156" s="45">
        <f t="shared" si="24"/>
        <v>422.1649929705323</v>
      </c>
      <c r="BO156" s="45">
        <f t="shared" si="25"/>
        <v>298.32992836584282</v>
      </c>
      <c r="BP156" s="46">
        <f t="shared" si="26"/>
        <v>8.6609686609686669</v>
      </c>
      <c r="BQ156" s="46">
        <f t="shared" si="27"/>
        <v>1.8803418803418819</v>
      </c>
      <c r="BR156" s="64">
        <v>3</v>
      </c>
      <c r="BS156" s="46">
        <f t="shared" si="32"/>
        <v>3.4188034188034218</v>
      </c>
      <c r="BT156" s="46">
        <f t="shared" si="33"/>
        <v>12.25</v>
      </c>
      <c r="BU156" s="46">
        <f t="shared" si="34"/>
        <v>13.960113960113972</v>
      </c>
      <c r="BV156" s="45">
        <f t="shared" si="30"/>
        <v>100.58191209539149</v>
      </c>
      <c r="BW156" s="45">
        <f t="shared" si="28"/>
        <v>821.07683343176654</v>
      </c>
      <c r="BX156" s="45">
        <f t="shared" si="29"/>
        <v>9562.4729836052211</v>
      </c>
      <c r="BY156" s="45">
        <f t="shared" si="35"/>
        <v>114749.67580326265</v>
      </c>
      <c r="BZ156" s="45">
        <f t="shared" si="31"/>
        <v>229499.35160652531</v>
      </c>
      <c r="CA156" s="48">
        <v>43101</v>
      </c>
      <c r="CB156" s="111">
        <v>0</v>
      </c>
      <c r="CC156" s="111">
        <v>0</v>
      </c>
    </row>
    <row r="157" spans="1:81">
      <c r="A157" s="42" t="s">
        <v>632</v>
      </c>
      <c r="B157" s="42" t="s">
        <v>2</v>
      </c>
      <c r="C157" s="42" t="s">
        <v>178</v>
      </c>
      <c r="D157" s="42" t="s">
        <v>633</v>
      </c>
      <c r="E157" s="43" t="s">
        <v>402</v>
      </c>
      <c r="F157" s="43" t="s">
        <v>63</v>
      </c>
      <c r="G157" s="43">
        <v>1</v>
      </c>
      <c r="H157" s="45">
        <v>260.39999999999998</v>
      </c>
      <c r="I157" s="45">
        <v>260.39999999999998</v>
      </c>
      <c r="J157" s="45"/>
      <c r="K157" s="45"/>
      <c r="L157" s="45"/>
      <c r="M157" s="45"/>
      <c r="N157" s="45"/>
      <c r="O157" s="45"/>
      <c r="P157" s="45">
        <v>8.5221818181818172</v>
      </c>
      <c r="Q157" s="45">
        <v>268.9221818181818</v>
      </c>
      <c r="R157" s="45">
        <v>53.78443636363636</v>
      </c>
      <c r="S157" s="45">
        <v>4.0338327272727268</v>
      </c>
      <c r="T157" s="45">
        <v>2.6892218181818182</v>
      </c>
      <c r="U157" s="45">
        <v>0.53784436363636356</v>
      </c>
      <c r="V157" s="45">
        <v>6.723054545454545</v>
      </c>
      <c r="W157" s="45">
        <v>21.513774545454545</v>
      </c>
      <c r="X157" s="45">
        <v>8.0676654545454536</v>
      </c>
      <c r="Y157" s="45">
        <v>1.6135330909090908</v>
      </c>
      <c r="Z157" s="45">
        <v>98.96336290909089</v>
      </c>
      <c r="AA157" s="45">
        <v>22.410181818181815</v>
      </c>
      <c r="AB157" s="45">
        <v>29.877254399999998</v>
      </c>
      <c r="AC157" s="45">
        <v>19.241776528290913</v>
      </c>
      <c r="AD157" s="45">
        <v>71.529212746472723</v>
      </c>
      <c r="AE157" s="45">
        <v>164.376</v>
      </c>
      <c r="AF157" s="45">
        <v>397</v>
      </c>
      <c r="AG157" s="45">
        <v>0</v>
      </c>
      <c r="AH157" s="45">
        <v>32.619999999999997</v>
      </c>
      <c r="AI157" s="45">
        <v>0</v>
      </c>
      <c r="AJ157" s="45">
        <v>0</v>
      </c>
      <c r="AK157" s="45">
        <v>3.0700000000000003</v>
      </c>
      <c r="AL157" s="45">
        <v>0</v>
      </c>
      <c r="AM157" s="45">
        <v>597.06600000000003</v>
      </c>
      <c r="AN157" s="45">
        <v>767.55857565556357</v>
      </c>
      <c r="AO157" s="45">
        <v>1.349539074074074</v>
      </c>
      <c r="AP157" s="45">
        <v>0.10796312592592593</v>
      </c>
      <c r="AQ157" s="45">
        <v>5.3981562962962963E-2</v>
      </c>
      <c r="AR157" s="45">
        <v>0.94122763636363638</v>
      </c>
      <c r="AS157" s="45">
        <v>0.34637177018181831</v>
      </c>
      <c r="AT157" s="45">
        <v>11.563653818181816</v>
      </c>
      <c r="AU157" s="45">
        <v>0.44820363636363636</v>
      </c>
      <c r="AV157" s="45">
        <v>14.81094062405387</v>
      </c>
      <c r="AW157" s="45">
        <v>3.7350303030303027</v>
      </c>
      <c r="AX157" s="45">
        <v>2.2111379393939394</v>
      </c>
      <c r="AY157" s="45">
        <v>5.6025454545454538E-2</v>
      </c>
      <c r="AZ157" s="45">
        <v>0.89640727272727272</v>
      </c>
      <c r="BA157" s="45">
        <v>0.34860282828282824</v>
      </c>
      <c r="BB157" s="45">
        <v>2.6669709976565659</v>
      </c>
      <c r="BC157" s="45">
        <v>9.9141747956363648</v>
      </c>
      <c r="BD157" s="45"/>
      <c r="BE157" s="45">
        <v>0</v>
      </c>
      <c r="BF157" s="45">
        <v>9.9141747956363648</v>
      </c>
      <c r="BG157" s="45">
        <v>29.470416666666669</v>
      </c>
      <c r="BH157" s="45">
        <v>2.0998411196257227</v>
      </c>
      <c r="BI157" s="45">
        <v>0.58158206377108801</v>
      </c>
      <c r="BJ157" s="45">
        <v>95.960927845681056</v>
      </c>
      <c r="BK157" s="45"/>
      <c r="BL157" s="45">
        <v>128.11276769574454</v>
      </c>
      <c r="BM157" s="45">
        <v>1189.3186405891802</v>
      </c>
      <c r="BN157" s="45">
        <f t="shared" si="24"/>
        <v>140.72166432351077</v>
      </c>
      <c r="BO157" s="45">
        <f t="shared" si="25"/>
        <v>99.443309455280939</v>
      </c>
      <c r="BP157" s="46">
        <f t="shared" si="26"/>
        <v>8.6609686609686669</v>
      </c>
      <c r="BQ157" s="46">
        <f t="shared" si="27"/>
        <v>1.8803418803418819</v>
      </c>
      <c r="BR157" s="64">
        <v>3</v>
      </c>
      <c r="BS157" s="46">
        <f t="shared" si="32"/>
        <v>3.4188034188034218</v>
      </c>
      <c r="BT157" s="46">
        <f t="shared" si="33"/>
        <v>12.25</v>
      </c>
      <c r="BU157" s="46">
        <f t="shared" si="34"/>
        <v>13.960113960113972</v>
      </c>
      <c r="BV157" s="45">
        <f t="shared" si="30"/>
        <v>33.527304031797165</v>
      </c>
      <c r="BW157" s="45">
        <f t="shared" si="28"/>
        <v>273.69227781058885</v>
      </c>
      <c r="BX157" s="45">
        <f t="shared" si="29"/>
        <v>1463.010918399769</v>
      </c>
      <c r="BY157" s="45">
        <f t="shared" si="35"/>
        <v>17556.131020797227</v>
      </c>
      <c r="BZ157" s="45">
        <f t="shared" si="31"/>
        <v>35112.262041594455</v>
      </c>
      <c r="CA157" s="48">
        <v>43101</v>
      </c>
      <c r="CB157" s="111">
        <v>0</v>
      </c>
      <c r="CC157" s="111">
        <v>0</v>
      </c>
    </row>
    <row r="158" spans="1:81">
      <c r="A158" s="42" t="s">
        <v>634</v>
      </c>
      <c r="B158" s="42" t="s">
        <v>2</v>
      </c>
      <c r="C158" s="42" t="s">
        <v>175</v>
      </c>
      <c r="D158" s="42" t="s">
        <v>635</v>
      </c>
      <c r="E158" s="43" t="s">
        <v>402</v>
      </c>
      <c r="F158" s="43" t="s">
        <v>63</v>
      </c>
      <c r="G158" s="43">
        <v>1</v>
      </c>
      <c r="H158" s="45">
        <v>260.39999999999998</v>
      </c>
      <c r="I158" s="45">
        <v>260.39999999999998</v>
      </c>
      <c r="J158" s="45"/>
      <c r="K158" s="45"/>
      <c r="L158" s="45"/>
      <c r="M158" s="45"/>
      <c r="N158" s="45"/>
      <c r="O158" s="45"/>
      <c r="P158" s="45">
        <v>8.5221818181818172</v>
      </c>
      <c r="Q158" s="45">
        <v>268.9221818181818</v>
      </c>
      <c r="R158" s="45">
        <v>53.78443636363636</v>
      </c>
      <c r="S158" s="45">
        <v>4.0338327272727268</v>
      </c>
      <c r="T158" s="45">
        <v>2.6892218181818182</v>
      </c>
      <c r="U158" s="45">
        <v>0.53784436363636356</v>
      </c>
      <c r="V158" s="45">
        <v>6.723054545454545</v>
      </c>
      <c r="W158" s="45">
        <v>21.513774545454545</v>
      </c>
      <c r="X158" s="45">
        <v>8.0676654545454536</v>
      </c>
      <c r="Y158" s="45">
        <v>1.6135330909090908</v>
      </c>
      <c r="Z158" s="45">
        <v>98.96336290909089</v>
      </c>
      <c r="AA158" s="45">
        <v>22.410181818181815</v>
      </c>
      <c r="AB158" s="45">
        <v>29.877254399999998</v>
      </c>
      <c r="AC158" s="45">
        <v>19.241776528290913</v>
      </c>
      <c r="AD158" s="45">
        <v>71.529212746472723</v>
      </c>
      <c r="AE158" s="45">
        <v>164.376</v>
      </c>
      <c r="AF158" s="45">
        <v>397</v>
      </c>
      <c r="AG158" s="45">
        <v>0</v>
      </c>
      <c r="AH158" s="45">
        <v>0</v>
      </c>
      <c r="AI158" s="45">
        <v>0</v>
      </c>
      <c r="AJ158" s="45">
        <v>0</v>
      </c>
      <c r="AK158" s="45">
        <v>3.0700000000000003</v>
      </c>
      <c r="AL158" s="45">
        <v>0</v>
      </c>
      <c r="AM158" s="45">
        <v>564.44600000000003</v>
      </c>
      <c r="AN158" s="45">
        <v>734.93857565556357</v>
      </c>
      <c r="AO158" s="45">
        <v>1.349539074074074</v>
      </c>
      <c r="AP158" s="45">
        <v>0.10796312592592593</v>
      </c>
      <c r="AQ158" s="45">
        <v>5.3981562962962963E-2</v>
      </c>
      <c r="AR158" s="45">
        <v>0.94122763636363638</v>
      </c>
      <c r="AS158" s="45">
        <v>0.34637177018181831</v>
      </c>
      <c r="AT158" s="45">
        <v>11.563653818181816</v>
      </c>
      <c r="AU158" s="45">
        <v>0.44820363636363636</v>
      </c>
      <c r="AV158" s="45">
        <v>14.81094062405387</v>
      </c>
      <c r="AW158" s="45">
        <v>3.7350303030303027</v>
      </c>
      <c r="AX158" s="45">
        <v>2.2111379393939394</v>
      </c>
      <c r="AY158" s="45">
        <v>5.6025454545454538E-2</v>
      </c>
      <c r="AZ158" s="45">
        <v>0.89640727272727272</v>
      </c>
      <c r="BA158" s="45">
        <v>0.34860282828282824</v>
      </c>
      <c r="BB158" s="45">
        <v>2.6669709976565659</v>
      </c>
      <c r="BC158" s="45">
        <v>9.9141747956363648</v>
      </c>
      <c r="BD158" s="45"/>
      <c r="BE158" s="45">
        <v>0</v>
      </c>
      <c r="BF158" s="45">
        <v>9.9141747956363648</v>
      </c>
      <c r="BG158" s="45">
        <v>29.470416666666669</v>
      </c>
      <c r="BH158" s="45">
        <v>2.0998411196257227</v>
      </c>
      <c r="BI158" s="45">
        <v>0.58158206377108801</v>
      </c>
      <c r="BJ158" s="45">
        <v>95.960927845681056</v>
      </c>
      <c r="BK158" s="45"/>
      <c r="BL158" s="45">
        <v>128.11276769574454</v>
      </c>
      <c r="BM158" s="45">
        <v>1156.6986405891803</v>
      </c>
      <c r="BN158" s="45">
        <f t="shared" si="24"/>
        <v>140.72166432351077</v>
      </c>
      <c r="BO158" s="45">
        <f t="shared" si="25"/>
        <v>99.443309455280939</v>
      </c>
      <c r="BP158" s="46">
        <f t="shared" si="26"/>
        <v>8.6609686609686669</v>
      </c>
      <c r="BQ158" s="46">
        <f t="shared" si="27"/>
        <v>1.8803418803418819</v>
      </c>
      <c r="BR158" s="64">
        <v>3</v>
      </c>
      <c r="BS158" s="46">
        <f t="shared" si="32"/>
        <v>3.4188034188034218</v>
      </c>
      <c r="BT158" s="46">
        <f t="shared" si="33"/>
        <v>12.25</v>
      </c>
      <c r="BU158" s="46">
        <f t="shared" si="34"/>
        <v>13.960113960113972</v>
      </c>
      <c r="BV158" s="45">
        <f t="shared" si="30"/>
        <v>33.527304031797165</v>
      </c>
      <c r="BW158" s="45">
        <f t="shared" si="28"/>
        <v>273.69227781058885</v>
      </c>
      <c r="BX158" s="45">
        <f t="shared" si="29"/>
        <v>1430.3909183997691</v>
      </c>
      <c r="BY158" s="45">
        <f t="shared" si="35"/>
        <v>17164.691020797229</v>
      </c>
      <c r="BZ158" s="45">
        <f t="shared" si="31"/>
        <v>34329.382041594457</v>
      </c>
      <c r="CA158" s="48">
        <v>43101</v>
      </c>
      <c r="CB158" s="111">
        <v>0</v>
      </c>
      <c r="CC158" s="111">
        <v>0</v>
      </c>
    </row>
    <row r="159" spans="1:81">
      <c r="A159" s="42" t="s">
        <v>636</v>
      </c>
      <c r="B159" s="42" t="s">
        <v>1</v>
      </c>
      <c r="C159" s="42" t="s">
        <v>238</v>
      </c>
      <c r="D159" s="42" t="s">
        <v>637</v>
      </c>
      <c r="E159" s="43" t="s">
        <v>402</v>
      </c>
      <c r="F159" s="43" t="s">
        <v>63</v>
      </c>
      <c r="G159" s="43">
        <v>1</v>
      </c>
      <c r="H159" s="45">
        <v>520.79999999999995</v>
      </c>
      <c r="I159" s="45">
        <v>520.79999999999995</v>
      </c>
      <c r="J159" s="45"/>
      <c r="K159" s="45"/>
      <c r="L159" s="45"/>
      <c r="M159" s="45"/>
      <c r="N159" s="45"/>
      <c r="O159" s="45"/>
      <c r="P159" s="45">
        <v>17.044363636363634</v>
      </c>
      <c r="Q159" s="45">
        <v>537.8443636363636</v>
      </c>
      <c r="R159" s="45">
        <v>107.56887272727272</v>
      </c>
      <c r="S159" s="45">
        <v>8.0676654545454536</v>
      </c>
      <c r="T159" s="45">
        <v>5.3784436363636363</v>
      </c>
      <c r="U159" s="45">
        <v>1.0756887272727271</v>
      </c>
      <c r="V159" s="45">
        <v>13.44610909090909</v>
      </c>
      <c r="W159" s="45">
        <v>43.027549090909091</v>
      </c>
      <c r="X159" s="45">
        <v>16.135330909090907</v>
      </c>
      <c r="Y159" s="45">
        <v>3.2270661818181816</v>
      </c>
      <c r="Z159" s="45">
        <v>197.92672581818178</v>
      </c>
      <c r="AA159" s="45">
        <v>44.820363636363631</v>
      </c>
      <c r="AB159" s="45">
        <v>59.754508799999996</v>
      </c>
      <c r="AC159" s="45">
        <v>38.483553056581826</v>
      </c>
      <c r="AD159" s="45">
        <v>143.05842549294545</v>
      </c>
      <c r="AE159" s="45">
        <v>148.75200000000001</v>
      </c>
      <c r="AF159" s="45">
        <v>397</v>
      </c>
      <c r="AG159" s="45">
        <v>0</v>
      </c>
      <c r="AH159" s="45">
        <v>33.44</v>
      </c>
      <c r="AI159" s="45">
        <v>0</v>
      </c>
      <c r="AJ159" s="45">
        <v>0</v>
      </c>
      <c r="AK159" s="45">
        <v>3.0700000000000003</v>
      </c>
      <c r="AL159" s="45">
        <v>0</v>
      </c>
      <c r="AM159" s="45">
        <v>582.26200000000006</v>
      </c>
      <c r="AN159" s="45">
        <v>923.24715131112737</v>
      </c>
      <c r="AO159" s="45">
        <v>2.6990781481481481</v>
      </c>
      <c r="AP159" s="45">
        <v>0.21592625185185185</v>
      </c>
      <c r="AQ159" s="45">
        <v>0.10796312592592593</v>
      </c>
      <c r="AR159" s="45">
        <v>1.8824552727272728</v>
      </c>
      <c r="AS159" s="45">
        <v>0.69274354036363661</v>
      </c>
      <c r="AT159" s="45">
        <v>23.127307636363632</v>
      </c>
      <c r="AU159" s="45">
        <v>0.89640727272727272</v>
      </c>
      <c r="AV159" s="45">
        <v>29.621881248107741</v>
      </c>
      <c r="AW159" s="45">
        <v>7.4700606060606054</v>
      </c>
      <c r="AX159" s="45">
        <v>4.4222758787878789</v>
      </c>
      <c r="AY159" s="45">
        <v>0.11205090909090908</v>
      </c>
      <c r="AZ159" s="45">
        <v>1.7928145454545454</v>
      </c>
      <c r="BA159" s="45">
        <v>0.69720565656565647</v>
      </c>
      <c r="BB159" s="45">
        <v>5.3339419953131317</v>
      </c>
      <c r="BC159" s="45">
        <v>19.82834959127273</v>
      </c>
      <c r="BD159" s="45"/>
      <c r="BE159" s="45">
        <v>0</v>
      </c>
      <c r="BF159" s="45">
        <v>19.82834959127273</v>
      </c>
      <c r="BG159" s="45">
        <v>29.470416666666669</v>
      </c>
      <c r="BH159" s="45">
        <v>4.1996822392514455</v>
      </c>
      <c r="BI159" s="45">
        <v>1.1631641275421762</v>
      </c>
      <c r="BJ159" s="45">
        <v>191.92185569136208</v>
      </c>
      <c r="BK159" s="45"/>
      <c r="BL159" s="45">
        <v>226.75511872482238</v>
      </c>
      <c r="BM159" s="45">
        <v>1737.2968645116939</v>
      </c>
      <c r="BN159" s="45">
        <f t="shared" si="24"/>
        <v>140.72166432351077</v>
      </c>
      <c r="BO159" s="45">
        <f t="shared" si="25"/>
        <v>99.443309455280939</v>
      </c>
      <c r="BP159" s="46">
        <f t="shared" si="26"/>
        <v>8.6609686609686669</v>
      </c>
      <c r="BQ159" s="46">
        <f t="shared" si="27"/>
        <v>1.8803418803418819</v>
      </c>
      <c r="BR159" s="64">
        <v>3</v>
      </c>
      <c r="BS159" s="46">
        <f t="shared" si="32"/>
        <v>3.4188034188034218</v>
      </c>
      <c r="BT159" s="46">
        <f t="shared" si="33"/>
        <v>12.25</v>
      </c>
      <c r="BU159" s="46">
        <f t="shared" si="34"/>
        <v>13.960113960113972</v>
      </c>
      <c r="BV159" s="45">
        <f t="shared" si="30"/>
        <v>33.527304031797165</v>
      </c>
      <c r="BW159" s="45">
        <f t="shared" si="28"/>
        <v>273.69227781058885</v>
      </c>
      <c r="BX159" s="45">
        <f t="shared" si="29"/>
        <v>2010.9891423222828</v>
      </c>
      <c r="BY159" s="45">
        <f t="shared" si="35"/>
        <v>24131.869707867394</v>
      </c>
      <c r="BZ159" s="45">
        <f t="shared" si="31"/>
        <v>48263.739415734788</v>
      </c>
      <c r="CA159" s="48">
        <v>43101</v>
      </c>
      <c r="CB159" s="111">
        <v>0</v>
      </c>
      <c r="CC159" s="111">
        <v>0</v>
      </c>
    </row>
    <row r="160" spans="1:81">
      <c r="A160" s="42" t="s">
        <v>638</v>
      </c>
      <c r="B160" s="42" t="s">
        <v>0</v>
      </c>
      <c r="C160" s="42" t="s">
        <v>165</v>
      </c>
      <c r="D160" s="42" t="s">
        <v>639</v>
      </c>
      <c r="E160" s="43" t="s">
        <v>402</v>
      </c>
      <c r="F160" s="43" t="s">
        <v>63</v>
      </c>
      <c r="G160" s="43">
        <v>1</v>
      </c>
      <c r="H160" s="45">
        <v>1041.5999999999999</v>
      </c>
      <c r="I160" s="45">
        <v>1041.5999999999999</v>
      </c>
      <c r="J160" s="45"/>
      <c r="K160" s="45"/>
      <c r="L160" s="45"/>
      <c r="M160" s="45"/>
      <c r="N160" s="45"/>
      <c r="O160" s="45"/>
      <c r="P160" s="45">
        <v>34.088727272727269</v>
      </c>
      <c r="Q160" s="45">
        <v>1075.6887272727272</v>
      </c>
      <c r="R160" s="45">
        <v>215.13774545454544</v>
      </c>
      <c r="S160" s="45">
        <v>16.135330909090907</v>
      </c>
      <c r="T160" s="45">
        <v>10.756887272727273</v>
      </c>
      <c r="U160" s="45">
        <v>2.1513774545454543</v>
      </c>
      <c r="V160" s="45">
        <v>26.89221818181818</v>
      </c>
      <c r="W160" s="45">
        <v>86.055098181818181</v>
      </c>
      <c r="X160" s="45">
        <v>32.270661818181814</v>
      </c>
      <c r="Y160" s="45">
        <v>6.4541323636363632</v>
      </c>
      <c r="Z160" s="45">
        <v>395.85345163636356</v>
      </c>
      <c r="AA160" s="45">
        <v>89.640727272727261</v>
      </c>
      <c r="AB160" s="45">
        <v>119.50901759999999</v>
      </c>
      <c r="AC160" s="45">
        <v>76.967106113163652</v>
      </c>
      <c r="AD160" s="45">
        <v>286.11685098589089</v>
      </c>
      <c r="AE160" s="45">
        <v>117.504</v>
      </c>
      <c r="AF160" s="45">
        <v>397</v>
      </c>
      <c r="AG160" s="45">
        <v>0</v>
      </c>
      <c r="AH160" s="45">
        <v>0</v>
      </c>
      <c r="AI160" s="45">
        <v>0</v>
      </c>
      <c r="AJ160" s="45">
        <v>0</v>
      </c>
      <c r="AK160" s="45">
        <v>3.0700000000000003</v>
      </c>
      <c r="AL160" s="45">
        <v>0</v>
      </c>
      <c r="AM160" s="45">
        <v>517.57400000000007</v>
      </c>
      <c r="AN160" s="45">
        <v>1199.5443026222545</v>
      </c>
      <c r="AO160" s="45">
        <v>5.3981562962962961</v>
      </c>
      <c r="AP160" s="45">
        <v>0.43185250370370371</v>
      </c>
      <c r="AQ160" s="45">
        <v>0.21592625185185185</v>
      </c>
      <c r="AR160" s="45">
        <v>3.7649105454545455</v>
      </c>
      <c r="AS160" s="45">
        <v>1.3854870807272732</v>
      </c>
      <c r="AT160" s="45">
        <v>46.254615272727264</v>
      </c>
      <c r="AU160" s="45">
        <v>1.7928145454545454</v>
      </c>
      <c r="AV160" s="45">
        <v>59.243762496215481</v>
      </c>
      <c r="AW160" s="45">
        <v>14.940121212121211</v>
      </c>
      <c r="AX160" s="45">
        <v>8.8445517575757577</v>
      </c>
      <c r="AY160" s="45">
        <v>0.22410181818181815</v>
      </c>
      <c r="AZ160" s="45">
        <v>3.5856290909090909</v>
      </c>
      <c r="BA160" s="45">
        <v>1.3944113131313129</v>
      </c>
      <c r="BB160" s="45">
        <v>10.667883990626263</v>
      </c>
      <c r="BC160" s="45">
        <v>39.656699182545459</v>
      </c>
      <c r="BD160" s="45"/>
      <c r="BE160" s="45">
        <v>0</v>
      </c>
      <c r="BF160" s="45">
        <v>39.656699182545459</v>
      </c>
      <c r="BG160" s="45">
        <v>53.087083333333339</v>
      </c>
      <c r="BH160" s="45">
        <v>8.3993644785028909</v>
      </c>
      <c r="BI160" s="45">
        <v>2.3263282550843525</v>
      </c>
      <c r="BJ160" s="45">
        <v>383.84371138272417</v>
      </c>
      <c r="BK160" s="45"/>
      <c r="BL160" s="45">
        <v>447.65648744964477</v>
      </c>
      <c r="BM160" s="45">
        <v>2821.7899790233873</v>
      </c>
      <c r="BN160" s="45">
        <f t="shared" si="24"/>
        <v>140.72166432351077</v>
      </c>
      <c r="BO160" s="45">
        <f t="shared" si="25"/>
        <v>99.443309455280939</v>
      </c>
      <c r="BP160" s="46">
        <f t="shared" si="26"/>
        <v>8.6118980169971699</v>
      </c>
      <c r="BQ160" s="46">
        <f t="shared" si="27"/>
        <v>1.8696883852691222</v>
      </c>
      <c r="BR160" s="64">
        <v>2.5</v>
      </c>
      <c r="BS160" s="46">
        <f t="shared" si="32"/>
        <v>2.8328611898017004</v>
      </c>
      <c r="BT160" s="46">
        <f t="shared" si="33"/>
        <v>11.75</v>
      </c>
      <c r="BU160" s="46">
        <f t="shared" si="34"/>
        <v>13.314447592067992</v>
      </c>
      <c r="BV160" s="45">
        <f t="shared" si="30"/>
        <v>31.976639568281058</v>
      </c>
      <c r="BW160" s="45">
        <f t="shared" si="28"/>
        <v>272.14161334707273</v>
      </c>
      <c r="BX160" s="45">
        <f t="shared" si="29"/>
        <v>3093.9315923704598</v>
      </c>
      <c r="BY160" s="45">
        <f t="shared" si="35"/>
        <v>37127.179108445518</v>
      </c>
      <c r="BZ160" s="45">
        <f t="shared" si="31"/>
        <v>74254.358216891036</v>
      </c>
      <c r="CA160" s="48">
        <v>43101</v>
      </c>
      <c r="CB160" s="111">
        <v>0</v>
      </c>
      <c r="CC160" s="111">
        <v>0</v>
      </c>
    </row>
    <row r="161" spans="1:81">
      <c r="A161" s="42" t="s">
        <v>368</v>
      </c>
      <c r="B161" s="42" t="s">
        <v>1</v>
      </c>
      <c r="C161" s="42" t="s">
        <v>74</v>
      </c>
      <c r="D161" s="42" t="s">
        <v>640</v>
      </c>
      <c r="E161" s="43" t="s">
        <v>402</v>
      </c>
      <c r="F161" s="43" t="s">
        <v>63</v>
      </c>
      <c r="G161" s="43">
        <v>1</v>
      </c>
      <c r="H161" s="45">
        <v>520.79999999999995</v>
      </c>
      <c r="I161" s="45">
        <v>520.79999999999995</v>
      </c>
      <c r="J161" s="45"/>
      <c r="K161" s="45"/>
      <c r="L161" s="45"/>
      <c r="M161" s="45"/>
      <c r="N161" s="45"/>
      <c r="O161" s="45"/>
      <c r="P161" s="45">
        <v>17.044363636363634</v>
      </c>
      <c r="Q161" s="45">
        <v>537.8443636363636</v>
      </c>
      <c r="R161" s="45">
        <v>107.56887272727272</v>
      </c>
      <c r="S161" s="45">
        <v>8.0676654545454536</v>
      </c>
      <c r="T161" s="45">
        <v>5.3784436363636363</v>
      </c>
      <c r="U161" s="45">
        <v>1.0756887272727271</v>
      </c>
      <c r="V161" s="45">
        <v>13.44610909090909</v>
      </c>
      <c r="W161" s="45">
        <v>43.027549090909091</v>
      </c>
      <c r="X161" s="45">
        <v>16.135330909090907</v>
      </c>
      <c r="Y161" s="45">
        <v>3.2270661818181816</v>
      </c>
      <c r="Z161" s="45">
        <v>197.92672581818178</v>
      </c>
      <c r="AA161" s="45">
        <v>44.820363636363631</v>
      </c>
      <c r="AB161" s="45">
        <v>59.754508799999996</v>
      </c>
      <c r="AC161" s="45">
        <v>38.483553056581826</v>
      </c>
      <c r="AD161" s="45">
        <v>143.05842549294545</v>
      </c>
      <c r="AE161" s="45">
        <v>148.75200000000001</v>
      </c>
      <c r="AF161" s="45">
        <v>0</v>
      </c>
      <c r="AG161" s="45">
        <v>264.83999999999997</v>
      </c>
      <c r="AH161" s="45">
        <v>27.01</v>
      </c>
      <c r="AI161" s="45">
        <v>0</v>
      </c>
      <c r="AJ161" s="45">
        <v>0</v>
      </c>
      <c r="AK161" s="45">
        <v>3.0700000000000003</v>
      </c>
      <c r="AL161" s="45">
        <v>0</v>
      </c>
      <c r="AM161" s="45">
        <v>443.67199999999997</v>
      </c>
      <c r="AN161" s="45">
        <v>784.65715131112722</v>
      </c>
      <c r="AO161" s="45">
        <v>2.6990781481481481</v>
      </c>
      <c r="AP161" s="45">
        <v>0.21592625185185185</v>
      </c>
      <c r="AQ161" s="45">
        <v>0.10796312592592593</v>
      </c>
      <c r="AR161" s="45">
        <v>1.8824552727272728</v>
      </c>
      <c r="AS161" s="45">
        <v>0.69274354036363661</v>
      </c>
      <c r="AT161" s="45">
        <v>23.127307636363632</v>
      </c>
      <c r="AU161" s="45">
        <v>0.89640727272727272</v>
      </c>
      <c r="AV161" s="45">
        <v>29.621881248107741</v>
      </c>
      <c r="AW161" s="45">
        <v>7.4700606060606054</v>
      </c>
      <c r="AX161" s="45">
        <v>4.4222758787878789</v>
      </c>
      <c r="AY161" s="45">
        <v>0.11205090909090908</v>
      </c>
      <c r="AZ161" s="45">
        <v>1.7928145454545454</v>
      </c>
      <c r="BA161" s="45">
        <v>0.69720565656565647</v>
      </c>
      <c r="BB161" s="45">
        <v>5.3339419953131317</v>
      </c>
      <c r="BC161" s="45">
        <v>19.82834959127273</v>
      </c>
      <c r="BD161" s="45"/>
      <c r="BE161" s="45">
        <v>0</v>
      </c>
      <c r="BF161" s="45">
        <v>19.82834959127273</v>
      </c>
      <c r="BG161" s="45">
        <v>29.470416666666669</v>
      </c>
      <c r="BH161" s="45">
        <v>4.1996822392514455</v>
      </c>
      <c r="BI161" s="45">
        <v>1.1631641275421762</v>
      </c>
      <c r="BJ161" s="45">
        <v>191.92185569136208</v>
      </c>
      <c r="BK161" s="45"/>
      <c r="BL161" s="45">
        <v>226.75511872482238</v>
      </c>
      <c r="BM161" s="45">
        <v>1598.7068645116938</v>
      </c>
      <c r="BN161" s="45">
        <f t="shared" si="24"/>
        <v>140.72166432351077</v>
      </c>
      <c r="BO161" s="45">
        <f t="shared" si="25"/>
        <v>99.443309455280939</v>
      </c>
      <c r="BP161" s="46">
        <f t="shared" si="26"/>
        <v>8.5633802816901436</v>
      </c>
      <c r="BQ161" s="46">
        <f t="shared" si="27"/>
        <v>1.8591549295774654</v>
      </c>
      <c r="BR161" s="64">
        <v>2</v>
      </c>
      <c r="BS161" s="46">
        <f t="shared" si="32"/>
        <v>2.2535211267605644</v>
      </c>
      <c r="BT161" s="46">
        <f t="shared" si="33"/>
        <v>11.25</v>
      </c>
      <c r="BU161" s="46">
        <f t="shared" si="34"/>
        <v>12.676056338028173</v>
      </c>
      <c r="BV161" s="45">
        <f t="shared" si="30"/>
        <v>30.443447380410227</v>
      </c>
      <c r="BW161" s="45">
        <f t="shared" si="28"/>
        <v>270.60842115920195</v>
      </c>
      <c r="BX161" s="45">
        <f t="shared" si="29"/>
        <v>1869.3152856708957</v>
      </c>
      <c r="BY161" s="45">
        <f t="shared" si="35"/>
        <v>22431.783428050749</v>
      </c>
      <c r="BZ161" s="45">
        <f t="shared" si="31"/>
        <v>44863.566856101497</v>
      </c>
      <c r="CA161" s="48">
        <v>43101</v>
      </c>
      <c r="CB161" s="111">
        <v>0</v>
      </c>
      <c r="CC161" s="111">
        <v>0</v>
      </c>
    </row>
    <row r="162" spans="1:81">
      <c r="A162" s="42" t="s">
        <v>370</v>
      </c>
      <c r="B162" s="42" t="s">
        <v>0</v>
      </c>
      <c r="C162" s="42" t="s">
        <v>373</v>
      </c>
      <c r="D162" s="42" t="s">
        <v>641</v>
      </c>
      <c r="E162" s="43" t="s">
        <v>402</v>
      </c>
      <c r="F162" s="43" t="s">
        <v>63</v>
      </c>
      <c r="G162" s="43">
        <v>1</v>
      </c>
      <c r="H162" s="45">
        <v>1041.5999999999999</v>
      </c>
      <c r="I162" s="45">
        <v>1041.5999999999999</v>
      </c>
      <c r="J162" s="45"/>
      <c r="K162" s="45"/>
      <c r="L162" s="45"/>
      <c r="M162" s="45"/>
      <c r="N162" s="45"/>
      <c r="O162" s="45"/>
      <c r="P162" s="45">
        <v>34.088727272727269</v>
      </c>
      <c r="Q162" s="45">
        <v>1075.6887272727272</v>
      </c>
      <c r="R162" s="45">
        <v>215.13774545454544</v>
      </c>
      <c r="S162" s="45">
        <v>16.135330909090907</v>
      </c>
      <c r="T162" s="45">
        <v>10.756887272727273</v>
      </c>
      <c r="U162" s="45">
        <v>2.1513774545454543</v>
      </c>
      <c r="V162" s="45">
        <v>26.89221818181818</v>
      </c>
      <c r="W162" s="45">
        <v>86.055098181818181</v>
      </c>
      <c r="X162" s="45">
        <v>32.270661818181814</v>
      </c>
      <c r="Y162" s="45">
        <v>6.4541323636363632</v>
      </c>
      <c r="Z162" s="45">
        <v>395.85345163636356</v>
      </c>
      <c r="AA162" s="45">
        <v>89.640727272727261</v>
      </c>
      <c r="AB162" s="45">
        <v>119.50901759999999</v>
      </c>
      <c r="AC162" s="45">
        <v>76.967106113163652</v>
      </c>
      <c r="AD162" s="45">
        <v>286.11685098589089</v>
      </c>
      <c r="AE162" s="45">
        <v>117.504</v>
      </c>
      <c r="AF162" s="45">
        <v>397</v>
      </c>
      <c r="AG162" s="45">
        <v>0</v>
      </c>
      <c r="AH162" s="45">
        <v>35.89</v>
      </c>
      <c r="AI162" s="45">
        <v>0</v>
      </c>
      <c r="AJ162" s="45">
        <v>0</v>
      </c>
      <c r="AK162" s="45">
        <v>3.0700000000000003</v>
      </c>
      <c r="AL162" s="45">
        <v>0</v>
      </c>
      <c r="AM162" s="45">
        <v>553.46400000000006</v>
      </c>
      <c r="AN162" s="45">
        <v>1235.4343026222546</v>
      </c>
      <c r="AO162" s="45">
        <v>5.3981562962962961</v>
      </c>
      <c r="AP162" s="45">
        <v>0.43185250370370371</v>
      </c>
      <c r="AQ162" s="45">
        <v>0.21592625185185185</v>
      </c>
      <c r="AR162" s="45">
        <v>3.7649105454545455</v>
      </c>
      <c r="AS162" s="45">
        <v>1.3854870807272732</v>
      </c>
      <c r="AT162" s="45">
        <v>46.254615272727264</v>
      </c>
      <c r="AU162" s="45">
        <v>1.7928145454545454</v>
      </c>
      <c r="AV162" s="45">
        <v>59.243762496215481</v>
      </c>
      <c r="AW162" s="45">
        <v>14.940121212121211</v>
      </c>
      <c r="AX162" s="45">
        <v>8.8445517575757577</v>
      </c>
      <c r="AY162" s="45">
        <v>0.22410181818181815</v>
      </c>
      <c r="AZ162" s="45">
        <v>3.5856290909090909</v>
      </c>
      <c r="BA162" s="45">
        <v>1.3944113131313129</v>
      </c>
      <c r="BB162" s="45">
        <v>10.667883990626263</v>
      </c>
      <c r="BC162" s="45">
        <v>39.656699182545459</v>
      </c>
      <c r="BD162" s="45"/>
      <c r="BE162" s="45">
        <v>0</v>
      </c>
      <c r="BF162" s="45">
        <v>39.656699182545459</v>
      </c>
      <c r="BG162" s="45">
        <v>53.087083333333339</v>
      </c>
      <c r="BH162" s="45">
        <v>8.3993644785028909</v>
      </c>
      <c r="BI162" s="45">
        <v>2.3263282550843525</v>
      </c>
      <c r="BJ162" s="45">
        <v>383.84371138272417</v>
      </c>
      <c r="BK162" s="45"/>
      <c r="BL162" s="45">
        <v>447.65648744964477</v>
      </c>
      <c r="BM162" s="45">
        <v>2857.6799790233872</v>
      </c>
      <c r="BN162" s="45">
        <f t="shared" si="24"/>
        <v>140.72166432351077</v>
      </c>
      <c r="BO162" s="45">
        <f t="shared" si="25"/>
        <v>99.443309455280939</v>
      </c>
      <c r="BP162" s="46">
        <f t="shared" si="26"/>
        <v>8.6609686609686669</v>
      </c>
      <c r="BQ162" s="46">
        <f t="shared" si="27"/>
        <v>1.8803418803418819</v>
      </c>
      <c r="BR162" s="64">
        <v>3</v>
      </c>
      <c r="BS162" s="46">
        <f t="shared" si="32"/>
        <v>3.4188034188034218</v>
      </c>
      <c r="BT162" s="46">
        <f t="shared" si="33"/>
        <v>12.25</v>
      </c>
      <c r="BU162" s="46">
        <f t="shared" si="34"/>
        <v>13.960113960113972</v>
      </c>
      <c r="BV162" s="45">
        <f t="shared" si="30"/>
        <v>33.527304031797165</v>
      </c>
      <c r="BW162" s="45">
        <f t="shared" si="28"/>
        <v>273.69227781058885</v>
      </c>
      <c r="BX162" s="45">
        <f t="shared" si="29"/>
        <v>3131.3722568339763</v>
      </c>
      <c r="BY162" s="45">
        <f t="shared" si="35"/>
        <v>37576.467082007715</v>
      </c>
      <c r="BZ162" s="45">
        <f t="shared" si="31"/>
        <v>75152.934164015431</v>
      </c>
      <c r="CA162" s="48">
        <v>43101</v>
      </c>
      <c r="CB162" s="111">
        <v>0</v>
      </c>
      <c r="CC162" s="111">
        <v>0</v>
      </c>
    </row>
    <row r="163" spans="1:81">
      <c r="A163" s="42" t="s">
        <v>375</v>
      </c>
      <c r="B163" s="42" t="s">
        <v>1</v>
      </c>
      <c r="C163" s="42" t="s">
        <v>375</v>
      </c>
      <c r="D163" s="42" t="s">
        <v>642</v>
      </c>
      <c r="E163" s="43" t="s">
        <v>402</v>
      </c>
      <c r="F163" s="43" t="s">
        <v>63</v>
      </c>
      <c r="G163" s="43">
        <v>1</v>
      </c>
      <c r="H163" s="45">
        <v>538.04</v>
      </c>
      <c r="I163" s="45">
        <v>538.04</v>
      </c>
      <c r="J163" s="45"/>
      <c r="K163" s="45"/>
      <c r="L163" s="45"/>
      <c r="M163" s="45"/>
      <c r="N163" s="45"/>
      <c r="O163" s="45"/>
      <c r="P163" s="45">
        <v>17.608581818181818</v>
      </c>
      <c r="Q163" s="45">
        <v>555.64858181818181</v>
      </c>
      <c r="R163" s="45">
        <v>111.12971636363636</v>
      </c>
      <c r="S163" s="45">
        <v>8.3347287272727275</v>
      </c>
      <c r="T163" s="45">
        <v>5.5564858181818186</v>
      </c>
      <c r="U163" s="45">
        <v>1.1112971636363635</v>
      </c>
      <c r="V163" s="45">
        <v>13.891214545454545</v>
      </c>
      <c r="W163" s="45">
        <v>44.451886545454549</v>
      </c>
      <c r="X163" s="45">
        <v>16.669457454545455</v>
      </c>
      <c r="Y163" s="45">
        <v>3.3338914909090911</v>
      </c>
      <c r="Z163" s="45">
        <v>204.47867810909094</v>
      </c>
      <c r="AA163" s="45">
        <v>46.304048484848479</v>
      </c>
      <c r="AB163" s="45">
        <v>61.732557440000001</v>
      </c>
      <c r="AC163" s="45">
        <v>39.757470980344252</v>
      </c>
      <c r="AD163" s="45">
        <v>147.79407690519275</v>
      </c>
      <c r="AE163" s="45">
        <v>147.7176</v>
      </c>
      <c r="AF163" s="45">
        <v>397</v>
      </c>
      <c r="AG163" s="45">
        <v>0</v>
      </c>
      <c r="AH163" s="45">
        <v>32.619999999999997</v>
      </c>
      <c r="AI163" s="45">
        <v>0</v>
      </c>
      <c r="AJ163" s="45">
        <v>0</v>
      </c>
      <c r="AK163" s="45">
        <v>3.0700000000000003</v>
      </c>
      <c r="AL163" s="45">
        <v>0</v>
      </c>
      <c r="AM163" s="45">
        <v>580.4076</v>
      </c>
      <c r="AN163" s="45">
        <v>932.68035501428358</v>
      </c>
      <c r="AO163" s="45">
        <v>2.7884255123456794</v>
      </c>
      <c r="AP163" s="45">
        <v>0.22307404098765432</v>
      </c>
      <c r="AQ163" s="45">
        <v>0.11153702049382716</v>
      </c>
      <c r="AR163" s="45">
        <v>1.9447700363636367</v>
      </c>
      <c r="AS163" s="45">
        <v>0.71567537338181841</v>
      </c>
      <c r="AT163" s="45">
        <v>23.892889018181815</v>
      </c>
      <c r="AU163" s="45">
        <v>0.92608096969696974</v>
      </c>
      <c r="AV163" s="45">
        <v>30.602451971451401</v>
      </c>
      <c r="AW163" s="45">
        <v>7.7173414141414138</v>
      </c>
      <c r="AX163" s="45">
        <v>4.5686661171717171</v>
      </c>
      <c r="AY163" s="45">
        <v>0.1157601212121212</v>
      </c>
      <c r="AZ163" s="45">
        <v>1.8521619393939395</v>
      </c>
      <c r="BA163" s="45">
        <v>0.72028519865319862</v>
      </c>
      <c r="BB163" s="45">
        <v>5.5105110429306405</v>
      </c>
      <c r="BC163" s="45">
        <v>20.484725833503031</v>
      </c>
      <c r="BD163" s="45"/>
      <c r="BE163" s="45">
        <v>0</v>
      </c>
      <c r="BF163" s="45">
        <v>20.484725833503031</v>
      </c>
      <c r="BG163" s="45">
        <v>29.470416666666669</v>
      </c>
      <c r="BH163" s="45">
        <v>4.1996822392514455</v>
      </c>
      <c r="BI163" s="45">
        <v>1.1631641275421762</v>
      </c>
      <c r="BJ163" s="45">
        <v>191.92185569136208</v>
      </c>
      <c r="BK163" s="45"/>
      <c r="BL163" s="45">
        <v>226.75511872482238</v>
      </c>
      <c r="BM163" s="45">
        <v>1766.1712333622422</v>
      </c>
      <c r="BN163" s="45">
        <f t="shared" si="24"/>
        <v>140.72166432351077</v>
      </c>
      <c r="BO163" s="45">
        <f t="shared" si="25"/>
        <v>99.443309455280939</v>
      </c>
      <c r="BP163" s="46">
        <f t="shared" si="26"/>
        <v>8.6609686609686669</v>
      </c>
      <c r="BQ163" s="46">
        <f t="shared" si="27"/>
        <v>1.8803418803418819</v>
      </c>
      <c r="BR163" s="64">
        <v>3</v>
      </c>
      <c r="BS163" s="46">
        <f t="shared" si="32"/>
        <v>3.4188034188034218</v>
      </c>
      <c r="BT163" s="46">
        <f t="shared" si="33"/>
        <v>12.25</v>
      </c>
      <c r="BU163" s="46">
        <f t="shared" si="34"/>
        <v>13.960113960113972</v>
      </c>
      <c r="BV163" s="45">
        <f t="shared" si="30"/>
        <v>33.527304031797165</v>
      </c>
      <c r="BW163" s="45">
        <f t="shared" si="28"/>
        <v>273.69227781058885</v>
      </c>
      <c r="BX163" s="45">
        <f t="shared" si="29"/>
        <v>2039.8635111728311</v>
      </c>
      <c r="BY163" s="45">
        <f t="shared" si="35"/>
        <v>24478.362134073974</v>
      </c>
      <c r="BZ163" s="45">
        <f t="shared" si="31"/>
        <v>48956.724268147947</v>
      </c>
      <c r="CA163" s="48">
        <v>43101</v>
      </c>
      <c r="CB163" s="111">
        <v>0</v>
      </c>
      <c r="CC163" s="111">
        <v>0</v>
      </c>
    </row>
    <row r="164" spans="1:81">
      <c r="A164" s="42" t="s">
        <v>375</v>
      </c>
      <c r="B164" s="42" t="s">
        <v>0</v>
      </c>
      <c r="C164" s="42" t="s">
        <v>375</v>
      </c>
      <c r="D164" s="42" t="s">
        <v>643</v>
      </c>
      <c r="E164" s="43" t="s">
        <v>402</v>
      </c>
      <c r="F164" s="43" t="s">
        <v>63</v>
      </c>
      <c r="G164" s="43">
        <v>4</v>
      </c>
      <c r="H164" s="45">
        <v>1076.08</v>
      </c>
      <c r="I164" s="45">
        <v>4304.32</v>
      </c>
      <c r="J164" s="45"/>
      <c r="K164" s="45"/>
      <c r="L164" s="45"/>
      <c r="M164" s="45"/>
      <c r="N164" s="45"/>
      <c r="O164" s="45"/>
      <c r="P164" s="45">
        <v>140.86865454545455</v>
      </c>
      <c r="Q164" s="45">
        <v>4445.1886545454545</v>
      </c>
      <c r="R164" s="45">
        <v>889.0377309090909</v>
      </c>
      <c r="S164" s="45">
        <v>66.67782981818182</v>
      </c>
      <c r="T164" s="45">
        <v>44.451886545454549</v>
      </c>
      <c r="U164" s="45">
        <v>8.8903773090909084</v>
      </c>
      <c r="V164" s="45">
        <v>111.12971636363636</v>
      </c>
      <c r="W164" s="45">
        <v>355.61509236363639</v>
      </c>
      <c r="X164" s="45">
        <v>133.35565963636364</v>
      </c>
      <c r="Y164" s="45">
        <v>26.671131927272729</v>
      </c>
      <c r="Z164" s="45">
        <v>1635.8294248727275</v>
      </c>
      <c r="AA164" s="45">
        <v>370.43238787878784</v>
      </c>
      <c r="AB164" s="45">
        <v>493.86045952000001</v>
      </c>
      <c r="AC164" s="45">
        <v>318.05976784275401</v>
      </c>
      <c r="AD164" s="45">
        <v>1182.352615241542</v>
      </c>
      <c r="AE164" s="45">
        <v>461.74080000000004</v>
      </c>
      <c r="AF164" s="45">
        <v>1588</v>
      </c>
      <c r="AG164" s="45">
        <v>0</v>
      </c>
      <c r="AH164" s="45">
        <v>130.47999999999999</v>
      </c>
      <c r="AI164" s="45">
        <v>0</v>
      </c>
      <c r="AJ164" s="45">
        <v>0</v>
      </c>
      <c r="AK164" s="45">
        <v>12.280000000000001</v>
      </c>
      <c r="AL164" s="45">
        <v>0</v>
      </c>
      <c r="AM164" s="45">
        <v>2192.5008000000003</v>
      </c>
      <c r="AN164" s="45">
        <v>5010.6828401142702</v>
      </c>
      <c r="AO164" s="45">
        <v>22.307404098765435</v>
      </c>
      <c r="AP164" s="45">
        <v>1.7845923279012346</v>
      </c>
      <c r="AQ164" s="45">
        <v>0.89229616395061728</v>
      </c>
      <c r="AR164" s="45">
        <v>15.558160290909093</v>
      </c>
      <c r="AS164" s="45">
        <v>5.7254029870545473</v>
      </c>
      <c r="AT164" s="45">
        <v>191.14311214545452</v>
      </c>
      <c r="AU164" s="45">
        <v>7.4086477575757579</v>
      </c>
      <c r="AV164" s="45">
        <v>244.81961577161121</v>
      </c>
      <c r="AW164" s="45">
        <v>61.738731313131311</v>
      </c>
      <c r="AX164" s="45">
        <v>36.549328937373737</v>
      </c>
      <c r="AY164" s="45">
        <v>0.92608096969696962</v>
      </c>
      <c r="AZ164" s="45">
        <v>14.817295515151516</v>
      </c>
      <c r="BA164" s="45">
        <v>5.762281589225589</v>
      </c>
      <c r="BB164" s="45">
        <v>44.084088343445124</v>
      </c>
      <c r="BC164" s="45">
        <v>163.87780666802425</v>
      </c>
      <c r="BD164" s="45"/>
      <c r="BE164" s="45">
        <v>0</v>
      </c>
      <c r="BF164" s="45">
        <v>163.87780666802425</v>
      </c>
      <c r="BG164" s="45">
        <v>212.34833333333336</v>
      </c>
      <c r="BH164" s="45">
        <v>33.597457914011564</v>
      </c>
      <c r="BI164" s="45">
        <v>9.3053130203374099</v>
      </c>
      <c r="BJ164" s="45">
        <v>1535.3748455308967</v>
      </c>
      <c r="BK164" s="45"/>
      <c r="BL164" s="45">
        <v>1790.6259497985791</v>
      </c>
      <c r="BM164" s="45">
        <v>11655.194866897938</v>
      </c>
      <c r="BN164" s="45">
        <f t="shared" si="24"/>
        <v>562.88665729404306</v>
      </c>
      <c r="BO164" s="45">
        <f t="shared" si="25"/>
        <v>397.77323782112376</v>
      </c>
      <c r="BP164" s="46">
        <f t="shared" si="26"/>
        <v>8.6609686609686669</v>
      </c>
      <c r="BQ164" s="46">
        <f t="shared" si="27"/>
        <v>1.8803418803418819</v>
      </c>
      <c r="BR164" s="64">
        <v>3</v>
      </c>
      <c r="BS164" s="46">
        <f t="shared" si="32"/>
        <v>3.4188034188034218</v>
      </c>
      <c r="BT164" s="46">
        <f t="shared" si="33"/>
        <v>12.25</v>
      </c>
      <c r="BU164" s="46">
        <f t="shared" si="34"/>
        <v>13.960113960113972</v>
      </c>
      <c r="BV164" s="45">
        <f t="shared" si="30"/>
        <v>134.10921612718866</v>
      </c>
      <c r="BW164" s="45">
        <f t="shared" si="28"/>
        <v>1094.7691112423554</v>
      </c>
      <c r="BX164" s="45">
        <f t="shared" si="29"/>
        <v>12749.963978140295</v>
      </c>
      <c r="BY164" s="45">
        <f t="shared" si="35"/>
        <v>152999.56773768354</v>
      </c>
      <c r="BZ164" s="45">
        <f t="shared" si="31"/>
        <v>305999.13547536707</v>
      </c>
      <c r="CA164" s="48">
        <v>43101</v>
      </c>
      <c r="CB164" s="111">
        <v>0</v>
      </c>
      <c r="CC164" s="111">
        <v>0</v>
      </c>
    </row>
    <row r="165" spans="1:81">
      <c r="A165" s="42" t="s">
        <v>381</v>
      </c>
      <c r="B165" s="42" t="s">
        <v>0</v>
      </c>
      <c r="C165" s="42" t="s">
        <v>381</v>
      </c>
      <c r="D165" s="42" t="s">
        <v>644</v>
      </c>
      <c r="E165" s="43" t="s">
        <v>402</v>
      </c>
      <c r="F165" s="43" t="s">
        <v>63</v>
      </c>
      <c r="G165" s="43">
        <v>7</v>
      </c>
      <c r="H165" s="45">
        <v>1076.08</v>
      </c>
      <c r="I165" s="45">
        <v>7532.5599999999995</v>
      </c>
      <c r="J165" s="45"/>
      <c r="K165" s="45"/>
      <c r="L165" s="45"/>
      <c r="M165" s="45"/>
      <c r="N165" s="45"/>
      <c r="O165" s="45"/>
      <c r="P165" s="45">
        <v>246.52014545454546</v>
      </c>
      <c r="Q165" s="45">
        <v>7779.0801454545453</v>
      </c>
      <c r="R165" s="45">
        <v>1555.8160290909091</v>
      </c>
      <c r="S165" s="45">
        <v>116.68620218181817</v>
      </c>
      <c r="T165" s="45">
        <v>77.790801454545459</v>
      </c>
      <c r="U165" s="45">
        <v>15.558160290909091</v>
      </c>
      <c r="V165" s="45">
        <v>194.47700363636363</v>
      </c>
      <c r="W165" s="45">
        <v>622.32641163636367</v>
      </c>
      <c r="X165" s="45">
        <v>233.37240436363635</v>
      </c>
      <c r="Y165" s="45">
        <v>46.674480872727273</v>
      </c>
      <c r="Z165" s="45">
        <v>2862.7014935272723</v>
      </c>
      <c r="AA165" s="45">
        <v>648.25667878787874</v>
      </c>
      <c r="AB165" s="45">
        <v>864.25580416000003</v>
      </c>
      <c r="AC165" s="45">
        <v>556.60459372481955</v>
      </c>
      <c r="AD165" s="45">
        <v>2069.1170766726982</v>
      </c>
      <c r="AE165" s="45">
        <v>808.04640000000006</v>
      </c>
      <c r="AF165" s="45">
        <v>0</v>
      </c>
      <c r="AG165" s="45">
        <v>1853.8799999999999</v>
      </c>
      <c r="AH165" s="45">
        <v>189.07000000000002</v>
      </c>
      <c r="AI165" s="45">
        <v>0</v>
      </c>
      <c r="AJ165" s="45">
        <v>0</v>
      </c>
      <c r="AK165" s="45">
        <v>21.490000000000002</v>
      </c>
      <c r="AL165" s="45">
        <v>0</v>
      </c>
      <c r="AM165" s="45">
        <v>2872.4863999999998</v>
      </c>
      <c r="AN165" s="45">
        <v>7804.3049701999698</v>
      </c>
      <c r="AO165" s="45">
        <v>39.037957172839512</v>
      </c>
      <c r="AP165" s="45">
        <v>3.1230365738271608</v>
      </c>
      <c r="AQ165" s="45">
        <v>1.5615182869135804</v>
      </c>
      <c r="AR165" s="45">
        <v>27.226780509090911</v>
      </c>
      <c r="AS165" s="45">
        <v>10.019455227345459</v>
      </c>
      <c r="AT165" s="45">
        <v>334.50044625454541</v>
      </c>
      <c r="AU165" s="45">
        <v>12.965133575757577</v>
      </c>
      <c r="AV165" s="45">
        <v>428.43432760031965</v>
      </c>
      <c r="AW165" s="45">
        <v>108.04277979797979</v>
      </c>
      <c r="AX165" s="45">
        <v>63.961325640404041</v>
      </c>
      <c r="AY165" s="45">
        <v>1.6206416969696968</v>
      </c>
      <c r="AZ165" s="45">
        <v>25.930267151515153</v>
      </c>
      <c r="BA165" s="45">
        <v>10.083992781144781</v>
      </c>
      <c r="BB165" s="45">
        <v>77.147154601028973</v>
      </c>
      <c r="BC165" s="45">
        <v>286.78616166904243</v>
      </c>
      <c r="BD165" s="45"/>
      <c r="BE165" s="45">
        <v>0</v>
      </c>
      <c r="BF165" s="45">
        <v>286.78616166904243</v>
      </c>
      <c r="BG165" s="45">
        <v>371.60958333333338</v>
      </c>
      <c r="BH165" s="45">
        <v>58.795551349520238</v>
      </c>
      <c r="BI165" s="45">
        <v>16.284297785590468</v>
      </c>
      <c r="BJ165" s="45">
        <v>2686.9059796790693</v>
      </c>
      <c r="BK165" s="45"/>
      <c r="BL165" s="45">
        <v>3133.5954121475133</v>
      </c>
      <c r="BM165" s="45">
        <v>19432.201017071391</v>
      </c>
      <c r="BN165" s="45">
        <f t="shared" si="24"/>
        <v>985.0516502645753</v>
      </c>
      <c r="BO165" s="45">
        <f t="shared" si="25"/>
        <v>696.10316618696652</v>
      </c>
      <c r="BP165" s="46">
        <f t="shared" si="26"/>
        <v>8.6609686609686669</v>
      </c>
      <c r="BQ165" s="46">
        <f t="shared" si="27"/>
        <v>1.8803418803418819</v>
      </c>
      <c r="BR165" s="64">
        <v>3</v>
      </c>
      <c r="BS165" s="46">
        <f t="shared" si="32"/>
        <v>3.4188034188034218</v>
      </c>
      <c r="BT165" s="46">
        <f t="shared" si="33"/>
        <v>12.25</v>
      </c>
      <c r="BU165" s="46">
        <f t="shared" si="34"/>
        <v>13.960113960113972</v>
      </c>
      <c r="BV165" s="45">
        <f t="shared" si="30"/>
        <v>234.69112822258012</v>
      </c>
      <c r="BW165" s="45">
        <f t="shared" si="28"/>
        <v>1915.8459446741219</v>
      </c>
      <c r="BX165" s="45">
        <f t="shared" si="29"/>
        <v>21348.046961745513</v>
      </c>
      <c r="BY165" s="45">
        <f t="shared" si="35"/>
        <v>256176.56354094617</v>
      </c>
      <c r="BZ165" s="45">
        <f t="shared" si="31"/>
        <v>512353.12708189234</v>
      </c>
      <c r="CA165" s="48">
        <v>43101</v>
      </c>
      <c r="CB165" s="111">
        <v>0</v>
      </c>
      <c r="CC165" s="111">
        <v>0</v>
      </c>
    </row>
    <row r="166" spans="1:81">
      <c r="A166" s="42" t="s">
        <v>645</v>
      </c>
      <c r="B166" s="42" t="s">
        <v>1</v>
      </c>
      <c r="C166" s="42" t="s">
        <v>67</v>
      </c>
      <c r="D166" s="42" t="s">
        <v>646</v>
      </c>
      <c r="E166" s="43" t="s">
        <v>402</v>
      </c>
      <c r="F166" s="43" t="s">
        <v>63</v>
      </c>
      <c r="G166" s="43">
        <v>1</v>
      </c>
      <c r="H166" s="45">
        <v>520.79999999999995</v>
      </c>
      <c r="I166" s="45">
        <v>520.79999999999995</v>
      </c>
      <c r="J166" s="45"/>
      <c r="K166" s="45"/>
      <c r="L166" s="45"/>
      <c r="M166" s="45"/>
      <c r="N166" s="45"/>
      <c r="O166" s="45"/>
      <c r="P166" s="45">
        <v>17.044363636363634</v>
      </c>
      <c r="Q166" s="45">
        <v>537.8443636363636</v>
      </c>
      <c r="R166" s="45">
        <v>107.56887272727272</v>
      </c>
      <c r="S166" s="45">
        <v>8.0676654545454536</v>
      </c>
      <c r="T166" s="45">
        <v>5.3784436363636363</v>
      </c>
      <c r="U166" s="45">
        <v>1.0756887272727271</v>
      </c>
      <c r="V166" s="45">
        <v>13.44610909090909</v>
      </c>
      <c r="W166" s="45">
        <v>43.027549090909091</v>
      </c>
      <c r="X166" s="45">
        <v>16.135330909090907</v>
      </c>
      <c r="Y166" s="45">
        <v>3.2270661818181816</v>
      </c>
      <c r="Z166" s="45">
        <v>197.92672581818178</v>
      </c>
      <c r="AA166" s="45">
        <v>44.820363636363631</v>
      </c>
      <c r="AB166" s="45">
        <v>59.754508799999996</v>
      </c>
      <c r="AC166" s="45">
        <v>38.483553056581826</v>
      </c>
      <c r="AD166" s="45">
        <v>143.05842549294545</v>
      </c>
      <c r="AE166" s="45">
        <v>148.75200000000001</v>
      </c>
      <c r="AF166" s="45">
        <v>397</v>
      </c>
      <c r="AG166" s="45">
        <v>0</v>
      </c>
      <c r="AH166" s="45">
        <v>0</v>
      </c>
      <c r="AI166" s="45">
        <v>9.84</v>
      </c>
      <c r="AJ166" s="45">
        <v>0</v>
      </c>
      <c r="AK166" s="45">
        <v>3.0700000000000003</v>
      </c>
      <c r="AL166" s="45">
        <v>0</v>
      </c>
      <c r="AM166" s="45">
        <v>558.66200000000003</v>
      </c>
      <c r="AN166" s="45">
        <v>899.64715131112723</v>
      </c>
      <c r="AO166" s="45">
        <v>2.6990781481481481</v>
      </c>
      <c r="AP166" s="45">
        <v>0.21592625185185185</v>
      </c>
      <c r="AQ166" s="45">
        <v>0.10796312592592593</v>
      </c>
      <c r="AR166" s="45">
        <v>1.8824552727272728</v>
      </c>
      <c r="AS166" s="45">
        <v>0.69274354036363661</v>
      </c>
      <c r="AT166" s="45">
        <v>23.127307636363632</v>
      </c>
      <c r="AU166" s="45">
        <v>0.89640727272727272</v>
      </c>
      <c r="AV166" s="45">
        <v>29.621881248107741</v>
      </c>
      <c r="AW166" s="45">
        <v>7.4700606060606054</v>
      </c>
      <c r="AX166" s="45">
        <v>4.4222758787878789</v>
      </c>
      <c r="AY166" s="45">
        <v>0.11205090909090908</v>
      </c>
      <c r="AZ166" s="45">
        <v>1.7928145454545454</v>
      </c>
      <c r="BA166" s="45">
        <v>0.69720565656565647</v>
      </c>
      <c r="BB166" s="45">
        <v>5.3339419953131317</v>
      </c>
      <c r="BC166" s="45">
        <v>19.82834959127273</v>
      </c>
      <c r="BD166" s="45"/>
      <c r="BE166" s="45">
        <v>0</v>
      </c>
      <c r="BF166" s="45">
        <v>19.82834959127273</v>
      </c>
      <c r="BG166" s="45">
        <v>29.470416666666669</v>
      </c>
      <c r="BH166" s="45">
        <v>4.1996822392514455</v>
      </c>
      <c r="BI166" s="45">
        <v>1.1631641275421762</v>
      </c>
      <c r="BJ166" s="45">
        <v>191.92185569136208</v>
      </c>
      <c r="BK166" s="45"/>
      <c r="BL166" s="45">
        <v>226.75511872482238</v>
      </c>
      <c r="BM166" s="45">
        <v>1713.6968645116935</v>
      </c>
      <c r="BN166" s="45">
        <f t="shared" si="24"/>
        <v>140.72166432351077</v>
      </c>
      <c r="BO166" s="45">
        <f t="shared" si="25"/>
        <v>99.443309455280939</v>
      </c>
      <c r="BP166" s="46">
        <f t="shared" si="26"/>
        <v>8.7608069164265068</v>
      </c>
      <c r="BQ166" s="46">
        <f t="shared" si="27"/>
        <v>1.9020172910662811</v>
      </c>
      <c r="BR166" s="64">
        <v>4</v>
      </c>
      <c r="BS166" s="46">
        <f t="shared" si="32"/>
        <v>4.6109510086455305</v>
      </c>
      <c r="BT166" s="46">
        <f t="shared" si="33"/>
        <v>13.25</v>
      </c>
      <c r="BU166" s="46">
        <f t="shared" si="34"/>
        <v>15.273775216138318</v>
      </c>
      <c r="BV166" s="45">
        <f t="shared" si="30"/>
        <v>36.682258242870176</v>
      </c>
      <c r="BW166" s="45">
        <f t="shared" si="28"/>
        <v>276.84723202166185</v>
      </c>
      <c r="BX166" s="45">
        <f t="shared" si="29"/>
        <v>1990.5440965333555</v>
      </c>
      <c r="BY166" s="45">
        <f t="shared" si="35"/>
        <v>23886.529158400266</v>
      </c>
      <c r="BZ166" s="45">
        <f t="shared" si="31"/>
        <v>47773.058316800532</v>
      </c>
      <c r="CA166" s="48">
        <v>43101</v>
      </c>
      <c r="CB166" s="111">
        <v>0</v>
      </c>
      <c r="CC166" s="111">
        <v>0</v>
      </c>
    </row>
    <row r="167" spans="1:81">
      <c r="A167" s="42" t="s">
        <v>647</v>
      </c>
      <c r="B167" s="42" t="s">
        <v>0</v>
      </c>
      <c r="C167" s="42" t="s">
        <v>238</v>
      </c>
      <c r="D167" s="42" t="s">
        <v>648</v>
      </c>
      <c r="E167" s="43" t="s">
        <v>402</v>
      </c>
      <c r="F167" s="43" t="s">
        <v>63</v>
      </c>
      <c r="G167" s="43">
        <v>1</v>
      </c>
      <c r="H167" s="45">
        <v>1041.5999999999999</v>
      </c>
      <c r="I167" s="45">
        <v>1041.5999999999999</v>
      </c>
      <c r="J167" s="45"/>
      <c r="K167" s="45"/>
      <c r="L167" s="45"/>
      <c r="M167" s="45"/>
      <c r="N167" s="45"/>
      <c r="O167" s="45"/>
      <c r="P167" s="45">
        <v>34.088727272727269</v>
      </c>
      <c r="Q167" s="45">
        <v>1075.6887272727272</v>
      </c>
      <c r="R167" s="45">
        <v>215.13774545454544</v>
      </c>
      <c r="S167" s="45">
        <v>16.135330909090907</v>
      </c>
      <c r="T167" s="45">
        <v>10.756887272727273</v>
      </c>
      <c r="U167" s="45">
        <v>2.1513774545454543</v>
      </c>
      <c r="V167" s="45">
        <v>26.89221818181818</v>
      </c>
      <c r="W167" s="45">
        <v>86.055098181818181</v>
      </c>
      <c r="X167" s="45">
        <v>32.270661818181814</v>
      </c>
      <c r="Y167" s="45">
        <v>6.4541323636363632</v>
      </c>
      <c r="Z167" s="45">
        <v>395.85345163636356</v>
      </c>
      <c r="AA167" s="45">
        <v>89.640727272727261</v>
      </c>
      <c r="AB167" s="45">
        <v>119.50901759999999</v>
      </c>
      <c r="AC167" s="45">
        <v>76.967106113163652</v>
      </c>
      <c r="AD167" s="45">
        <v>286.11685098589089</v>
      </c>
      <c r="AE167" s="45">
        <v>117.504</v>
      </c>
      <c r="AF167" s="45">
        <v>397</v>
      </c>
      <c r="AG167" s="45">
        <v>0</v>
      </c>
      <c r="AH167" s="45">
        <v>33.44</v>
      </c>
      <c r="AI167" s="45">
        <v>0</v>
      </c>
      <c r="AJ167" s="45">
        <v>0</v>
      </c>
      <c r="AK167" s="45">
        <v>3.0700000000000003</v>
      </c>
      <c r="AL167" s="45">
        <v>0</v>
      </c>
      <c r="AM167" s="45">
        <v>551.01400000000001</v>
      </c>
      <c r="AN167" s="45">
        <v>1232.9843026222545</v>
      </c>
      <c r="AO167" s="45">
        <v>5.3981562962962961</v>
      </c>
      <c r="AP167" s="45">
        <v>0.43185250370370371</v>
      </c>
      <c r="AQ167" s="45">
        <v>0.21592625185185185</v>
      </c>
      <c r="AR167" s="45">
        <v>3.7649105454545455</v>
      </c>
      <c r="AS167" s="45">
        <v>1.3854870807272732</v>
      </c>
      <c r="AT167" s="45">
        <v>46.254615272727264</v>
      </c>
      <c r="AU167" s="45">
        <v>1.7928145454545454</v>
      </c>
      <c r="AV167" s="45">
        <v>59.243762496215481</v>
      </c>
      <c r="AW167" s="45">
        <v>14.940121212121211</v>
      </c>
      <c r="AX167" s="45">
        <v>8.8445517575757577</v>
      </c>
      <c r="AY167" s="45">
        <v>0.22410181818181815</v>
      </c>
      <c r="AZ167" s="45">
        <v>3.5856290909090909</v>
      </c>
      <c r="BA167" s="45">
        <v>1.3944113131313129</v>
      </c>
      <c r="BB167" s="45">
        <v>10.667883990626263</v>
      </c>
      <c r="BC167" s="45">
        <v>39.656699182545459</v>
      </c>
      <c r="BD167" s="45"/>
      <c r="BE167" s="45">
        <v>0</v>
      </c>
      <c r="BF167" s="45">
        <v>39.656699182545459</v>
      </c>
      <c r="BG167" s="45">
        <v>53.087083333333339</v>
      </c>
      <c r="BH167" s="45">
        <v>8.3993644785028909</v>
      </c>
      <c r="BI167" s="45">
        <v>2.3263282550843525</v>
      </c>
      <c r="BJ167" s="45">
        <v>383.84371138272417</v>
      </c>
      <c r="BK167" s="45"/>
      <c r="BL167" s="45">
        <v>447.65648744964477</v>
      </c>
      <c r="BM167" s="45">
        <v>2855.2299790233874</v>
      </c>
      <c r="BN167" s="45">
        <f t="shared" si="24"/>
        <v>140.72166432351077</v>
      </c>
      <c r="BO167" s="45">
        <f t="shared" si="25"/>
        <v>99.443309455280939</v>
      </c>
      <c r="BP167" s="46">
        <f t="shared" si="26"/>
        <v>8.6609686609686669</v>
      </c>
      <c r="BQ167" s="46">
        <f t="shared" si="27"/>
        <v>1.8803418803418819</v>
      </c>
      <c r="BR167" s="64">
        <v>3</v>
      </c>
      <c r="BS167" s="46">
        <f t="shared" si="32"/>
        <v>3.4188034188034218</v>
      </c>
      <c r="BT167" s="46">
        <f t="shared" si="33"/>
        <v>12.25</v>
      </c>
      <c r="BU167" s="46">
        <f t="shared" si="34"/>
        <v>13.960113960113972</v>
      </c>
      <c r="BV167" s="45">
        <f t="shared" si="30"/>
        <v>33.527304031797165</v>
      </c>
      <c r="BW167" s="45">
        <f t="shared" si="28"/>
        <v>273.69227781058885</v>
      </c>
      <c r="BX167" s="45">
        <f t="shared" si="29"/>
        <v>3128.9222568339765</v>
      </c>
      <c r="BY167" s="45">
        <f t="shared" si="35"/>
        <v>37547.067082007721</v>
      </c>
      <c r="BZ167" s="45">
        <f t="shared" si="31"/>
        <v>75094.134164015442</v>
      </c>
      <c r="CA167" s="48">
        <v>43101</v>
      </c>
      <c r="CB167" s="111">
        <v>0</v>
      </c>
      <c r="CC167" s="111">
        <v>0</v>
      </c>
    </row>
    <row r="168" spans="1:81">
      <c r="A168" s="42" t="s">
        <v>649</v>
      </c>
      <c r="B168" s="42" t="s">
        <v>2</v>
      </c>
      <c r="C168" s="42" t="s">
        <v>271</v>
      </c>
      <c r="D168" s="42" t="s">
        <v>650</v>
      </c>
      <c r="E168" s="43" t="s">
        <v>402</v>
      </c>
      <c r="F168" s="43" t="s">
        <v>63</v>
      </c>
      <c r="G168" s="43">
        <v>1</v>
      </c>
      <c r="H168" s="45">
        <v>260.39999999999998</v>
      </c>
      <c r="I168" s="45">
        <v>260.39999999999998</v>
      </c>
      <c r="J168" s="45"/>
      <c r="K168" s="45"/>
      <c r="L168" s="45"/>
      <c r="M168" s="45"/>
      <c r="N168" s="45"/>
      <c r="O168" s="45"/>
      <c r="P168" s="45">
        <v>8.5221818181818172</v>
      </c>
      <c r="Q168" s="45">
        <v>268.9221818181818</v>
      </c>
      <c r="R168" s="45">
        <v>53.78443636363636</v>
      </c>
      <c r="S168" s="45">
        <v>4.0338327272727268</v>
      </c>
      <c r="T168" s="45">
        <v>2.6892218181818182</v>
      </c>
      <c r="U168" s="45">
        <v>0.53784436363636356</v>
      </c>
      <c r="V168" s="45">
        <v>6.723054545454545</v>
      </c>
      <c r="W168" s="45">
        <v>21.513774545454545</v>
      </c>
      <c r="X168" s="45">
        <v>8.0676654545454536</v>
      </c>
      <c r="Y168" s="45">
        <v>1.6135330909090908</v>
      </c>
      <c r="Z168" s="45">
        <v>98.96336290909089</v>
      </c>
      <c r="AA168" s="45">
        <v>22.410181818181815</v>
      </c>
      <c r="AB168" s="45">
        <v>29.877254399999998</v>
      </c>
      <c r="AC168" s="45">
        <v>19.241776528290913</v>
      </c>
      <c r="AD168" s="45">
        <v>71.529212746472723</v>
      </c>
      <c r="AE168" s="45">
        <v>164.376</v>
      </c>
      <c r="AF168" s="45">
        <v>397</v>
      </c>
      <c r="AG168" s="45">
        <v>0</v>
      </c>
      <c r="AH168" s="45">
        <v>0</v>
      </c>
      <c r="AI168" s="45">
        <v>0</v>
      </c>
      <c r="AJ168" s="45">
        <v>0</v>
      </c>
      <c r="AK168" s="45">
        <v>3.0700000000000003</v>
      </c>
      <c r="AL168" s="45">
        <v>0</v>
      </c>
      <c r="AM168" s="45">
        <v>564.44600000000003</v>
      </c>
      <c r="AN168" s="45">
        <v>734.93857565556357</v>
      </c>
      <c r="AO168" s="45">
        <v>1.349539074074074</v>
      </c>
      <c r="AP168" s="45">
        <v>0.10796312592592593</v>
      </c>
      <c r="AQ168" s="45">
        <v>5.3981562962962963E-2</v>
      </c>
      <c r="AR168" s="45">
        <v>0.94122763636363638</v>
      </c>
      <c r="AS168" s="45">
        <v>0.34637177018181831</v>
      </c>
      <c r="AT168" s="45">
        <v>11.563653818181816</v>
      </c>
      <c r="AU168" s="45">
        <v>0.44820363636363636</v>
      </c>
      <c r="AV168" s="45">
        <v>14.81094062405387</v>
      </c>
      <c r="AW168" s="45">
        <v>3.7350303030303027</v>
      </c>
      <c r="AX168" s="45">
        <v>2.2111379393939394</v>
      </c>
      <c r="AY168" s="45">
        <v>5.6025454545454538E-2</v>
      </c>
      <c r="AZ168" s="45">
        <v>0.89640727272727272</v>
      </c>
      <c r="BA168" s="45">
        <v>0.34860282828282824</v>
      </c>
      <c r="BB168" s="45">
        <v>2.6669709976565659</v>
      </c>
      <c r="BC168" s="45">
        <v>9.9141747956363648</v>
      </c>
      <c r="BD168" s="45"/>
      <c r="BE168" s="45">
        <v>0</v>
      </c>
      <c r="BF168" s="45">
        <v>9.9141747956363648</v>
      </c>
      <c r="BG168" s="45">
        <v>29.470416666666669</v>
      </c>
      <c r="BH168" s="45">
        <v>2.0998411196257227</v>
      </c>
      <c r="BI168" s="45">
        <v>0.58158206377108801</v>
      </c>
      <c r="BJ168" s="45">
        <v>95.960927845681056</v>
      </c>
      <c r="BK168" s="45"/>
      <c r="BL168" s="45">
        <v>128.11276769574454</v>
      </c>
      <c r="BM168" s="45">
        <v>1156.6986405891803</v>
      </c>
      <c r="BN168" s="45">
        <f t="shared" si="24"/>
        <v>140.72166432351077</v>
      </c>
      <c r="BO168" s="45">
        <f t="shared" si="25"/>
        <v>99.443309455280939</v>
      </c>
      <c r="BP168" s="46">
        <f t="shared" si="26"/>
        <v>8.8629737609329435</v>
      </c>
      <c r="BQ168" s="46">
        <f t="shared" si="27"/>
        <v>1.9241982507288626</v>
      </c>
      <c r="BR168" s="64">
        <v>5</v>
      </c>
      <c r="BS168" s="46">
        <f t="shared" si="32"/>
        <v>5.8309037900874632</v>
      </c>
      <c r="BT168" s="46">
        <f t="shared" si="33"/>
        <v>14.25</v>
      </c>
      <c r="BU168" s="46">
        <f t="shared" si="34"/>
        <v>16.618075801749271</v>
      </c>
      <c r="BV168" s="45">
        <f t="shared" si="30"/>
        <v>39.910797391810867</v>
      </c>
      <c r="BW168" s="45">
        <f t="shared" si="28"/>
        <v>280.07577117060259</v>
      </c>
      <c r="BX168" s="45">
        <f t="shared" si="29"/>
        <v>1436.7744117597829</v>
      </c>
      <c r="BY168" s="45">
        <f t="shared" si="35"/>
        <v>17241.292941117394</v>
      </c>
      <c r="BZ168" s="45">
        <f t="shared" si="31"/>
        <v>34482.585882234787</v>
      </c>
      <c r="CA168" s="48">
        <v>43101</v>
      </c>
      <c r="CB168" s="111">
        <v>0</v>
      </c>
      <c r="CC168" s="111">
        <v>0</v>
      </c>
    </row>
    <row r="169" spans="1:81">
      <c r="A169" s="42" t="s">
        <v>390</v>
      </c>
      <c r="B169" s="42" t="s">
        <v>0</v>
      </c>
      <c r="C169" s="42" t="s">
        <v>390</v>
      </c>
      <c r="D169" s="42" t="s">
        <v>651</v>
      </c>
      <c r="E169" s="43" t="s">
        <v>402</v>
      </c>
      <c r="F169" s="43" t="s">
        <v>63</v>
      </c>
      <c r="G169" s="43">
        <v>1</v>
      </c>
      <c r="H169" s="45">
        <v>1076.08</v>
      </c>
      <c r="I169" s="45">
        <v>1076.08</v>
      </c>
      <c r="J169" s="45"/>
      <c r="K169" s="45"/>
      <c r="L169" s="45"/>
      <c r="M169" s="45"/>
      <c r="N169" s="45"/>
      <c r="O169" s="45"/>
      <c r="P169" s="45">
        <v>35.217163636363637</v>
      </c>
      <c r="Q169" s="45">
        <v>1111.2971636363636</v>
      </c>
      <c r="R169" s="45">
        <v>222.25943272727272</v>
      </c>
      <c r="S169" s="45">
        <v>16.669457454545455</v>
      </c>
      <c r="T169" s="45">
        <v>11.112971636363637</v>
      </c>
      <c r="U169" s="45">
        <v>2.2225943272727271</v>
      </c>
      <c r="V169" s="45">
        <v>27.782429090909091</v>
      </c>
      <c r="W169" s="45">
        <v>88.903773090909098</v>
      </c>
      <c r="X169" s="45">
        <v>33.33891490909091</v>
      </c>
      <c r="Y169" s="45">
        <v>6.6677829818181822</v>
      </c>
      <c r="Z169" s="45">
        <v>408.95735621818187</v>
      </c>
      <c r="AA169" s="45">
        <v>92.608096969696959</v>
      </c>
      <c r="AB169" s="45">
        <v>123.46511488</v>
      </c>
      <c r="AC169" s="45">
        <v>79.514941960688503</v>
      </c>
      <c r="AD169" s="45">
        <v>295.58815381038551</v>
      </c>
      <c r="AE169" s="45">
        <v>115.43520000000001</v>
      </c>
      <c r="AF169" s="45">
        <v>397</v>
      </c>
      <c r="AG169" s="45">
        <v>0</v>
      </c>
      <c r="AH169" s="45">
        <v>0</v>
      </c>
      <c r="AI169" s="45">
        <v>0</v>
      </c>
      <c r="AJ169" s="45">
        <v>0</v>
      </c>
      <c r="AK169" s="45">
        <v>3.0700000000000003</v>
      </c>
      <c r="AL169" s="45">
        <v>0</v>
      </c>
      <c r="AM169" s="45">
        <v>515.50520000000006</v>
      </c>
      <c r="AN169" s="45">
        <v>1220.0507100285674</v>
      </c>
      <c r="AO169" s="45">
        <v>5.5768510246913587</v>
      </c>
      <c r="AP169" s="45">
        <v>0.44614808197530864</v>
      </c>
      <c r="AQ169" s="45">
        <v>0.22307404098765432</v>
      </c>
      <c r="AR169" s="45">
        <v>3.8895400727272733</v>
      </c>
      <c r="AS169" s="45">
        <v>1.4313507467636368</v>
      </c>
      <c r="AT169" s="45">
        <v>47.785778036363631</v>
      </c>
      <c r="AU169" s="45">
        <v>1.8521619393939395</v>
      </c>
      <c r="AV169" s="45">
        <v>61.204903942902803</v>
      </c>
      <c r="AW169" s="45">
        <v>15.434682828282828</v>
      </c>
      <c r="AX169" s="45">
        <v>9.1373322343434342</v>
      </c>
      <c r="AY169" s="45">
        <v>0.23152024242424241</v>
      </c>
      <c r="AZ169" s="45">
        <v>3.7043238787878789</v>
      </c>
      <c r="BA169" s="45">
        <v>1.4405703973063972</v>
      </c>
      <c r="BB169" s="45">
        <v>11.021022085861281</v>
      </c>
      <c r="BC169" s="45">
        <v>40.969451667006062</v>
      </c>
      <c r="BD169" s="45"/>
      <c r="BE169" s="45">
        <v>0</v>
      </c>
      <c r="BF169" s="45">
        <v>40.969451667006062</v>
      </c>
      <c r="BG169" s="45">
        <v>53.087083333333339</v>
      </c>
      <c r="BH169" s="45">
        <v>8.3993644785028909</v>
      </c>
      <c r="BI169" s="45">
        <v>2.3263282550843525</v>
      </c>
      <c r="BJ169" s="45">
        <v>383.84371138272417</v>
      </c>
      <c r="BK169" s="45"/>
      <c r="BL169" s="45">
        <v>447.65648744964477</v>
      </c>
      <c r="BM169" s="45">
        <v>2881.1787167244847</v>
      </c>
      <c r="BN169" s="45">
        <f t="shared" si="24"/>
        <v>140.72166432351077</v>
      </c>
      <c r="BO169" s="45">
        <f t="shared" si="25"/>
        <v>99.443309455280939</v>
      </c>
      <c r="BP169" s="46">
        <f t="shared" si="26"/>
        <v>8.6609686609686669</v>
      </c>
      <c r="BQ169" s="46">
        <f t="shared" si="27"/>
        <v>1.8803418803418819</v>
      </c>
      <c r="BR169" s="64">
        <v>3</v>
      </c>
      <c r="BS169" s="46">
        <f t="shared" si="32"/>
        <v>3.4188034188034218</v>
      </c>
      <c r="BT169" s="46">
        <f t="shared" si="33"/>
        <v>12.25</v>
      </c>
      <c r="BU169" s="46">
        <f t="shared" si="34"/>
        <v>13.960113960113972</v>
      </c>
      <c r="BV169" s="45">
        <f t="shared" si="30"/>
        <v>33.527304031797165</v>
      </c>
      <c r="BW169" s="45">
        <f t="shared" si="28"/>
        <v>273.69227781058885</v>
      </c>
      <c r="BX169" s="45">
        <f t="shared" si="29"/>
        <v>3154.8709945350738</v>
      </c>
      <c r="BY169" s="45">
        <f t="shared" si="35"/>
        <v>37858.451934420882</v>
      </c>
      <c r="BZ169" s="45">
        <f t="shared" si="31"/>
        <v>75716.903868841764</v>
      </c>
      <c r="CA169" s="48">
        <v>43101</v>
      </c>
      <c r="CB169" s="111">
        <v>0</v>
      </c>
      <c r="CC169" s="111">
        <v>0</v>
      </c>
    </row>
    <row r="170" spans="1:81">
      <c r="A170" s="42" t="s">
        <v>395</v>
      </c>
      <c r="B170" s="42" t="s">
        <v>0</v>
      </c>
      <c r="C170" s="42" t="s">
        <v>396</v>
      </c>
      <c r="D170" s="42" t="s">
        <v>652</v>
      </c>
      <c r="E170" s="43" t="s">
        <v>402</v>
      </c>
      <c r="F170" s="43" t="s">
        <v>63</v>
      </c>
      <c r="G170" s="43">
        <v>1</v>
      </c>
      <c r="H170" s="45">
        <v>1041.5999999999999</v>
      </c>
      <c r="I170" s="45">
        <v>1041.5999999999999</v>
      </c>
      <c r="J170" s="45"/>
      <c r="K170" s="45"/>
      <c r="L170" s="45"/>
      <c r="M170" s="45"/>
      <c r="N170" s="45"/>
      <c r="O170" s="45"/>
      <c r="P170" s="45">
        <v>34.088727272727269</v>
      </c>
      <c r="Q170" s="45">
        <v>1075.6887272727272</v>
      </c>
      <c r="R170" s="45">
        <v>215.13774545454544</v>
      </c>
      <c r="S170" s="45">
        <v>16.135330909090907</v>
      </c>
      <c r="T170" s="45">
        <v>10.756887272727273</v>
      </c>
      <c r="U170" s="45">
        <v>2.1513774545454543</v>
      </c>
      <c r="V170" s="45">
        <v>26.89221818181818</v>
      </c>
      <c r="W170" s="45">
        <v>86.055098181818181</v>
      </c>
      <c r="X170" s="45">
        <v>32.270661818181814</v>
      </c>
      <c r="Y170" s="45">
        <v>6.4541323636363632</v>
      </c>
      <c r="Z170" s="45">
        <v>395.85345163636356</v>
      </c>
      <c r="AA170" s="45">
        <v>89.640727272727261</v>
      </c>
      <c r="AB170" s="45">
        <v>119.50901759999999</v>
      </c>
      <c r="AC170" s="45">
        <v>76.967106113163652</v>
      </c>
      <c r="AD170" s="45">
        <v>286.11685098589089</v>
      </c>
      <c r="AE170" s="45">
        <v>117.504</v>
      </c>
      <c r="AF170" s="45">
        <v>397</v>
      </c>
      <c r="AG170" s="45">
        <v>0</v>
      </c>
      <c r="AH170" s="45">
        <v>32.619999999999997</v>
      </c>
      <c r="AI170" s="45">
        <v>0</v>
      </c>
      <c r="AJ170" s="45">
        <v>0</v>
      </c>
      <c r="AK170" s="45">
        <v>3.0700000000000003</v>
      </c>
      <c r="AL170" s="45">
        <v>0</v>
      </c>
      <c r="AM170" s="45">
        <v>550.19400000000007</v>
      </c>
      <c r="AN170" s="45">
        <v>1232.1643026222546</v>
      </c>
      <c r="AO170" s="45">
        <v>5.3981562962962961</v>
      </c>
      <c r="AP170" s="45">
        <v>0.43185250370370371</v>
      </c>
      <c r="AQ170" s="45">
        <v>0.21592625185185185</v>
      </c>
      <c r="AR170" s="45">
        <v>3.7649105454545455</v>
      </c>
      <c r="AS170" s="45">
        <v>1.3854870807272732</v>
      </c>
      <c r="AT170" s="45">
        <v>46.254615272727264</v>
      </c>
      <c r="AU170" s="45">
        <v>1.7928145454545454</v>
      </c>
      <c r="AV170" s="45">
        <v>59.243762496215481</v>
      </c>
      <c r="AW170" s="45">
        <v>14.940121212121211</v>
      </c>
      <c r="AX170" s="45">
        <v>8.8445517575757577</v>
      </c>
      <c r="AY170" s="45">
        <v>0.22410181818181815</v>
      </c>
      <c r="AZ170" s="45">
        <v>3.5856290909090909</v>
      </c>
      <c r="BA170" s="45">
        <v>1.3944113131313129</v>
      </c>
      <c r="BB170" s="45">
        <v>10.667883990626263</v>
      </c>
      <c r="BC170" s="45">
        <v>39.656699182545459</v>
      </c>
      <c r="BD170" s="45"/>
      <c r="BE170" s="45">
        <v>0</v>
      </c>
      <c r="BF170" s="45">
        <v>39.656699182545459</v>
      </c>
      <c r="BG170" s="45">
        <v>53.087083333333339</v>
      </c>
      <c r="BH170" s="45">
        <v>8.3993644785028909</v>
      </c>
      <c r="BI170" s="45">
        <v>2.3263282550843525</v>
      </c>
      <c r="BJ170" s="45">
        <v>383.84371138272417</v>
      </c>
      <c r="BK170" s="45"/>
      <c r="BL170" s="45">
        <v>447.65648744964477</v>
      </c>
      <c r="BM170" s="45">
        <v>2854.4099790233877</v>
      </c>
      <c r="BN170" s="45">
        <f t="shared" si="24"/>
        <v>140.72166432351077</v>
      </c>
      <c r="BO170" s="45">
        <f t="shared" si="25"/>
        <v>99.443309455280939</v>
      </c>
      <c r="BP170" s="46">
        <f t="shared" si="26"/>
        <v>8.6609686609686669</v>
      </c>
      <c r="BQ170" s="46">
        <f t="shared" si="27"/>
        <v>1.8803418803418819</v>
      </c>
      <c r="BR170" s="64">
        <v>3</v>
      </c>
      <c r="BS170" s="46">
        <f t="shared" si="32"/>
        <v>3.4188034188034218</v>
      </c>
      <c r="BT170" s="46">
        <f t="shared" si="33"/>
        <v>12.25</v>
      </c>
      <c r="BU170" s="46">
        <f t="shared" si="34"/>
        <v>13.960113960113972</v>
      </c>
      <c r="BV170" s="45">
        <f t="shared" si="30"/>
        <v>33.527304031797165</v>
      </c>
      <c r="BW170" s="45">
        <f t="shared" si="28"/>
        <v>273.69227781058885</v>
      </c>
      <c r="BX170" s="45">
        <f t="shared" si="29"/>
        <v>3128.1022568339768</v>
      </c>
      <c r="BY170" s="45">
        <f t="shared" si="35"/>
        <v>37537.227082007725</v>
      </c>
      <c r="BZ170" s="45">
        <f>BX170*24</f>
        <v>75074.454164015449</v>
      </c>
      <c r="CA170" s="48">
        <v>43101</v>
      </c>
      <c r="CB170" s="111">
        <v>0</v>
      </c>
      <c r="CC170" s="111">
        <v>0</v>
      </c>
    </row>
    <row r="171" spans="1:81">
      <c r="A171" s="112" t="s">
        <v>7</v>
      </c>
      <c r="B171" s="113"/>
      <c r="C171" s="113"/>
      <c r="D171" s="113"/>
      <c r="E171" s="113"/>
      <c r="F171" s="113"/>
      <c r="G171" s="114">
        <f t="shared" ref="G171:BO171" si="36">SUBTOTAL(9,G6:G170)</f>
        <v>285</v>
      </c>
      <c r="H171" s="113">
        <f t="shared" si="36"/>
        <v>103109.00000000004</v>
      </c>
      <c r="I171" s="113">
        <f t="shared" si="36"/>
        <v>228329.0399999996</v>
      </c>
      <c r="J171" s="113">
        <f t="shared" si="36"/>
        <v>0</v>
      </c>
      <c r="K171" s="113">
        <f t="shared" si="36"/>
        <v>0</v>
      </c>
      <c r="L171" s="113">
        <f t="shared" si="36"/>
        <v>0</v>
      </c>
      <c r="M171" s="113">
        <f t="shared" si="36"/>
        <v>0</v>
      </c>
      <c r="N171" s="113">
        <f t="shared" si="36"/>
        <v>0</v>
      </c>
      <c r="O171" s="113">
        <f t="shared" si="36"/>
        <v>0</v>
      </c>
      <c r="P171" s="113">
        <f t="shared" si="36"/>
        <v>7196.8810254545297</v>
      </c>
      <c r="Q171" s="113">
        <f t="shared" si="36"/>
        <v>235525.92102545427</v>
      </c>
      <c r="R171" s="113">
        <f t="shared" si="36"/>
        <v>47105.184205090918</v>
      </c>
      <c r="S171" s="113">
        <f t="shared" si="36"/>
        <v>3532.8888153818107</v>
      </c>
      <c r="T171" s="113">
        <f t="shared" si="36"/>
        <v>2355.2592102545432</v>
      </c>
      <c r="U171" s="113">
        <f t="shared" si="36"/>
        <v>471.05184205090853</v>
      </c>
      <c r="V171" s="113">
        <f t="shared" si="36"/>
        <v>5888.1480256363648</v>
      </c>
      <c r="W171" s="113">
        <f t="shared" si="36"/>
        <v>18842.073682036345</v>
      </c>
      <c r="X171" s="113">
        <f t="shared" si="36"/>
        <v>7065.7776307636213</v>
      </c>
      <c r="Y171" s="113">
        <f t="shared" si="36"/>
        <v>1413.1555261527271</v>
      </c>
      <c r="Z171" s="113">
        <f t="shared" si="36"/>
        <v>86673.538937367237</v>
      </c>
      <c r="AA171" s="113">
        <f t="shared" si="36"/>
        <v>19627.160085454554</v>
      </c>
      <c r="AB171" s="113">
        <f t="shared" si="36"/>
        <v>26166.929825927979</v>
      </c>
      <c r="AC171" s="113">
        <f t="shared" si="36"/>
        <v>16852.225087388804</v>
      </c>
      <c r="AD171" s="113">
        <f t="shared" si="36"/>
        <v>62646.314998771326</v>
      </c>
      <c r="AE171" s="113">
        <f t="shared" si="36"/>
        <v>48058.257599999954</v>
      </c>
      <c r="AF171" s="113">
        <f t="shared" si="36"/>
        <v>104330.20000000001</v>
      </c>
      <c r="AG171" s="113">
        <f t="shared" si="36"/>
        <v>5296.8</v>
      </c>
      <c r="AH171" s="113">
        <f t="shared" si="36"/>
        <v>7983.269999999995</v>
      </c>
      <c r="AI171" s="113">
        <f t="shared" si="36"/>
        <v>318.47999999999996</v>
      </c>
      <c r="AJ171" s="113">
        <f t="shared" si="36"/>
        <v>0</v>
      </c>
      <c r="AK171" s="113">
        <f t="shared" si="36"/>
        <v>874.95000000000334</v>
      </c>
      <c r="AL171" s="113">
        <f t="shared" si="36"/>
        <v>845.77</v>
      </c>
      <c r="AM171" s="113">
        <f t="shared" si="36"/>
        <v>167707.72759999987</v>
      </c>
      <c r="AN171" s="113">
        <f t="shared" si="36"/>
        <v>317027.58153613919</v>
      </c>
      <c r="AO171" s="113">
        <f t="shared" si="36"/>
        <v>1181.945763016435</v>
      </c>
      <c r="AP171" s="113">
        <f t="shared" si="36"/>
        <v>94.555661041314806</v>
      </c>
      <c r="AQ171" s="113">
        <f t="shared" si="36"/>
        <v>47.277830520657403</v>
      </c>
      <c r="AR171" s="113">
        <f t="shared" si="36"/>
        <v>824.34072358909259</v>
      </c>
      <c r="AS171" s="113">
        <f t="shared" si="36"/>
        <v>303.35738628078548</v>
      </c>
      <c r="AT171" s="113">
        <f t="shared" si="36"/>
        <v>10127.614604094522</v>
      </c>
      <c r="AU171" s="113">
        <f t="shared" si="36"/>
        <v>392.54320170909119</v>
      </c>
      <c r="AV171" s="113">
        <f t="shared" si="36"/>
        <v>12971.635170251931</v>
      </c>
      <c r="AW171" s="113">
        <f t="shared" si="36"/>
        <v>3271.1933475757546</v>
      </c>
      <c r="AX171" s="113">
        <f t="shared" si="36"/>
        <v>1936.5464617648456</v>
      </c>
      <c r="AY171" s="113">
        <f t="shared" si="36"/>
        <v>49.067900213636392</v>
      </c>
      <c r="AZ171" s="113">
        <f t="shared" si="36"/>
        <v>785.08640341818239</v>
      </c>
      <c r="BA171" s="113">
        <f t="shared" si="36"/>
        <v>305.3113791070698</v>
      </c>
      <c r="BB171" s="113">
        <f t="shared" si="36"/>
        <v>2335.771621085255</v>
      </c>
      <c r="BC171" s="113">
        <f t="shared" si="36"/>
        <v>8682.9771131647594</v>
      </c>
      <c r="BD171" s="113">
        <f t="shared" si="36"/>
        <v>0</v>
      </c>
      <c r="BE171" s="113">
        <f t="shared" si="36"/>
        <v>0</v>
      </c>
      <c r="BF171" s="113">
        <f t="shared" si="36"/>
        <v>8682.9771131647594</v>
      </c>
      <c r="BG171" s="113">
        <f t="shared" si="36"/>
        <v>12567.141458333379</v>
      </c>
      <c r="BH171" s="113">
        <f t="shared" si="36"/>
        <v>1737.5230791666709</v>
      </c>
      <c r="BI171" s="113">
        <f t="shared" si="36"/>
        <v>511.82022222222207</v>
      </c>
      <c r="BJ171" s="113">
        <f t="shared" si="36"/>
        <v>79403.305931944618</v>
      </c>
      <c r="BK171" s="113">
        <f t="shared" si="36"/>
        <v>0</v>
      </c>
      <c r="BL171" s="113">
        <f t="shared" si="36"/>
        <v>94219.79069166664</v>
      </c>
      <c r="BM171" s="113">
        <f t="shared" si="36"/>
        <v>668427.90553667617</v>
      </c>
      <c r="BN171" s="113">
        <f t="shared" si="36"/>
        <v>40105.674332200564</v>
      </c>
      <c r="BO171" s="113">
        <f t="shared" si="36"/>
        <v>28341.343194755009</v>
      </c>
      <c r="BP171" s="113"/>
      <c r="BQ171" s="113"/>
      <c r="BR171" s="113"/>
      <c r="BS171" s="113"/>
      <c r="BT171" s="113"/>
      <c r="BU171" s="113"/>
      <c r="BV171" s="113">
        <f>SUBTOTAL(9,BV6:BV170)</f>
        <v>10242.336693051719</v>
      </c>
      <c r="BW171" s="113">
        <f>SUBTOTAL(9,BW6:BW170)</f>
        <v>78689.354220007357</v>
      </c>
      <c r="BX171" s="113">
        <f>SUBTOTAL(9,BX6:BX170)</f>
        <v>747117.25975668419</v>
      </c>
      <c r="BY171" s="113">
        <f>SUBTOTAL(9,BY6:BY170)</f>
        <v>8965407.1170802116</v>
      </c>
      <c r="BZ171" s="113">
        <f>SUBTOTAL(9,BZ6:BZ170)</f>
        <v>17930814.234160423</v>
      </c>
      <c r="CA171" s="113"/>
      <c r="CB171" s="113"/>
      <c r="CC171" s="113"/>
    </row>
    <row r="172" spans="1:81" ht="25.5">
      <c r="BI172" s="53"/>
      <c r="BL172" s="10" t="s">
        <v>733</v>
      </c>
      <c r="BM172" s="53"/>
      <c r="BN172" s="53"/>
      <c r="BO172" s="53"/>
      <c r="BP172" s="53"/>
      <c r="BQ172" s="53"/>
      <c r="BR172" s="53"/>
      <c r="BS172" s="53"/>
      <c r="BT172" s="53"/>
      <c r="BU172" s="117" t="s">
        <v>735</v>
      </c>
      <c r="BV172" s="119">
        <f>BV171*12</f>
        <v>122908.04031662062</v>
      </c>
      <c r="BW172" s="53">
        <f>BV171*24</f>
        <v>245816.08063324125</v>
      </c>
      <c r="BX172" s="53"/>
      <c r="BY172" s="53"/>
      <c r="BZ172" s="53"/>
    </row>
    <row r="173" spans="1:81" ht="26.25">
      <c r="BL173" s="10" t="s">
        <v>730</v>
      </c>
      <c r="BM173" s="53">
        <f>BM171*12</f>
        <v>8021134.8664401136</v>
      </c>
      <c r="BU173" s="117" t="s">
        <v>736</v>
      </c>
      <c r="BV173" s="119">
        <f>BV171*24</f>
        <v>245816.08063324125</v>
      </c>
      <c r="BW173" s="67"/>
      <c r="BX173" s="67"/>
      <c r="BY173" s="67"/>
      <c r="BZ173" s="67"/>
    </row>
    <row r="174" spans="1:81" ht="26.25">
      <c r="BL174" s="10" t="s">
        <v>731</v>
      </c>
      <c r="BM174" s="53">
        <f>BM171*24</f>
        <v>16042269.732880227</v>
      </c>
      <c r="BU174" s="118" t="s">
        <v>737</v>
      </c>
      <c r="BV174" s="119">
        <f>BV173+'RESUMO GERAL APOIO IMPOSTO CL'!BV192</f>
        <v>1373580.1609944275</v>
      </c>
      <c r="BW174" s="67"/>
      <c r="BX174" s="67"/>
      <c r="BY174" s="67"/>
      <c r="BZ174" s="67"/>
    </row>
    <row r="175" spans="1:81">
      <c r="A175" s="115"/>
      <c r="B175" s="115"/>
      <c r="BL175" s="10" t="s">
        <v>732</v>
      </c>
      <c r="BM175" s="53">
        <f>BM174+'RESUMO GERAL APOIO IMPOSTO CD'!BM193</f>
        <v>85785410.537354559</v>
      </c>
      <c r="BU175" s="118"/>
      <c r="BV175" s="119"/>
      <c r="BW175" s="53">
        <f>BV175*2</f>
        <v>0</v>
      </c>
    </row>
    <row r="176" spans="1:81">
      <c r="BU176" s="118"/>
      <c r="BV176" s="119"/>
      <c r="BW176" s="53"/>
    </row>
    <row r="177" spans="73:74">
      <c r="BU177" s="118"/>
      <c r="BV177" s="119"/>
    </row>
  </sheetData>
  <autoFilter ref="A4:CC170" xr:uid="{00000000-0009-0000-0000-000001000000}"/>
  <mergeCells count="20">
    <mergeCell ref="H2:Q3"/>
    <mergeCell ref="R2:AN2"/>
    <mergeCell ref="AO2:AV3"/>
    <mergeCell ref="AW2:BF2"/>
    <mergeCell ref="BG2:BL3"/>
    <mergeCell ref="CC2:CC4"/>
    <mergeCell ref="CE2:CE4"/>
    <mergeCell ref="R3:Z3"/>
    <mergeCell ref="AA3:AD3"/>
    <mergeCell ref="AE3:AM3"/>
    <mergeCell ref="AN3:AN4"/>
    <mergeCell ref="AW3:BC3"/>
    <mergeCell ref="BD3:BE3"/>
    <mergeCell ref="BN2:BW3"/>
    <mergeCell ref="BX2:BX4"/>
    <mergeCell ref="BY2:BY4"/>
    <mergeCell ref="BZ2:BZ4"/>
    <mergeCell ref="CA2:CA4"/>
    <mergeCell ref="CB2:CB4"/>
    <mergeCell ref="BM2:BM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E175"/>
  <sheetViews>
    <sheetView showGridLines="0" topLeftCell="BF1" workbookViewId="0">
      <pane ySplit="5" topLeftCell="A166" activePane="bottomLeft" state="frozen"/>
      <selection activeCell="BX191" sqref="BX191"/>
      <selection pane="bottomLeft" activeCell="BX191" sqref="BX191"/>
    </sheetView>
  </sheetViews>
  <sheetFormatPr defaultRowHeight="12.75"/>
  <cols>
    <col min="1" max="1" width="25.140625" style="10" customWidth="1"/>
    <col min="2" max="2" width="30.28515625" style="10" customWidth="1"/>
    <col min="3" max="4" width="26.5703125" style="10" customWidth="1"/>
    <col min="5" max="5" width="12.140625" style="10" customWidth="1"/>
    <col min="6" max="6" width="11.85546875" style="10" customWidth="1"/>
    <col min="7" max="7" width="15.140625" style="10" customWidth="1"/>
    <col min="8" max="8" width="13.85546875" style="10" customWidth="1"/>
    <col min="9" max="9" width="14" style="10" customWidth="1"/>
    <col min="10" max="10" width="15.7109375" style="10" customWidth="1"/>
    <col min="11" max="11" width="14.140625" style="10" customWidth="1"/>
    <col min="12" max="16" width="12.5703125" style="10" customWidth="1"/>
    <col min="17" max="75" width="15" style="10" customWidth="1"/>
    <col min="76" max="76" width="18.140625" style="10" customWidth="1"/>
    <col min="77" max="78" width="17.7109375" style="10" customWidth="1"/>
    <col min="79" max="79" width="14.140625" style="10" customWidth="1"/>
    <col min="80" max="80" width="18.5703125" style="10" customWidth="1"/>
    <col min="81" max="81" width="21.140625" style="10" customWidth="1"/>
    <col min="82" max="16384" width="9.140625" style="10"/>
  </cols>
  <sheetData>
    <row r="1" spans="1:83" ht="35.25" customHeight="1">
      <c r="A1" s="8" t="s">
        <v>45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</row>
    <row r="2" spans="1:83" ht="35.25" customHeight="1">
      <c r="A2" s="8"/>
      <c r="B2" s="8"/>
      <c r="C2" s="8"/>
      <c r="D2" s="8"/>
      <c r="E2" s="8"/>
      <c r="F2" s="8"/>
      <c r="G2" s="8"/>
      <c r="H2" s="145" t="s">
        <v>655</v>
      </c>
      <c r="I2" s="146"/>
      <c r="J2" s="146"/>
      <c r="K2" s="146"/>
      <c r="L2" s="146"/>
      <c r="M2" s="146"/>
      <c r="N2" s="146"/>
      <c r="O2" s="146"/>
      <c r="P2" s="146"/>
      <c r="Q2" s="147"/>
      <c r="R2" s="162" t="s">
        <v>656</v>
      </c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52" t="s">
        <v>657</v>
      </c>
      <c r="AP2" s="152"/>
      <c r="AQ2" s="152"/>
      <c r="AR2" s="152"/>
      <c r="AS2" s="152"/>
      <c r="AT2" s="152"/>
      <c r="AU2" s="152"/>
      <c r="AV2" s="152"/>
      <c r="AW2" s="163" t="s">
        <v>658</v>
      </c>
      <c r="AX2" s="163"/>
      <c r="AY2" s="163"/>
      <c r="AZ2" s="163"/>
      <c r="BA2" s="163"/>
      <c r="BB2" s="163"/>
      <c r="BC2" s="163"/>
      <c r="BD2" s="163"/>
      <c r="BE2" s="163"/>
      <c r="BF2" s="163"/>
      <c r="BG2" s="156" t="s">
        <v>659</v>
      </c>
      <c r="BH2" s="156"/>
      <c r="BI2" s="156"/>
      <c r="BJ2" s="156"/>
      <c r="BK2" s="156"/>
      <c r="BL2" s="156"/>
      <c r="BM2" s="161" t="s">
        <v>46</v>
      </c>
      <c r="BN2" s="140" t="s">
        <v>721</v>
      </c>
      <c r="BO2" s="140"/>
      <c r="BP2" s="140"/>
      <c r="BQ2" s="140"/>
      <c r="BR2" s="140"/>
      <c r="BS2" s="140"/>
      <c r="BT2" s="140"/>
      <c r="BU2" s="140"/>
      <c r="BV2" s="140"/>
      <c r="BW2" s="140"/>
      <c r="BX2" s="141" t="s">
        <v>47</v>
      </c>
      <c r="BY2" s="141" t="s">
        <v>19</v>
      </c>
      <c r="BZ2" s="141" t="s">
        <v>19</v>
      </c>
      <c r="CA2" s="127" t="s">
        <v>48</v>
      </c>
      <c r="CB2" s="127" t="s">
        <v>49</v>
      </c>
      <c r="CC2" s="127" t="s">
        <v>50</v>
      </c>
      <c r="CE2" s="157"/>
    </row>
    <row r="3" spans="1:83" ht="12.75" customHeight="1">
      <c r="H3" s="148"/>
      <c r="I3" s="149"/>
      <c r="J3" s="149"/>
      <c r="K3" s="149"/>
      <c r="L3" s="149"/>
      <c r="M3" s="149"/>
      <c r="N3" s="149"/>
      <c r="O3" s="149"/>
      <c r="P3" s="149"/>
      <c r="Q3" s="150"/>
      <c r="R3" s="128" t="s">
        <v>660</v>
      </c>
      <c r="S3" s="128"/>
      <c r="T3" s="128"/>
      <c r="U3" s="128"/>
      <c r="V3" s="128"/>
      <c r="W3" s="128"/>
      <c r="X3" s="128"/>
      <c r="Y3" s="128"/>
      <c r="Z3" s="128"/>
      <c r="AA3" s="129" t="s">
        <v>661</v>
      </c>
      <c r="AB3" s="130"/>
      <c r="AC3" s="130"/>
      <c r="AD3" s="131"/>
      <c r="AE3" s="132" t="s">
        <v>662</v>
      </c>
      <c r="AF3" s="132"/>
      <c r="AG3" s="132"/>
      <c r="AH3" s="132"/>
      <c r="AI3" s="132"/>
      <c r="AJ3" s="132"/>
      <c r="AK3" s="132"/>
      <c r="AL3" s="132"/>
      <c r="AM3" s="132"/>
      <c r="AN3" s="158" t="s">
        <v>663</v>
      </c>
      <c r="AO3" s="152"/>
      <c r="AP3" s="152"/>
      <c r="AQ3" s="152"/>
      <c r="AR3" s="152"/>
      <c r="AS3" s="152"/>
      <c r="AT3" s="152"/>
      <c r="AU3" s="152"/>
      <c r="AV3" s="152"/>
      <c r="AW3" s="159" t="s">
        <v>664</v>
      </c>
      <c r="AX3" s="159"/>
      <c r="AY3" s="159"/>
      <c r="AZ3" s="159"/>
      <c r="BA3" s="159"/>
      <c r="BB3" s="159"/>
      <c r="BC3" s="159"/>
      <c r="BD3" s="136" t="s">
        <v>665</v>
      </c>
      <c r="BE3" s="160"/>
      <c r="BF3" s="54"/>
      <c r="BG3" s="156"/>
      <c r="BH3" s="156"/>
      <c r="BI3" s="156"/>
      <c r="BJ3" s="156"/>
      <c r="BK3" s="156"/>
      <c r="BL3" s="156"/>
      <c r="BM3" s="161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1"/>
      <c r="BY3" s="141"/>
      <c r="BZ3" s="141"/>
      <c r="CA3" s="127"/>
      <c r="CB3" s="127"/>
      <c r="CC3" s="127"/>
      <c r="CE3" s="157"/>
    </row>
    <row r="4" spans="1:83" ht="69.75" customHeight="1">
      <c r="A4" s="12" t="s">
        <v>51</v>
      </c>
      <c r="B4" s="12" t="s">
        <v>52</v>
      </c>
      <c r="C4" s="12" t="s">
        <v>53</v>
      </c>
      <c r="D4" s="12" t="s">
        <v>398</v>
      </c>
      <c r="E4" s="13" t="s">
        <v>55</v>
      </c>
      <c r="F4" s="13" t="s">
        <v>56</v>
      </c>
      <c r="G4" s="12" t="s">
        <v>57</v>
      </c>
      <c r="H4" s="14" t="s">
        <v>667</v>
      </c>
      <c r="I4" s="14" t="s">
        <v>399</v>
      </c>
      <c r="J4" s="14" t="s">
        <v>668</v>
      </c>
      <c r="K4" s="14" t="s">
        <v>669</v>
      </c>
      <c r="L4" s="14" t="s">
        <v>670</v>
      </c>
      <c r="M4" s="14" t="s">
        <v>671</v>
      </c>
      <c r="N4" s="14" t="s">
        <v>672</v>
      </c>
      <c r="O4" s="14" t="s">
        <v>673</v>
      </c>
      <c r="P4" s="14" t="s">
        <v>674</v>
      </c>
      <c r="Q4" s="14" t="s">
        <v>675</v>
      </c>
      <c r="R4" s="15" t="s">
        <v>676</v>
      </c>
      <c r="S4" s="15" t="s">
        <v>677</v>
      </c>
      <c r="T4" s="15" t="s">
        <v>678</v>
      </c>
      <c r="U4" s="15" t="s">
        <v>679</v>
      </c>
      <c r="V4" s="15" t="s">
        <v>680</v>
      </c>
      <c r="W4" s="15" t="s">
        <v>681</v>
      </c>
      <c r="X4" s="15" t="s">
        <v>682</v>
      </c>
      <c r="Y4" s="15" t="s">
        <v>683</v>
      </c>
      <c r="Z4" s="15" t="s">
        <v>684</v>
      </c>
      <c r="AA4" s="16" t="s">
        <v>685</v>
      </c>
      <c r="AB4" s="16" t="s">
        <v>686</v>
      </c>
      <c r="AC4" s="16" t="s">
        <v>687</v>
      </c>
      <c r="AD4" s="16" t="s">
        <v>688</v>
      </c>
      <c r="AE4" s="15" t="s">
        <v>689</v>
      </c>
      <c r="AF4" s="15" t="s">
        <v>690</v>
      </c>
      <c r="AG4" s="15" t="s">
        <v>691</v>
      </c>
      <c r="AH4" s="15" t="s">
        <v>692</v>
      </c>
      <c r="AI4" s="15" t="s">
        <v>693</v>
      </c>
      <c r="AJ4" s="15" t="s">
        <v>694</v>
      </c>
      <c r="AK4" s="15" t="s">
        <v>695</v>
      </c>
      <c r="AL4" s="15" t="s">
        <v>696</v>
      </c>
      <c r="AM4" s="15" t="s">
        <v>697</v>
      </c>
      <c r="AN4" s="158"/>
      <c r="AO4" s="55" t="s">
        <v>698</v>
      </c>
      <c r="AP4" s="55" t="s">
        <v>699</v>
      </c>
      <c r="AQ4" s="55" t="s">
        <v>700</v>
      </c>
      <c r="AR4" s="55" t="s">
        <v>701</v>
      </c>
      <c r="AS4" s="55" t="s">
        <v>702</v>
      </c>
      <c r="AT4" s="16" t="s">
        <v>703</v>
      </c>
      <c r="AU4" s="55" t="s">
        <v>704</v>
      </c>
      <c r="AV4" s="55" t="s">
        <v>705</v>
      </c>
      <c r="AW4" s="56" t="s">
        <v>706</v>
      </c>
      <c r="AX4" s="56" t="s">
        <v>707</v>
      </c>
      <c r="AY4" s="56" t="s">
        <v>708</v>
      </c>
      <c r="AZ4" s="56" t="s">
        <v>709</v>
      </c>
      <c r="BA4" s="56" t="s">
        <v>710</v>
      </c>
      <c r="BB4" s="56" t="s">
        <v>711</v>
      </c>
      <c r="BC4" s="56" t="s">
        <v>712</v>
      </c>
      <c r="BD4" s="57" t="s">
        <v>713</v>
      </c>
      <c r="BE4" s="104" t="s">
        <v>714</v>
      </c>
      <c r="BF4" s="103" t="s">
        <v>666</v>
      </c>
      <c r="BG4" s="58" t="s">
        <v>715</v>
      </c>
      <c r="BH4" s="58" t="s">
        <v>716</v>
      </c>
      <c r="BI4" s="58" t="s">
        <v>717</v>
      </c>
      <c r="BJ4" s="58" t="s">
        <v>728</v>
      </c>
      <c r="BK4" s="58" t="s">
        <v>729</v>
      </c>
      <c r="BL4" s="58" t="s">
        <v>720</v>
      </c>
      <c r="BM4" s="161"/>
      <c r="BN4" s="22" t="s">
        <v>722</v>
      </c>
      <c r="BO4" s="22" t="s">
        <v>723</v>
      </c>
      <c r="BP4" s="22" t="s">
        <v>400</v>
      </c>
      <c r="BQ4" s="22" t="s">
        <v>401</v>
      </c>
      <c r="BR4" s="22" t="s">
        <v>726</v>
      </c>
      <c r="BS4" s="22" t="s">
        <v>58</v>
      </c>
      <c r="BT4" s="23" t="s">
        <v>59</v>
      </c>
      <c r="BU4" s="23" t="s">
        <v>60</v>
      </c>
      <c r="BV4" s="21" t="s">
        <v>61</v>
      </c>
      <c r="BW4" s="22" t="s">
        <v>727</v>
      </c>
      <c r="BX4" s="141"/>
      <c r="BY4" s="141"/>
      <c r="BZ4" s="141"/>
      <c r="CA4" s="127"/>
      <c r="CB4" s="127"/>
      <c r="CC4" s="127"/>
      <c r="CE4" s="157"/>
    </row>
    <row r="5" spans="1:83">
      <c r="A5" s="12"/>
      <c r="B5" s="12"/>
      <c r="C5" s="12"/>
      <c r="D5" s="12"/>
      <c r="E5" s="13"/>
      <c r="F5" s="13"/>
      <c r="G5" s="12"/>
      <c r="H5" s="14"/>
      <c r="I5" s="14"/>
      <c r="J5" s="14"/>
      <c r="K5" s="14"/>
      <c r="L5" s="14"/>
      <c r="M5" s="14"/>
      <c r="N5" s="14"/>
      <c r="O5" s="14"/>
      <c r="P5" s="24">
        <v>0.12</v>
      </c>
      <c r="Q5" s="14"/>
      <c r="R5" s="26">
        <v>0.2</v>
      </c>
      <c r="S5" s="26">
        <v>1.4999999999999999E-2</v>
      </c>
      <c r="T5" s="26">
        <v>0.01</v>
      </c>
      <c r="U5" s="26">
        <v>2E-3</v>
      </c>
      <c r="V5" s="26">
        <v>2.5000000000000001E-2</v>
      </c>
      <c r="W5" s="26">
        <v>0.08</v>
      </c>
      <c r="X5" s="26">
        <v>0.03</v>
      </c>
      <c r="Y5" s="26">
        <v>6.0000000000000001E-3</v>
      </c>
      <c r="Z5" s="26">
        <v>0.3680000000000001</v>
      </c>
      <c r="AA5" s="27">
        <v>8.3333333333333329E-2</v>
      </c>
      <c r="AB5" s="27">
        <v>0.1111</v>
      </c>
      <c r="AC5" s="27">
        <v>7.1551466666666688E-2</v>
      </c>
      <c r="AD5" s="27">
        <v>0.26598480000000002</v>
      </c>
      <c r="AE5" s="26"/>
      <c r="AF5" s="26"/>
      <c r="AG5" s="26"/>
      <c r="AH5" s="26"/>
      <c r="AI5" s="26"/>
      <c r="AJ5" s="26"/>
      <c r="AK5" s="28">
        <v>3.0700000000000003</v>
      </c>
      <c r="AL5" s="26"/>
      <c r="AM5" s="26"/>
      <c r="AN5" s="59"/>
      <c r="AO5" s="30">
        <v>5.0183256172839511E-3</v>
      </c>
      <c r="AP5" s="30">
        <v>4.0146604938271608E-4</v>
      </c>
      <c r="AQ5" s="30">
        <v>2.0073302469135804E-4</v>
      </c>
      <c r="AR5" s="30">
        <v>3.5000000000000005E-3</v>
      </c>
      <c r="AS5" s="30">
        <v>1.2880000000000005E-3</v>
      </c>
      <c r="AT5" s="27">
        <v>4.2999999999999997E-2</v>
      </c>
      <c r="AU5" s="30">
        <v>1.6666666666666668E-3</v>
      </c>
      <c r="AV5" s="30">
        <v>5.5075191358024689E-2</v>
      </c>
      <c r="AW5" s="31">
        <v>1.3888888888888888E-2</v>
      </c>
      <c r="AX5" s="31">
        <v>8.2222222222222228E-3</v>
      </c>
      <c r="AY5" s="31">
        <v>2.0833333333333332E-4</v>
      </c>
      <c r="AZ5" s="31">
        <v>3.3333333333333335E-3</v>
      </c>
      <c r="BA5" s="31">
        <v>1.2962962962962963E-3</v>
      </c>
      <c r="BB5" s="31">
        <v>9.9172592592592611E-3</v>
      </c>
      <c r="BC5" s="31">
        <v>3.6866333333333334E-2</v>
      </c>
      <c r="BD5" s="32">
        <v>0</v>
      </c>
      <c r="BE5" s="32">
        <v>0</v>
      </c>
      <c r="BF5" s="33">
        <v>3.6866333333333334E-2</v>
      </c>
      <c r="BG5" s="60"/>
      <c r="BH5" s="60"/>
      <c r="BI5" s="60"/>
      <c r="BJ5" s="60"/>
      <c r="BK5" s="60"/>
      <c r="BL5" s="60"/>
      <c r="BM5" s="61"/>
      <c r="BN5" s="36">
        <v>140.72166432351077</v>
      </c>
      <c r="BO5" s="36">
        <v>99.443309455280939</v>
      </c>
      <c r="BP5" s="62">
        <v>7.6</v>
      </c>
      <c r="BQ5" s="62">
        <v>1.65</v>
      </c>
      <c r="BR5" s="39"/>
      <c r="BS5" s="39"/>
      <c r="BT5" s="39"/>
      <c r="BU5" s="39"/>
      <c r="BV5" s="63"/>
      <c r="BW5" s="63"/>
      <c r="BX5" s="40"/>
      <c r="BY5" s="40"/>
      <c r="BZ5" s="40"/>
      <c r="CA5" s="102"/>
      <c r="CB5" s="102"/>
      <c r="CC5" s="102"/>
    </row>
    <row r="6" spans="1:83">
      <c r="A6" s="42" t="s">
        <v>65</v>
      </c>
      <c r="B6" s="42" t="s">
        <v>1</v>
      </c>
      <c r="C6" s="42" t="s">
        <v>67</v>
      </c>
      <c r="D6" s="42" t="s">
        <v>403</v>
      </c>
      <c r="E6" s="43" t="s">
        <v>402</v>
      </c>
      <c r="F6" s="43" t="s">
        <v>63</v>
      </c>
      <c r="G6" s="43">
        <v>1</v>
      </c>
      <c r="H6" s="45">
        <v>520.79999999999995</v>
      </c>
      <c r="I6" s="45">
        <v>520.79999999999995</v>
      </c>
      <c r="J6" s="45"/>
      <c r="K6" s="45"/>
      <c r="L6" s="45"/>
      <c r="M6" s="45"/>
      <c r="N6" s="45"/>
      <c r="O6" s="45"/>
      <c r="P6" s="45">
        <v>17.044363636363634</v>
      </c>
      <c r="Q6" s="45">
        <v>537.8443636363636</v>
      </c>
      <c r="R6" s="45">
        <v>107.56887272727272</v>
      </c>
      <c r="S6" s="45">
        <v>8.0676654545454536</v>
      </c>
      <c r="T6" s="45">
        <v>5.3784436363636363</v>
      </c>
      <c r="U6" s="45">
        <v>1.0756887272727271</v>
      </c>
      <c r="V6" s="45">
        <v>13.44610909090909</v>
      </c>
      <c r="W6" s="45">
        <v>43.027549090909091</v>
      </c>
      <c r="X6" s="45">
        <v>16.135330909090907</v>
      </c>
      <c r="Y6" s="45">
        <v>3.2270661818181816</v>
      </c>
      <c r="Z6" s="45">
        <v>197.92672581818178</v>
      </c>
      <c r="AA6" s="45">
        <v>44.820363636363631</v>
      </c>
      <c r="AB6" s="45">
        <v>59.754508799999996</v>
      </c>
      <c r="AC6" s="45">
        <v>38.483553056581826</v>
      </c>
      <c r="AD6" s="45">
        <v>143.05842549294545</v>
      </c>
      <c r="AE6" s="45">
        <v>148.75200000000001</v>
      </c>
      <c r="AF6" s="45">
        <v>397</v>
      </c>
      <c r="AG6" s="45">
        <v>0</v>
      </c>
      <c r="AH6" s="45">
        <v>0</v>
      </c>
      <c r="AI6" s="45">
        <v>9.84</v>
      </c>
      <c r="AJ6" s="45">
        <v>0</v>
      </c>
      <c r="AK6" s="45">
        <v>3.0700000000000003</v>
      </c>
      <c r="AL6" s="45">
        <v>0</v>
      </c>
      <c r="AM6" s="45">
        <v>558.66200000000003</v>
      </c>
      <c r="AN6" s="45">
        <v>899.64715131112723</v>
      </c>
      <c r="AO6" s="45">
        <v>2.6990781481481481</v>
      </c>
      <c r="AP6" s="45">
        <v>0.21592625185185185</v>
      </c>
      <c r="AQ6" s="45">
        <v>0.10796312592592593</v>
      </c>
      <c r="AR6" s="45">
        <v>1.8824552727272728</v>
      </c>
      <c r="AS6" s="45">
        <v>0.69274354036363661</v>
      </c>
      <c r="AT6" s="45">
        <v>23.127307636363632</v>
      </c>
      <c r="AU6" s="45">
        <v>0.89640727272727272</v>
      </c>
      <c r="AV6" s="45">
        <v>29.621881248107741</v>
      </c>
      <c r="AW6" s="45">
        <v>7.4700606060606054</v>
      </c>
      <c r="AX6" s="45">
        <v>4.4222758787878789</v>
      </c>
      <c r="AY6" s="45">
        <v>0.11205090909090908</v>
      </c>
      <c r="AZ6" s="45">
        <v>1.7928145454545454</v>
      </c>
      <c r="BA6" s="45">
        <v>0.69720565656565647</v>
      </c>
      <c r="BB6" s="45">
        <v>5.3339419953131317</v>
      </c>
      <c r="BC6" s="45">
        <v>19.82834959127273</v>
      </c>
      <c r="BD6" s="45"/>
      <c r="BE6" s="45">
        <v>0</v>
      </c>
      <c r="BF6" s="45">
        <v>19.82834959127273</v>
      </c>
      <c r="BG6" s="45">
        <v>29.470416666666669</v>
      </c>
      <c r="BH6" s="45">
        <v>4.1996822392514455</v>
      </c>
      <c r="BI6" s="45">
        <v>1.1631641275421762</v>
      </c>
      <c r="BJ6" s="45">
        <v>191.92185569136208</v>
      </c>
      <c r="BK6" s="45"/>
      <c r="BL6" s="45">
        <v>226.75511872482238</v>
      </c>
      <c r="BM6" s="45">
        <v>1713.6968645116935</v>
      </c>
      <c r="BN6" s="45">
        <f t="shared" ref="BN6:BN69" si="0">$BN$5*$G6</f>
        <v>140.72166432351077</v>
      </c>
      <c r="BO6" s="45">
        <f t="shared" ref="BO6:BO69" si="1">$BO$5*$G6</f>
        <v>99.443309455280939</v>
      </c>
      <c r="BP6" s="46">
        <f t="shared" ref="BP6:BP69" si="2">((100/((100-$BT6)%)-100)*$BP$5)/$BT6</f>
        <v>8.5633802816901436</v>
      </c>
      <c r="BQ6" s="46">
        <f t="shared" ref="BQ6:BQ69" si="3">((100/((100-$BT6)%)-100)*$BQ$5)/$BT6</f>
        <v>1.8591549295774654</v>
      </c>
      <c r="BR6" s="64">
        <v>2</v>
      </c>
      <c r="BS6" s="46">
        <f>((100/((100-$BT6)%)-100)*BR6)/$BT6</f>
        <v>2.2535211267605644</v>
      </c>
      <c r="BT6" s="46">
        <f>$BP$5+$BQ$5+BR6</f>
        <v>11.25</v>
      </c>
      <c r="BU6" s="46">
        <f>BP6+BQ6+BS6</f>
        <v>12.676056338028173</v>
      </c>
      <c r="BV6" s="45">
        <f>((BM6)*BU6)%</f>
        <v>217.22918000852459</v>
      </c>
      <c r="BW6" s="45">
        <f t="shared" ref="BW6:BW69" si="4">BV6+BO6+BN6</f>
        <v>457.39415378731627</v>
      </c>
      <c r="BX6" s="45">
        <f t="shared" ref="BX6:BX69" si="5">BW6+BM6</f>
        <v>2171.0910182990096</v>
      </c>
      <c r="BY6" s="45">
        <f>BX6*12</f>
        <v>26053.092219588114</v>
      </c>
      <c r="BZ6" s="45">
        <f>BX6*24</f>
        <v>52106.184439176228</v>
      </c>
      <c r="CA6" s="48">
        <v>43101</v>
      </c>
      <c r="CB6" s="111">
        <v>0</v>
      </c>
      <c r="CC6" s="111">
        <v>0</v>
      </c>
    </row>
    <row r="7" spans="1:83">
      <c r="A7" s="42" t="s">
        <v>404</v>
      </c>
      <c r="B7" s="42" t="s">
        <v>0</v>
      </c>
      <c r="C7" s="42" t="s">
        <v>405</v>
      </c>
      <c r="D7" s="42" t="s">
        <v>406</v>
      </c>
      <c r="E7" s="43" t="s">
        <v>402</v>
      </c>
      <c r="F7" s="43" t="s">
        <v>63</v>
      </c>
      <c r="G7" s="43">
        <v>1</v>
      </c>
      <c r="H7" s="45">
        <v>1041.5999999999999</v>
      </c>
      <c r="I7" s="45">
        <v>1041.5999999999999</v>
      </c>
      <c r="J7" s="45"/>
      <c r="K7" s="45"/>
      <c r="L7" s="45"/>
      <c r="M7" s="45"/>
      <c r="N7" s="45"/>
      <c r="O7" s="45"/>
      <c r="P7" s="45">
        <v>34.088727272727269</v>
      </c>
      <c r="Q7" s="45">
        <v>1075.6887272727272</v>
      </c>
      <c r="R7" s="45">
        <v>215.13774545454544</v>
      </c>
      <c r="S7" s="45">
        <v>16.135330909090907</v>
      </c>
      <c r="T7" s="45">
        <v>10.756887272727273</v>
      </c>
      <c r="U7" s="45">
        <v>2.1513774545454543</v>
      </c>
      <c r="V7" s="45">
        <v>26.89221818181818</v>
      </c>
      <c r="W7" s="45">
        <v>86.055098181818181</v>
      </c>
      <c r="X7" s="45">
        <v>32.270661818181814</v>
      </c>
      <c r="Y7" s="45">
        <v>6.4541323636363632</v>
      </c>
      <c r="Z7" s="45">
        <v>395.85345163636356</v>
      </c>
      <c r="AA7" s="45">
        <v>89.640727272727261</v>
      </c>
      <c r="AB7" s="45">
        <v>119.50901759999999</v>
      </c>
      <c r="AC7" s="45">
        <v>76.967106113163652</v>
      </c>
      <c r="AD7" s="45">
        <v>286.11685098589089</v>
      </c>
      <c r="AE7" s="45">
        <v>117.504</v>
      </c>
      <c r="AF7" s="45">
        <v>397</v>
      </c>
      <c r="AG7" s="45">
        <v>0</v>
      </c>
      <c r="AH7" s="45">
        <v>0</v>
      </c>
      <c r="AI7" s="45">
        <v>0</v>
      </c>
      <c r="AJ7" s="45">
        <v>0</v>
      </c>
      <c r="AK7" s="45">
        <v>3.0700000000000003</v>
      </c>
      <c r="AL7" s="45">
        <v>0</v>
      </c>
      <c r="AM7" s="45">
        <v>517.57400000000007</v>
      </c>
      <c r="AN7" s="45">
        <v>1199.5443026222545</v>
      </c>
      <c r="AO7" s="45">
        <v>5.3981562962962961</v>
      </c>
      <c r="AP7" s="45">
        <v>0.43185250370370371</v>
      </c>
      <c r="AQ7" s="45">
        <v>0.21592625185185185</v>
      </c>
      <c r="AR7" s="45">
        <v>3.7649105454545455</v>
      </c>
      <c r="AS7" s="45">
        <v>1.3854870807272732</v>
      </c>
      <c r="AT7" s="45">
        <v>46.254615272727264</v>
      </c>
      <c r="AU7" s="45">
        <v>1.7928145454545454</v>
      </c>
      <c r="AV7" s="45">
        <v>59.243762496215481</v>
      </c>
      <c r="AW7" s="45">
        <v>14.940121212121211</v>
      </c>
      <c r="AX7" s="45">
        <v>8.8445517575757577</v>
      </c>
      <c r="AY7" s="45">
        <v>0.22410181818181815</v>
      </c>
      <c r="AZ7" s="45">
        <v>3.5856290909090909</v>
      </c>
      <c r="BA7" s="45">
        <v>1.3944113131313129</v>
      </c>
      <c r="BB7" s="45">
        <v>10.667883990626263</v>
      </c>
      <c r="BC7" s="45">
        <v>39.656699182545459</v>
      </c>
      <c r="BD7" s="45"/>
      <c r="BE7" s="45">
        <v>0</v>
      </c>
      <c r="BF7" s="45">
        <v>39.656699182545459</v>
      </c>
      <c r="BG7" s="45">
        <v>53.087083333333339</v>
      </c>
      <c r="BH7" s="45">
        <v>8.3993644785028909</v>
      </c>
      <c r="BI7" s="45">
        <v>2.3263282550843525</v>
      </c>
      <c r="BJ7" s="45">
        <v>383.84371138272417</v>
      </c>
      <c r="BK7" s="45"/>
      <c r="BL7" s="45">
        <v>447.65648744964477</v>
      </c>
      <c r="BM7" s="45">
        <v>2821.7899790233873</v>
      </c>
      <c r="BN7" s="45">
        <f t="shared" si="0"/>
        <v>140.72166432351077</v>
      </c>
      <c r="BO7" s="45">
        <f t="shared" si="1"/>
        <v>99.443309455280939</v>
      </c>
      <c r="BP7" s="46">
        <f t="shared" si="2"/>
        <v>8.8629737609329435</v>
      </c>
      <c r="BQ7" s="46">
        <f t="shared" si="3"/>
        <v>1.9241982507288626</v>
      </c>
      <c r="BR7" s="64">
        <v>5</v>
      </c>
      <c r="BS7" s="46">
        <f t="shared" ref="BS7:BS71" si="6">((100/((100-BT7)%)-100)*BR7)/BT7</f>
        <v>5.8309037900874632</v>
      </c>
      <c r="BT7" s="46">
        <f>$BP$5+$BQ$5+BR7</f>
        <v>14.25</v>
      </c>
      <c r="BU7" s="46">
        <f>BP7+BQ7+BS7</f>
        <v>16.618075801749271</v>
      </c>
      <c r="BV7" s="45">
        <f t="shared" ref="BV7:BV70" si="7">((BM7)*BU7)%</f>
        <v>468.92719768027132</v>
      </c>
      <c r="BW7" s="45">
        <f t="shared" si="4"/>
        <v>709.09217145906314</v>
      </c>
      <c r="BX7" s="45">
        <f t="shared" si="5"/>
        <v>3530.8821504824505</v>
      </c>
      <c r="BY7" s="45">
        <f t="shared" ref="BY7:BY71" si="8">BX7*12</f>
        <v>42370.585805789407</v>
      </c>
      <c r="BZ7" s="45">
        <f t="shared" ref="BZ7:BZ70" si="9">BX7*24</f>
        <v>84741.171611578815</v>
      </c>
      <c r="CA7" s="48">
        <v>43101</v>
      </c>
      <c r="CB7" s="111">
        <v>0</v>
      </c>
      <c r="CC7" s="111">
        <v>0</v>
      </c>
    </row>
    <row r="8" spans="1:83">
      <c r="A8" s="42" t="s">
        <v>407</v>
      </c>
      <c r="B8" s="42" t="s">
        <v>2</v>
      </c>
      <c r="C8" s="42" t="s">
        <v>67</v>
      </c>
      <c r="D8" s="42" t="s">
        <v>408</v>
      </c>
      <c r="E8" s="43" t="s">
        <v>402</v>
      </c>
      <c r="F8" s="43" t="s">
        <v>63</v>
      </c>
      <c r="G8" s="43">
        <v>1</v>
      </c>
      <c r="H8" s="45">
        <v>260.39999999999998</v>
      </c>
      <c r="I8" s="45">
        <v>260.39999999999998</v>
      </c>
      <c r="J8" s="45"/>
      <c r="K8" s="45"/>
      <c r="L8" s="45"/>
      <c r="M8" s="45"/>
      <c r="N8" s="45"/>
      <c r="O8" s="45"/>
      <c r="P8" s="45">
        <v>8.5221818181818172</v>
      </c>
      <c r="Q8" s="45">
        <v>268.9221818181818</v>
      </c>
      <c r="R8" s="45">
        <v>53.78443636363636</v>
      </c>
      <c r="S8" s="45">
        <v>4.0338327272727268</v>
      </c>
      <c r="T8" s="45">
        <v>2.6892218181818182</v>
      </c>
      <c r="U8" s="45">
        <v>0.53784436363636356</v>
      </c>
      <c r="V8" s="45">
        <v>6.723054545454545</v>
      </c>
      <c r="W8" s="45">
        <v>21.513774545454545</v>
      </c>
      <c r="X8" s="45">
        <v>8.0676654545454536</v>
      </c>
      <c r="Y8" s="45">
        <v>1.6135330909090908</v>
      </c>
      <c r="Z8" s="45">
        <v>98.96336290909089</v>
      </c>
      <c r="AA8" s="45">
        <v>22.410181818181815</v>
      </c>
      <c r="AB8" s="45">
        <v>29.877254399999998</v>
      </c>
      <c r="AC8" s="45">
        <v>19.241776528290913</v>
      </c>
      <c r="AD8" s="45">
        <v>71.529212746472723</v>
      </c>
      <c r="AE8" s="45">
        <v>164.376</v>
      </c>
      <c r="AF8" s="45">
        <v>397</v>
      </c>
      <c r="AG8" s="45">
        <v>0</v>
      </c>
      <c r="AH8" s="45">
        <v>0</v>
      </c>
      <c r="AI8" s="45">
        <v>9.84</v>
      </c>
      <c r="AJ8" s="45">
        <v>0</v>
      </c>
      <c r="AK8" s="45">
        <v>3.0700000000000003</v>
      </c>
      <c r="AL8" s="45">
        <v>0</v>
      </c>
      <c r="AM8" s="45">
        <v>574.28600000000006</v>
      </c>
      <c r="AN8" s="45">
        <v>744.7785756555636</v>
      </c>
      <c r="AO8" s="45">
        <v>1.349539074074074</v>
      </c>
      <c r="AP8" s="45">
        <v>0.10796312592592593</v>
      </c>
      <c r="AQ8" s="45">
        <v>5.3981562962962963E-2</v>
      </c>
      <c r="AR8" s="45">
        <v>0.94122763636363638</v>
      </c>
      <c r="AS8" s="45">
        <v>0.34637177018181831</v>
      </c>
      <c r="AT8" s="45">
        <v>11.563653818181816</v>
      </c>
      <c r="AU8" s="45">
        <v>0.44820363636363636</v>
      </c>
      <c r="AV8" s="45">
        <v>14.81094062405387</v>
      </c>
      <c r="AW8" s="45">
        <v>3.7350303030303027</v>
      </c>
      <c r="AX8" s="45">
        <v>2.2111379393939394</v>
      </c>
      <c r="AY8" s="45">
        <v>5.6025454545454538E-2</v>
      </c>
      <c r="AZ8" s="45">
        <v>0.89640727272727272</v>
      </c>
      <c r="BA8" s="45">
        <v>0.34860282828282824</v>
      </c>
      <c r="BB8" s="45">
        <v>2.6669709976565659</v>
      </c>
      <c r="BC8" s="45">
        <v>9.9141747956363648</v>
      </c>
      <c r="BD8" s="45"/>
      <c r="BE8" s="45">
        <v>0</v>
      </c>
      <c r="BF8" s="45">
        <v>9.9141747956363648</v>
      </c>
      <c r="BG8" s="45">
        <v>29.470416666666669</v>
      </c>
      <c r="BH8" s="45">
        <v>2.0998411196257227</v>
      </c>
      <c r="BI8" s="45">
        <v>0.58158206377108801</v>
      </c>
      <c r="BJ8" s="45">
        <v>95.960927845681056</v>
      </c>
      <c r="BK8" s="45"/>
      <c r="BL8" s="45">
        <v>128.11276769574454</v>
      </c>
      <c r="BM8" s="45">
        <v>1166.5386405891802</v>
      </c>
      <c r="BN8" s="45">
        <f t="shared" si="0"/>
        <v>140.72166432351077</v>
      </c>
      <c r="BO8" s="45">
        <f t="shared" si="1"/>
        <v>99.443309455280939</v>
      </c>
      <c r="BP8" s="46">
        <f t="shared" si="2"/>
        <v>8.8629737609329435</v>
      </c>
      <c r="BQ8" s="46">
        <f t="shared" si="3"/>
        <v>1.9241982507288626</v>
      </c>
      <c r="BR8" s="64">
        <v>5</v>
      </c>
      <c r="BS8" s="46">
        <f t="shared" si="6"/>
        <v>5.8309037900874632</v>
      </c>
      <c r="BT8" s="46">
        <f t="shared" ref="BT8:BT71" si="10">$BP$5+$BQ$5+BR8</f>
        <v>14.25</v>
      </c>
      <c r="BU8" s="46">
        <f t="shared" ref="BU8:BU71" si="11">BP8+BQ8+BS8</f>
        <v>16.618075801749271</v>
      </c>
      <c r="BV8" s="45">
        <f t="shared" si="7"/>
        <v>193.85627554980547</v>
      </c>
      <c r="BW8" s="45">
        <f t="shared" si="4"/>
        <v>434.02124932859721</v>
      </c>
      <c r="BX8" s="45">
        <f t="shared" si="5"/>
        <v>1600.5598899177774</v>
      </c>
      <c r="BY8" s="45">
        <f t="shared" si="8"/>
        <v>19206.718679013327</v>
      </c>
      <c r="BZ8" s="45">
        <f t="shared" si="9"/>
        <v>38413.437358026655</v>
      </c>
      <c r="CA8" s="48">
        <v>43101</v>
      </c>
      <c r="CB8" s="111">
        <v>0</v>
      </c>
      <c r="CC8" s="111">
        <v>0</v>
      </c>
    </row>
    <row r="9" spans="1:83">
      <c r="A9" s="42" t="s">
        <v>409</v>
      </c>
      <c r="B9" s="42" t="s">
        <v>1</v>
      </c>
      <c r="C9" s="42" t="s">
        <v>165</v>
      </c>
      <c r="D9" s="42" t="s">
        <v>410</v>
      </c>
      <c r="E9" s="43" t="s">
        <v>402</v>
      </c>
      <c r="F9" s="43" t="s">
        <v>63</v>
      </c>
      <c r="G9" s="43">
        <v>1</v>
      </c>
      <c r="H9" s="45">
        <v>520.79999999999995</v>
      </c>
      <c r="I9" s="45">
        <v>520.79999999999995</v>
      </c>
      <c r="J9" s="45"/>
      <c r="K9" s="45"/>
      <c r="L9" s="45"/>
      <c r="M9" s="45"/>
      <c r="N9" s="45"/>
      <c r="O9" s="45"/>
      <c r="P9" s="45">
        <v>17.044363636363634</v>
      </c>
      <c r="Q9" s="45">
        <v>537.8443636363636</v>
      </c>
      <c r="R9" s="45">
        <v>107.56887272727272</v>
      </c>
      <c r="S9" s="45">
        <v>8.0676654545454536</v>
      </c>
      <c r="T9" s="45">
        <v>5.3784436363636363</v>
      </c>
      <c r="U9" s="45">
        <v>1.0756887272727271</v>
      </c>
      <c r="V9" s="45">
        <v>13.44610909090909</v>
      </c>
      <c r="W9" s="45">
        <v>43.027549090909091</v>
      </c>
      <c r="X9" s="45">
        <v>16.135330909090907</v>
      </c>
      <c r="Y9" s="45">
        <v>3.2270661818181816</v>
      </c>
      <c r="Z9" s="45">
        <v>197.92672581818178</v>
      </c>
      <c r="AA9" s="45">
        <v>44.820363636363631</v>
      </c>
      <c r="AB9" s="45">
        <v>59.754508799999996</v>
      </c>
      <c r="AC9" s="45">
        <v>38.483553056581826</v>
      </c>
      <c r="AD9" s="45">
        <v>143.05842549294545</v>
      </c>
      <c r="AE9" s="45">
        <v>148.75200000000001</v>
      </c>
      <c r="AF9" s="45">
        <v>397</v>
      </c>
      <c r="AG9" s="45">
        <v>0</v>
      </c>
      <c r="AH9" s="45">
        <v>0</v>
      </c>
      <c r="AI9" s="45">
        <v>0</v>
      </c>
      <c r="AJ9" s="45">
        <v>0</v>
      </c>
      <c r="AK9" s="45">
        <v>3.0700000000000003</v>
      </c>
      <c r="AL9" s="45">
        <v>0</v>
      </c>
      <c r="AM9" s="45">
        <v>548.822</v>
      </c>
      <c r="AN9" s="45">
        <v>889.80715131112731</v>
      </c>
      <c r="AO9" s="45">
        <v>2.6990781481481481</v>
      </c>
      <c r="AP9" s="45">
        <v>0.21592625185185185</v>
      </c>
      <c r="AQ9" s="45">
        <v>0.10796312592592593</v>
      </c>
      <c r="AR9" s="45">
        <v>1.8824552727272728</v>
      </c>
      <c r="AS9" s="45">
        <v>0.69274354036363661</v>
      </c>
      <c r="AT9" s="45">
        <v>23.127307636363632</v>
      </c>
      <c r="AU9" s="45">
        <v>0.89640727272727272</v>
      </c>
      <c r="AV9" s="45">
        <v>29.621881248107741</v>
      </c>
      <c r="AW9" s="45">
        <v>7.4700606060606054</v>
      </c>
      <c r="AX9" s="45">
        <v>4.4222758787878789</v>
      </c>
      <c r="AY9" s="45">
        <v>0.11205090909090908</v>
      </c>
      <c r="AZ9" s="45">
        <v>1.7928145454545454</v>
      </c>
      <c r="BA9" s="45">
        <v>0.69720565656565647</v>
      </c>
      <c r="BB9" s="45">
        <v>5.3339419953131317</v>
      </c>
      <c r="BC9" s="45">
        <v>19.82834959127273</v>
      </c>
      <c r="BD9" s="45"/>
      <c r="BE9" s="45">
        <v>0</v>
      </c>
      <c r="BF9" s="45">
        <v>19.82834959127273</v>
      </c>
      <c r="BG9" s="45">
        <v>29.470416666666669</v>
      </c>
      <c r="BH9" s="45">
        <v>4.1996822392514455</v>
      </c>
      <c r="BI9" s="45">
        <v>1.1631641275421762</v>
      </c>
      <c r="BJ9" s="45">
        <v>191.92185569136208</v>
      </c>
      <c r="BK9" s="45"/>
      <c r="BL9" s="45">
        <v>226.75511872482238</v>
      </c>
      <c r="BM9" s="45">
        <v>1703.8568645116939</v>
      </c>
      <c r="BN9" s="45">
        <f t="shared" si="0"/>
        <v>140.72166432351077</v>
      </c>
      <c r="BO9" s="45">
        <f t="shared" si="1"/>
        <v>99.443309455280939</v>
      </c>
      <c r="BP9" s="46">
        <f t="shared" si="2"/>
        <v>8.6609686609686669</v>
      </c>
      <c r="BQ9" s="46">
        <f t="shared" si="3"/>
        <v>1.8803418803418819</v>
      </c>
      <c r="BR9" s="64">
        <v>3</v>
      </c>
      <c r="BS9" s="46">
        <f t="shared" si="6"/>
        <v>3.4188034188034218</v>
      </c>
      <c r="BT9" s="46">
        <f t="shared" si="10"/>
        <v>12.25</v>
      </c>
      <c r="BU9" s="46">
        <f t="shared" si="11"/>
        <v>13.960113960113972</v>
      </c>
      <c r="BV9" s="45">
        <f t="shared" si="7"/>
        <v>237.86036000305717</v>
      </c>
      <c r="BW9" s="45">
        <f t="shared" si="4"/>
        <v>478.02533378184887</v>
      </c>
      <c r="BX9" s="45">
        <f t="shared" si="5"/>
        <v>2181.8821982935428</v>
      </c>
      <c r="BY9" s="45">
        <f t="shared" si="8"/>
        <v>26182.586379522516</v>
      </c>
      <c r="BZ9" s="45">
        <f t="shared" si="9"/>
        <v>52365.172759045032</v>
      </c>
      <c r="CA9" s="48">
        <v>43101</v>
      </c>
      <c r="CB9" s="111">
        <v>0</v>
      </c>
      <c r="CC9" s="111">
        <v>0</v>
      </c>
    </row>
    <row r="10" spans="1:83">
      <c r="A10" s="42" t="s">
        <v>411</v>
      </c>
      <c r="B10" s="42" t="s">
        <v>0</v>
      </c>
      <c r="C10" s="42" t="s">
        <v>165</v>
      </c>
      <c r="D10" s="42" t="s">
        <v>412</v>
      </c>
      <c r="E10" s="43" t="s">
        <v>402</v>
      </c>
      <c r="F10" s="43" t="s">
        <v>63</v>
      </c>
      <c r="G10" s="43">
        <v>1</v>
      </c>
      <c r="H10" s="45">
        <v>1041.5999999999999</v>
      </c>
      <c r="I10" s="45">
        <v>1041.5999999999999</v>
      </c>
      <c r="J10" s="45"/>
      <c r="K10" s="45"/>
      <c r="L10" s="45"/>
      <c r="M10" s="45"/>
      <c r="N10" s="45"/>
      <c r="O10" s="45"/>
      <c r="P10" s="45">
        <v>34.088727272727269</v>
      </c>
      <c r="Q10" s="45">
        <v>1075.6887272727272</v>
      </c>
      <c r="R10" s="45">
        <v>215.13774545454544</v>
      </c>
      <c r="S10" s="45">
        <v>16.135330909090907</v>
      </c>
      <c r="T10" s="45">
        <v>10.756887272727273</v>
      </c>
      <c r="U10" s="45">
        <v>2.1513774545454543</v>
      </c>
      <c r="V10" s="45">
        <v>26.89221818181818</v>
      </c>
      <c r="W10" s="45">
        <v>86.055098181818181</v>
      </c>
      <c r="X10" s="45">
        <v>32.270661818181814</v>
      </c>
      <c r="Y10" s="45">
        <v>6.4541323636363632</v>
      </c>
      <c r="Z10" s="45">
        <v>395.85345163636356</v>
      </c>
      <c r="AA10" s="45">
        <v>89.640727272727261</v>
      </c>
      <c r="AB10" s="45">
        <v>119.50901759999999</v>
      </c>
      <c r="AC10" s="45">
        <v>76.967106113163652</v>
      </c>
      <c r="AD10" s="45">
        <v>286.11685098589089</v>
      </c>
      <c r="AE10" s="45">
        <v>117.504</v>
      </c>
      <c r="AF10" s="45">
        <v>397</v>
      </c>
      <c r="AG10" s="45">
        <v>0</v>
      </c>
      <c r="AH10" s="45">
        <v>0</v>
      </c>
      <c r="AI10" s="45">
        <v>0</v>
      </c>
      <c r="AJ10" s="45">
        <v>0</v>
      </c>
      <c r="AK10" s="45">
        <v>3.0700000000000003</v>
      </c>
      <c r="AL10" s="45">
        <v>0</v>
      </c>
      <c r="AM10" s="45">
        <v>517.57400000000007</v>
      </c>
      <c r="AN10" s="45">
        <v>1199.5443026222545</v>
      </c>
      <c r="AO10" s="45">
        <v>5.3981562962962961</v>
      </c>
      <c r="AP10" s="45">
        <v>0.43185250370370371</v>
      </c>
      <c r="AQ10" s="45">
        <v>0.21592625185185185</v>
      </c>
      <c r="AR10" s="45">
        <v>3.7649105454545455</v>
      </c>
      <c r="AS10" s="45">
        <v>1.3854870807272732</v>
      </c>
      <c r="AT10" s="45">
        <v>46.254615272727264</v>
      </c>
      <c r="AU10" s="45">
        <v>1.7928145454545454</v>
      </c>
      <c r="AV10" s="45">
        <v>59.243762496215481</v>
      </c>
      <c r="AW10" s="45">
        <v>14.940121212121211</v>
      </c>
      <c r="AX10" s="45">
        <v>8.8445517575757577</v>
      </c>
      <c r="AY10" s="45">
        <v>0.22410181818181815</v>
      </c>
      <c r="AZ10" s="45">
        <v>3.5856290909090909</v>
      </c>
      <c r="BA10" s="45">
        <v>1.3944113131313129</v>
      </c>
      <c r="BB10" s="45">
        <v>10.667883990626263</v>
      </c>
      <c r="BC10" s="45">
        <v>39.656699182545459</v>
      </c>
      <c r="BD10" s="45"/>
      <c r="BE10" s="45">
        <v>0</v>
      </c>
      <c r="BF10" s="45">
        <v>39.656699182545459</v>
      </c>
      <c r="BG10" s="45">
        <v>53.087083333333339</v>
      </c>
      <c r="BH10" s="45">
        <v>8.3993644785028909</v>
      </c>
      <c r="BI10" s="45">
        <v>2.3263282550843525</v>
      </c>
      <c r="BJ10" s="45">
        <v>383.84371138272417</v>
      </c>
      <c r="BK10" s="45"/>
      <c r="BL10" s="45">
        <v>447.65648744964477</v>
      </c>
      <c r="BM10" s="45">
        <v>2821.7899790233873</v>
      </c>
      <c r="BN10" s="45">
        <f t="shared" si="0"/>
        <v>140.72166432351077</v>
      </c>
      <c r="BO10" s="45">
        <f t="shared" si="1"/>
        <v>99.443309455280939</v>
      </c>
      <c r="BP10" s="46">
        <f t="shared" si="2"/>
        <v>8.8629737609329435</v>
      </c>
      <c r="BQ10" s="46">
        <f t="shared" si="3"/>
        <v>1.9241982507288626</v>
      </c>
      <c r="BR10" s="64">
        <v>5</v>
      </c>
      <c r="BS10" s="46">
        <f t="shared" si="6"/>
        <v>5.8309037900874632</v>
      </c>
      <c r="BT10" s="46">
        <f t="shared" si="10"/>
        <v>14.25</v>
      </c>
      <c r="BU10" s="46">
        <f t="shared" si="11"/>
        <v>16.618075801749271</v>
      </c>
      <c r="BV10" s="45">
        <f t="shared" si="7"/>
        <v>468.92719768027132</v>
      </c>
      <c r="BW10" s="45">
        <f t="shared" si="4"/>
        <v>709.09217145906314</v>
      </c>
      <c r="BX10" s="45">
        <f t="shared" si="5"/>
        <v>3530.8821504824505</v>
      </c>
      <c r="BY10" s="45">
        <f t="shared" si="8"/>
        <v>42370.585805789407</v>
      </c>
      <c r="BZ10" s="45">
        <f t="shared" si="9"/>
        <v>84741.171611578815</v>
      </c>
      <c r="CA10" s="48">
        <v>43101</v>
      </c>
      <c r="CB10" s="111">
        <v>0</v>
      </c>
      <c r="CC10" s="111">
        <v>0</v>
      </c>
    </row>
    <row r="11" spans="1:83">
      <c r="A11" s="42" t="s">
        <v>69</v>
      </c>
      <c r="B11" s="42" t="s">
        <v>0</v>
      </c>
      <c r="C11" s="42" t="s">
        <v>70</v>
      </c>
      <c r="D11" s="42" t="s">
        <v>413</v>
      </c>
      <c r="E11" s="43" t="s">
        <v>402</v>
      </c>
      <c r="F11" s="43" t="s">
        <v>63</v>
      </c>
      <c r="G11" s="43">
        <v>1</v>
      </c>
      <c r="H11" s="45">
        <v>1041.5999999999999</v>
      </c>
      <c r="I11" s="45">
        <v>1041.5999999999999</v>
      </c>
      <c r="J11" s="45"/>
      <c r="K11" s="45"/>
      <c r="L11" s="45"/>
      <c r="M11" s="45"/>
      <c r="N11" s="45"/>
      <c r="O11" s="45"/>
      <c r="P11" s="45">
        <v>34.088727272727269</v>
      </c>
      <c r="Q11" s="45">
        <v>1075.6887272727272</v>
      </c>
      <c r="R11" s="45">
        <v>215.13774545454544</v>
      </c>
      <c r="S11" s="45">
        <v>16.135330909090907</v>
      </c>
      <c r="T11" s="45">
        <v>10.756887272727273</v>
      </c>
      <c r="U11" s="45">
        <v>2.1513774545454543</v>
      </c>
      <c r="V11" s="45">
        <v>26.89221818181818</v>
      </c>
      <c r="W11" s="45">
        <v>86.055098181818181</v>
      </c>
      <c r="X11" s="45">
        <v>32.270661818181814</v>
      </c>
      <c r="Y11" s="45">
        <v>6.4541323636363632</v>
      </c>
      <c r="Z11" s="45">
        <v>395.85345163636356</v>
      </c>
      <c r="AA11" s="45">
        <v>89.640727272727261</v>
      </c>
      <c r="AB11" s="45">
        <v>119.50901759999999</v>
      </c>
      <c r="AC11" s="45">
        <v>76.967106113163652</v>
      </c>
      <c r="AD11" s="45">
        <v>286.11685098589089</v>
      </c>
      <c r="AE11" s="45">
        <v>117.504</v>
      </c>
      <c r="AF11" s="45">
        <v>397</v>
      </c>
      <c r="AG11" s="45">
        <v>0</v>
      </c>
      <c r="AH11" s="45">
        <v>32.619999999999997</v>
      </c>
      <c r="AI11" s="45">
        <v>0</v>
      </c>
      <c r="AJ11" s="45">
        <v>0</v>
      </c>
      <c r="AK11" s="45">
        <v>3.0700000000000003</v>
      </c>
      <c r="AL11" s="45">
        <v>0</v>
      </c>
      <c r="AM11" s="45">
        <v>550.19400000000007</v>
      </c>
      <c r="AN11" s="45">
        <v>1232.1643026222546</v>
      </c>
      <c r="AO11" s="45">
        <v>5.3981562962962961</v>
      </c>
      <c r="AP11" s="45">
        <v>0.43185250370370371</v>
      </c>
      <c r="AQ11" s="45">
        <v>0.21592625185185185</v>
      </c>
      <c r="AR11" s="45">
        <v>3.7649105454545455</v>
      </c>
      <c r="AS11" s="45">
        <v>1.3854870807272732</v>
      </c>
      <c r="AT11" s="45">
        <v>46.254615272727264</v>
      </c>
      <c r="AU11" s="45">
        <v>1.7928145454545454</v>
      </c>
      <c r="AV11" s="45">
        <v>59.243762496215481</v>
      </c>
      <c r="AW11" s="45">
        <v>14.940121212121211</v>
      </c>
      <c r="AX11" s="45">
        <v>8.8445517575757577</v>
      </c>
      <c r="AY11" s="45">
        <v>0.22410181818181815</v>
      </c>
      <c r="AZ11" s="45">
        <v>3.5856290909090909</v>
      </c>
      <c r="BA11" s="45">
        <v>1.3944113131313129</v>
      </c>
      <c r="BB11" s="45">
        <v>10.667883990626263</v>
      </c>
      <c r="BC11" s="45">
        <v>39.656699182545459</v>
      </c>
      <c r="BD11" s="45"/>
      <c r="BE11" s="45">
        <v>0</v>
      </c>
      <c r="BF11" s="45">
        <v>39.656699182545459</v>
      </c>
      <c r="BG11" s="45">
        <v>53.087083333333339</v>
      </c>
      <c r="BH11" s="45">
        <v>8.3993644785028909</v>
      </c>
      <c r="BI11" s="45">
        <v>2.3263282550843525</v>
      </c>
      <c r="BJ11" s="45">
        <v>383.84371138272417</v>
      </c>
      <c r="BK11" s="45"/>
      <c r="BL11" s="45">
        <v>447.65648744964477</v>
      </c>
      <c r="BM11" s="45">
        <v>2854.4099790233877</v>
      </c>
      <c r="BN11" s="45">
        <f t="shared" si="0"/>
        <v>140.72166432351077</v>
      </c>
      <c r="BO11" s="45">
        <f t="shared" si="1"/>
        <v>99.443309455280939</v>
      </c>
      <c r="BP11" s="46">
        <f t="shared" si="2"/>
        <v>8.8629737609329435</v>
      </c>
      <c r="BQ11" s="46">
        <f t="shared" si="3"/>
        <v>1.9241982507288626</v>
      </c>
      <c r="BR11" s="64">
        <v>5</v>
      </c>
      <c r="BS11" s="46">
        <f t="shared" si="6"/>
        <v>5.8309037900874632</v>
      </c>
      <c r="BT11" s="46">
        <f t="shared" si="10"/>
        <v>14.25</v>
      </c>
      <c r="BU11" s="46">
        <f t="shared" si="11"/>
        <v>16.618075801749271</v>
      </c>
      <c r="BV11" s="45">
        <f t="shared" si="7"/>
        <v>474.34801400680203</v>
      </c>
      <c r="BW11" s="45">
        <f t="shared" si="4"/>
        <v>714.51298778559385</v>
      </c>
      <c r="BX11" s="45">
        <f t="shared" si="5"/>
        <v>3568.9229668089815</v>
      </c>
      <c r="BY11" s="45">
        <f t="shared" si="8"/>
        <v>42827.07560170778</v>
      </c>
      <c r="BZ11" s="45">
        <f t="shared" si="9"/>
        <v>85654.15120341556</v>
      </c>
      <c r="CA11" s="48">
        <v>43101</v>
      </c>
      <c r="CB11" s="111">
        <v>0</v>
      </c>
      <c r="CC11" s="111">
        <v>0</v>
      </c>
    </row>
    <row r="12" spans="1:83">
      <c r="A12" s="42" t="s">
        <v>414</v>
      </c>
      <c r="B12" s="42" t="s">
        <v>2</v>
      </c>
      <c r="C12" s="42" t="s">
        <v>415</v>
      </c>
      <c r="D12" s="42" t="s">
        <v>416</v>
      </c>
      <c r="E12" s="43" t="s">
        <v>402</v>
      </c>
      <c r="F12" s="43" t="s">
        <v>63</v>
      </c>
      <c r="G12" s="43">
        <v>1</v>
      </c>
      <c r="H12" s="45">
        <v>260.39999999999998</v>
      </c>
      <c r="I12" s="45">
        <v>260.39999999999998</v>
      </c>
      <c r="J12" s="45"/>
      <c r="K12" s="45"/>
      <c r="L12" s="45"/>
      <c r="M12" s="45"/>
      <c r="N12" s="45"/>
      <c r="O12" s="45"/>
      <c r="P12" s="45">
        <v>8.5221818181818172</v>
      </c>
      <c r="Q12" s="45">
        <v>268.9221818181818</v>
      </c>
      <c r="R12" s="45">
        <v>53.78443636363636</v>
      </c>
      <c r="S12" s="45">
        <v>4.0338327272727268</v>
      </c>
      <c r="T12" s="45">
        <v>2.6892218181818182</v>
      </c>
      <c r="U12" s="45">
        <v>0.53784436363636356</v>
      </c>
      <c r="V12" s="45">
        <v>6.723054545454545</v>
      </c>
      <c r="W12" s="45">
        <v>21.513774545454545</v>
      </c>
      <c r="X12" s="45">
        <v>8.0676654545454536</v>
      </c>
      <c r="Y12" s="45">
        <v>1.6135330909090908</v>
      </c>
      <c r="Z12" s="45">
        <v>98.96336290909089</v>
      </c>
      <c r="AA12" s="45">
        <v>22.410181818181815</v>
      </c>
      <c r="AB12" s="45">
        <v>29.877254399999998</v>
      </c>
      <c r="AC12" s="45">
        <v>19.241776528290913</v>
      </c>
      <c r="AD12" s="45">
        <v>71.529212746472723</v>
      </c>
      <c r="AE12" s="45">
        <v>164.376</v>
      </c>
      <c r="AF12" s="45">
        <v>397</v>
      </c>
      <c r="AG12" s="45">
        <v>0</v>
      </c>
      <c r="AH12" s="45">
        <v>0</v>
      </c>
      <c r="AI12" s="45">
        <v>0</v>
      </c>
      <c r="AJ12" s="45">
        <v>0</v>
      </c>
      <c r="AK12" s="45">
        <v>3.0700000000000003</v>
      </c>
      <c r="AL12" s="45">
        <v>0</v>
      </c>
      <c r="AM12" s="45">
        <v>564.44600000000003</v>
      </c>
      <c r="AN12" s="45">
        <v>734.93857565556357</v>
      </c>
      <c r="AO12" s="45">
        <v>1.349539074074074</v>
      </c>
      <c r="AP12" s="45">
        <v>0.10796312592592593</v>
      </c>
      <c r="AQ12" s="45">
        <v>5.3981562962962963E-2</v>
      </c>
      <c r="AR12" s="45">
        <v>0.94122763636363638</v>
      </c>
      <c r="AS12" s="45">
        <v>0.34637177018181831</v>
      </c>
      <c r="AT12" s="45">
        <v>11.563653818181816</v>
      </c>
      <c r="AU12" s="45">
        <v>0.44820363636363636</v>
      </c>
      <c r="AV12" s="45">
        <v>14.81094062405387</v>
      </c>
      <c r="AW12" s="45">
        <v>3.7350303030303027</v>
      </c>
      <c r="AX12" s="45">
        <v>2.2111379393939394</v>
      </c>
      <c r="AY12" s="45">
        <v>5.6025454545454538E-2</v>
      </c>
      <c r="AZ12" s="45">
        <v>0.89640727272727272</v>
      </c>
      <c r="BA12" s="45">
        <v>0.34860282828282824</v>
      </c>
      <c r="BB12" s="45">
        <v>2.6669709976565659</v>
      </c>
      <c r="BC12" s="45">
        <v>9.9141747956363648</v>
      </c>
      <c r="BD12" s="45"/>
      <c r="BE12" s="45">
        <v>0</v>
      </c>
      <c r="BF12" s="45">
        <v>9.9141747956363648</v>
      </c>
      <c r="BG12" s="45">
        <v>29.470416666666669</v>
      </c>
      <c r="BH12" s="45">
        <v>2.0998411196257227</v>
      </c>
      <c r="BI12" s="45">
        <v>0.58158206377108801</v>
      </c>
      <c r="BJ12" s="45">
        <v>95.960927845681056</v>
      </c>
      <c r="BK12" s="45"/>
      <c r="BL12" s="45">
        <v>128.11276769574454</v>
      </c>
      <c r="BM12" s="45">
        <v>1156.6986405891803</v>
      </c>
      <c r="BN12" s="45">
        <f t="shared" si="0"/>
        <v>140.72166432351077</v>
      </c>
      <c r="BO12" s="45">
        <f t="shared" si="1"/>
        <v>99.443309455280939</v>
      </c>
      <c r="BP12" s="46">
        <f t="shared" si="2"/>
        <v>8.6118980169971699</v>
      </c>
      <c r="BQ12" s="46">
        <f t="shared" si="3"/>
        <v>1.8696883852691222</v>
      </c>
      <c r="BR12" s="64">
        <v>2.5</v>
      </c>
      <c r="BS12" s="46">
        <f t="shared" si="6"/>
        <v>2.8328611898017004</v>
      </c>
      <c r="BT12" s="46">
        <f t="shared" si="10"/>
        <v>11.75</v>
      </c>
      <c r="BU12" s="46">
        <f t="shared" si="11"/>
        <v>13.314447592067992</v>
      </c>
      <c r="BV12" s="45">
        <f t="shared" si="7"/>
        <v>154.00803429940933</v>
      </c>
      <c r="BW12" s="45">
        <f t="shared" si="4"/>
        <v>394.17300807820106</v>
      </c>
      <c r="BX12" s="45">
        <f t="shared" si="5"/>
        <v>1550.8716486673814</v>
      </c>
      <c r="BY12" s="45">
        <f t="shared" si="8"/>
        <v>18610.459784008577</v>
      </c>
      <c r="BZ12" s="45">
        <f t="shared" si="9"/>
        <v>37220.919568017154</v>
      </c>
      <c r="CA12" s="48">
        <v>43101</v>
      </c>
      <c r="CB12" s="111">
        <v>0</v>
      </c>
      <c r="CC12" s="111">
        <v>0</v>
      </c>
    </row>
    <row r="13" spans="1:83">
      <c r="A13" s="42" t="s">
        <v>417</v>
      </c>
      <c r="B13" s="42" t="s">
        <v>1</v>
      </c>
      <c r="C13" s="42" t="s">
        <v>165</v>
      </c>
      <c r="D13" s="42" t="s">
        <v>418</v>
      </c>
      <c r="E13" s="43" t="s">
        <v>402</v>
      </c>
      <c r="F13" s="43" t="s">
        <v>63</v>
      </c>
      <c r="G13" s="43">
        <v>1</v>
      </c>
      <c r="H13" s="45">
        <v>520.79999999999995</v>
      </c>
      <c r="I13" s="45">
        <v>520.79999999999995</v>
      </c>
      <c r="J13" s="45"/>
      <c r="K13" s="45"/>
      <c r="L13" s="45"/>
      <c r="M13" s="45"/>
      <c r="N13" s="45"/>
      <c r="O13" s="45"/>
      <c r="P13" s="45">
        <v>17.044363636363634</v>
      </c>
      <c r="Q13" s="45">
        <v>537.8443636363636</v>
      </c>
      <c r="R13" s="45">
        <v>107.56887272727272</v>
      </c>
      <c r="S13" s="45">
        <v>8.0676654545454536</v>
      </c>
      <c r="T13" s="45">
        <v>5.3784436363636363</v>
      </c>
      <c r="U13" s="45">
        <v>1.0756887272727271</v>
      </c>
      <c r="V13" s="45">
        <v>13.44610909090909</v>
      </c>
      <c r="W13" s="45">
        <v>43.027549090909091</v>
      </c>
      <c r="X13" s="45">
        <v>16.135330909090907</v>
      </c>
      <c r="Y13" s="45">
        <v>3.2270661818181816</v>
      </c>
      <c r="Z13" s="45">
        <v>197.92672581818178</v>
      </c>
      <c r="AA13" s="45">
        <v>44.820363636363631</v>
      </c>
      <c r="AB13" s="45">
        <v>59.754508799999996</v>
      </c>
      <c r="AC13" s="45">
        <v>38.483553056581826</v>
      </c>
      <c r="AD13" s="45">
        <v>143.05842549294545</v>
      </c>
      <c r="AE13" s="45">
        <v>148.75200000000001</v>
      </c>
      <c r="AF13" s="45">
        <v>397</v>
      </c>
      <c r="AG13" s="45">
        <v>0</v>
      </c>
      <c r="AH13" s="45">
        <v>0</v>
      </c>
      <c r="AI13" s="45">
        <v>0</v>
      </c>
      <c r="AJ13" s="45">
        <v>0</v>
      </c>
      <c r="AK13" s="45">
        <v>3.0700000000000003</v>
      </c>
      <c r="AL13" s="45">
        <v>0</v>
      </c>
      <c r="AM13" s="45">
        <v>548.822</v>
      </c>
      <c r="AN13" s="45">
        <v>889.80715131112731</v>
      </c>
      <c r="AO13" s="45">
        <v>2.6990781481481481</v>
      </c>
      <c r="AP13" s="45">
        <v>0.21592625185185185</v>
      </c>
      <c r="AQ13" s="45">
        <v>0.10796312592592593</v>
      </c>
      <c r="AR13" s="45">
        <v>1.8824552727272728</v>
      </c>
      <c r="AS13" s="45">
        <v>0.69274354036363661</v>
      </c>
      <c r="AT13" s="45">
        <v>23.127307636363632</v>
      </c>
      <c r="AU13" s="45">
        <v>0.89640727272727272</v>
      </c>
      <c r="AV13" s="45">
        <v>29.621881248107741</v>
      </c>
      <c r="AW13" s="45">
        <v>7.4700606060606054</v>
      </c>
      <c r="AX13" s="45">
        <v>4.4222758787878789</v>
      </c>
      <c r="AY13" s="45">
        <v>0.11205090909090908</v>
      </c>
      <c r="AZ13" s="45">
        <v>1.7928145454545454</v>
      </c>
      <c r="BA13" s="45">
        <v>0.69720565656565647</v>
      </c>
      <c r="BB13" s="45">
        <v>5.3339419953131317</v>
      </c>
      <c r="BC13" s="45">
        <v>19.82834959127273</v>
      </c>
      <c r="BD13" s="45"/>
      <c r="BE13" s="45">
        <v>0</v>
      </c>
      <c r="BF13" s="45">
        <v>19.82834959127273</v>
      </c>
      <c r="BG13" s="45">
        <v>29.470416666666669</v>
      </c>
      <c r="BH13" s="45">
        <v>4.1996822392514455</v>
      </c>
      <c r="BI13" s="45">
        <v>1.1631641275421762</v>
      </c>
      <c r="BJ13" s="45">
        <v>191.92185569136208</v>
      </c>
      <c r="BK13" s="45"/>
      <c r="BL13" s="45">
        <v>226.75511872482238</v>
      </c>
      <c r="BM13" s="45">
        <v>1703.8568645116939</v>
      </c>
      <c r="BN13" s="45">
        <f t="shared" si="0"/>
        <v>140.72166432351077</v>
      </c>
      <c r="BO13" s="45">
        <f t="shared" si="1"/>
        <v>99.443309455280939</v>
      </c>
      <c r="BP13" s="46">
        <f t="shared" si="2"/>
        <v>8.8629737609329435</v>
      </c>
      <c r="BQ13" s="46">
        <f t="shared" si="3"/>
        <v>1.9241982507288626</v>
      </c>
      <c r="BR13" s="64">
        <v>5</v>
      </c>
      <c r="BS13" s="46">
        <f t="shared" si="6"/>
        <v>5.8309037900874632</v>
      </c>
      <c r="BT13" s="46">
        <f t="shared" si="10"/>
        <v>14.25</v>
      </c>
      <c r="BU13" s="46">
        <f t="shared" si="11"/>
        <v>16.618075801749271</v>
      </c>
      <c r="BV13" s="45">
        <f t="shared" si="7"/>
        <v>283.14822529786164</v>
      </c>
      <c r="BW13" s="45">
        <f t="shared" si="4"/>
        <v>523.31319907665329</v>
      </c>
      <c r="BX13" s="45">
        <f t="shared" si="5"/>
        <v>2227.1700635883471</v>
      </c>
      <c r="BY13" s="45">
        <f t="shared" si="8"/>
        <v>26726.040763060166</v>
      </c>
      <c r="BZ13" s="45">
        <f t="shared" si="9"/>
        <v>53452.081526120332</v>
      </c>
      <c r="CA13" s="48">
        <v>43101</v>
      </c>
      <c r="CB13" s="111">
        <v>0</v>
      </c>
      <c r="CC13" s="111">
        <v>0</v>
      </c>
    </row>
    <row r="14" spans="1:83">
      <c r="A14" s="42" t="s">
        <v>419</v>
      </c>
      <c r="B14" s="42" t="s">
        <v>2</v>
      </c>
      <c r="C14" s="42" t="s">
        <v>165</v>
      </c>
      <c r="D14" s="42" t="s">
        <v>420</v>
      </c>
      <c r="E14" s="43" t="s">
        <v>402</v>
      </c>
      <c r="F14" s="43" t="s">
        <v>63</v>
      </c>
      <c r="G14" s="43">
        <v>1</v>
      </c>
      <c r="H14" s="45">
        <v>260.39999999999998</v>
      </c>
      <c r="I14" s="45">
        <v>260.39999999999998</v>
      </c>
      <c r="J14" s="45"/>
      <c r="K14" s="45"/>
      <c r="L14" s="45"/>
      <c r="M14" s="45"/>
      <c r="N14" s="45"/>
      <c r="O14" s="45"/>
      <c r="P14" s="45">
        <v>8.5221818181818172</v>
      </c>
      <c r="Q14" s="45">
        <v>268.9221818181818</v>
      </c>
      <c r="R14" s="45">
        <v>53.78443636363636</v>
      </c>
      <c r="S14" s="45">
        <v>4.0338327272727268</v>
      </c>
      <c r="T14" s="45">
        <v>2.6892218181818182</v>
      </c>
      <c r="U14" s="45">
        <v>0.53784436363636356</v>
      </c>
      <c r="V14" s="45">
        <v>6.723054545454545</v>
      </c>
      <c r="W14" s="45">
        <v>21.513774545454545</v>
      </c>
      <c r="X14" s="45">
        <v>8.0676654545454536</v>
      </c>
      <c r="Y14" s="45">
        <v>1.6135330909090908</v>
      </c>
      <c r="Z14" s="45">
        <v>98.96336290909089</v>
      </c>
      <c r="AA14" s="45">
        <v>22.410181818181815</v>
      </c>
      <c r="AB14" s="45">
        <v>29.877254399999998</v>
      </c>
      <c r="AC14" s="45">
        <v>19.241776528290913</v>
      </c>
      <c r="AD14" s="45">
        <v>71.529212746472723</v>
      </c>
      <c r="AE14" s="45">
        <v>164.376</v>
      </c>
      <c r="AF14" s="45">
        <v>397</v>
      </c>
      <c r="AG14" s="45">
        <v>0</v>
      </c>
      <c r="AH14" s="45">
        <v>0</v>
      </c>
      <c r="AI14" s="45">
        <v>0</v>
      </c>
      <c r="AJ14" s="45">
        <v>0</v>
      </c>
      <c r="AK14" s="45">
        <v>3.0700000000000003</v>
      </c>
      <c r="AL14" s="45">
        <v>0</v>
      </c>
      <c r="AM14" s="45">
        <v>564.44600000000003</v>
      </c>
      <c r="AN14" s="45">
        <v>734.93857565556357</v>
      </c>
      <c r="AO14" s="45">
        <v>1.349539074074074</v>
      </c>
      <c r="AP14" s="45">
        <v>0.10796312592592593</v>
      </c>
      <c r="AQ14" s="45">
        <v>5.3981562962962963E-2</v>
      </c>
      <c r="AR14" s="45">
        <v>0.94122763636363638</v>
      </c>
      <c r="AS14" s="45">
        <v>0.34637177018181831</v>
      </c>
      <c r="AT14" s="45">
        <v>11.563653818181816</v>
      </c>
      <c r="AU14" s="45">
        <v>0.44820363636363636</v>
      </c>
      <c r="AV14" s="45">
        <v>14.81094062405387</v>
      </c>
      <c r="AW14" s="45">
        <v>3.7350303030303027</v>
      </c>
      <c r="AX14" s="45">
        <v>2.2111379393939394</v>
      </c>
      <c r="AY14" s="45">
        <v>5.6025454545454538E-2</v>
      </c>
      <c r="AZ14" s="45">
        <v>0.89640727272727272</v>
      </c>
      <c r="BA14" s="45">
        <v>0.34860282828282824</v>
      </c>
      <c r="BB14" s="45">
        <v>2.6669709976565659</v>
      </c>
      <c r="BC14" s="45">
        <v>9.9141747956363648</v>
      </c>
      <c r="BD14" s="45"/>
      <c r="BE14" s="45">
        <v>0</v>
      </c>
      <c r="BF14" s="45">
        <v>9.9141747956363648</v>
      </c>
      <c r="BG14" s="45">
        <v>29.470416666666669</v>
      </c>
      <c r="BH14" s="45">
        <v>2.0998411196257227</v>
      </c>
      <c r="BI14" s="45">
        <v>0.58158206377108801</v>
      </c>
      <c r="BJ14" s="45">
        <v>95.960927845681056</v>
      </c>
      <c r="BK14" s="45"/>
      <c r="BL14" s="45">
        <v>128.11276769574454</v>
      </c>
      <c r="BM14" s="45">
        <v>1156.6986405891803</v>
      </c>
      <c r="BN14" s="45">
        <f t="shared" si="0"/>
        <v>140.72166432351077</v>
      </c>
      <c r="BO14" s="45">
        <f t="shared" si="1"/>
        <v>99.443309455280939</v>
      </c>
      <c r="BP14" s="46">
        <f t="shared" si="2"/>
        <v>8.6609686609686669</v>
      </c>
      <c r="BQ14" s="46">
        <f t="shared" si="3"/>
        <v>1.8803418803418819</v>
      </c>
      <c r="BR14" s="64">
        <v>3</v>
      </c>
      <c r="BS14" s="46">
        <f t="shared" si="6"/>
        <v>3.4188034188034218</v>
      </c>
      <c r="BT14" s="46">
        <f t="shared" si="10"/>
        <v>12.25</v>
      </c>
      <c r="BU14" s="46">
        <f t="shared" si="11"/>
        <v>13.960113960113972</v>
      </c>
      <c r="BV14" s="45">
        <f t="shared" si="7"/>
        <v>161.4764484013387</v>
      </c>
      <c r="BW14" s="45">
        <f t="shared" si="4"/>
        <v>401.64142218013041</v>
      </c>
      <c r="BX14" s="45">
        <f t="shared" si="5"/>
        <v>1558.3400627693106</v>
      </c>
      <c r="BY14" s="45">
        <f t="shared" si="8"/>
        <v>18700.080753231727</v>
      </c>
      <c r="BZ14" s="45">
        <f t="shared" si="9"/>
        <v>37400.161506463453</v>
      </c>
      <c r="CA14" s="48">
        <v>43101</v>
      </c>
      <c r="CB14" s="111">
        <v>0</v>
      </c>
      <c r="CC14" s="111">
        <v>0</v>
      </c>
    </row>
    <row r="15" spans="1:83">
      <c r="A15" s="42" t="s">
        <v>421</v>
      </c>
      <c r="B15" s="42" t="s">
        <v>1</v>
      </c>
      <c r="C15" s="42" t="s">
        <v>67</v>
      </c>
      <c r="D15" s="42" t="s">
        <v>422</v>
      </c>
      <c r="E15" s="43" t="s">
        <v>402</v>
      </c>
      <c r="F15" s="43" t="s">
        <v>63</v>
      </c>
      <c r="G15" s="43">
        <v>1</v>
      </c>
      <c r="H15" s="45">
        <v>520.79999999999995</v>
      </c>
      <c r="I15" s="45">
        <v>520.79999999999995</v>
      </c>
      <c r="J15" s="45"/>
      <c r="K15" s="45"/>
      <c r="L15" s="45"/>
      <c r="M15" s="45"/>
      <c r="N15" s="45"/>
      <c r="O15" s="45"/>
      <c r="P15" s="45">
        <v>17.044363636363634</v>
      </c>
      <c r="Q15" s="45">
        <v>537.8443636363636</v>
      </c>
      <c r="R15" s="45">
        <v>107.56887272727272</v>
      </c>
      <c r="S15" s="45">
        <v>8.0676654545454536</v>
      </c>
      <c r="T15" s="45">
        <v>5.3784436363636363</v>
      </c>
      <c r="U15" s="45">
        <v>1.0756887272727271</v>
      </c>
      <c r="V15" s="45">
        <v>13.44610909090909</v>
      </c>
      <c r="W15" s="45">
        <v>43.027549090909091</v>
      </c>
      <c r="X15" s="45">
        <v>16.135330909090907</v>
      </c>
      <c r="Y15" s="45">
        <v>3.2270661818181816</v>
      </c>
      <c r="Z15" s="45">
        <v>197.92672581818178</v>
      </c>
      <c r="AA15" s="45">
        <v>44.820363636363631</v>
      </c>
      <c r="AB15" s="45">
        <v>59.754508799999996</v>
      </c>
      <c r="AC15" s="45">
        <v>38.483553056581826</v>
      </c>
      <c r="AD15" s="45">
        <v>143.05842549294545</v>
      </c>
      <c r="AE15" s="45">
        <v>148.75200000000001</v>
      </c>
      <c r="AF15" s="45">
        <v>397</v>
      </c>
      <c r="AG15" s="45">
        <v>0</v>
      </c>
      <c r="AH15" s="45">
        <v>0</v>
      </c>
      <c r="AI15" s="45">
        <v>9.84</v>
      </c>
      <c r="AJ15" s="45">
        <v>0</v>
      </c>
      <c r="AK15" s="45">
        <v>3.0700000000000003</v>
      </c>
      <c r="AL15" s="45">
        <v>0</v>
      </c>
      <c r="AM15" s="45">
        <v>558.66200000000003</v>
      </c>
      <c r="AN15" s="45">
        <v>899.64715131112723</v>
      </c>
      <c r="AO15" s="45">
        <v>2.6990781481481481</v>
      </c>
      <c r="AP15" s="45">
        <v>0.21592625185185185</v>
      </c>
      <c r="AQ15" s="45">
        <v>0.10796312592592593</v>
      </c>
      <c r="AR15" s="45">
        <v>1.8824552727272728</v>
      </c>
      <c r="AS15" s="45">
        <v>0.69274354036363661</v>
      </c>
      <c r="AT15" s="45">
        <v>23.127307636363632</v>
      </c>
      <c r="AU15" s="45">
        <v>0.89640727272727272</v>
      </c>
      <c r="AV15" s="45">
        <v>29.621881248107741</v>
      </c>
      <c r="AW15" s="45">
        <v>7.4700606060606054</v>
      </c>
      <c r="AX15" s="45">
        <v>4.4222758787878789</v>
      </c>
      <c r="AY15" s="45">
        <v>0.11205090909090908</v>
      </c>
      <c r="AZ15" s="45">
        <v>1.7928145454545454</v>
      </c>
      <c r="BA15" s="45">
        <v>0.69720565656565647</v>
      </c>
      <c r="BB15" s="45">
        <v>5.3339419953131317</v>
      </c>
      <c r="BC15" s="45">
        <v>19.82834959127273</v>
      </c>
      <c r="BD15" s="45"/>
      <c r="BE15" s="45">
        <v>0</v>
      </c>
      <c r="BF15" s="45">
        <v>19.82834959127273</v>
      </c>
      <c r="BG15" s="45">
        <v>29.470416666666669</v>
      </c>
      <c r="BH15" s="45">
        <v>4.1996822392514455</v>
      </c>
      <c r="BI15" s="45">
        <v>1.1631641275421762</v>
      </c>
      <c r="BJ15" s="45">
        <v>191.92185569136208</v>
      </c>
      <c r="BK15" s="45"/>
      <c r="BL15" s="45">
        <v>226.75511872482238</v>
      </c>
      <c r="BM15" s="45">
        <v>1713.6968645116935</v>
      </c>
      <c r="BN15" s="45">
        <f t="shared" si="0"/>
        <v>140.72166432351077</v>
      </c>
      <c r="BO15" s="45">
        <f t="shared" si="1"/>
        <v>99.443309455280939</v>
      </c>
      <c r="BP15" s="46">
        <f t="shared" si="2"/>
        <v>8.6609686609686669</v>
      </c>
      <c r="BQ15" s="46">
        <f t="shared" si="3"/>
        <v>1.8803418803418819</v>
      </c>
      <c r="BR15" s="64">
        <v>3</v>
      </c>
      <c r="BS15" s="46">
        <f t="shared" si="6"/>
        <v>3.4188034188034218</v>
      </c>
      <c r="BT15" s="46">
        <f t="shared" si="10"/>
        <v>12.25</v>
      </c>
      <c r="BU15" s="46">
        <f t="shared" si="11"/>
        <v>13.960113960113972</v>
      </c>
      <c r="BV15" s="45">
        <f t="shared" si="7"/>
        <v>239.23403521673234</v>
      </c>
      <c r="BW15" s="45">
        <f t="shared" si="4"/>
        <v>479.39900899552407</v>
      </c>
      <c r="BX15" s="45">
        <f t="shared" si="5"/>
        <v>2193.0958735072177</v>
      </c>
      <c r="BY15" s="45">
        <f t="shared" si="8"/>
        <v>26317.15048208661</v>
      </c>
      <c r="BZ15" s="45">
        <f t="shared" si="9"/>
        <v>52634.300964173221</v>
      </c>
      <c r="CA15" s="48">
        <v>43101</v>
      </c>
      <c r="CB15" s="111">
        <v>0</v>
      </c>
      <c r="CC15" s="111">
        <v>0</v>
      </c>
    </row>
    <row r="16" spans="1:83">
      <c r="A16" s="42" t="s">
        <v>72</v>
      </c>
      <c r="B16" s="42" t="s">
        <v>0</v>
      </c>
      <c r="C16" s="42" t="s">
        <v>74</v>
      </c>
      <c r="D16" s="42" t="s">
        <v>423</v>
      </c>
      <c r="E16" s="43" t="s">
        <v>402</v>
      </c>
      <c r="F16" s="43" t="s">
        <v>63</v>
      </c>
      <c r="G16" s="43">
        <v>2</v>
      </c>
      <c r="H16" s="45">
        <v>1041.5999999999999</v>
      </c>
      <c r="I16" s="45">
        <v>2083.1999999999998</v>
      </c>
      <c r="J16" s="45"/>
      <c r="K16" s="45"/>
      <c r="L16" s="45"/>
      <c r="M16" s="45"/>
      <c r="N16" s="45"/>
      <c r="O16" s="45"/>
      <c r="P16" s="45">
        <v>68.177454545454538</v>
      </c>
      <c r="Q16" s="45">
        <v>2151.3774545454544</v>
      </c>
      <c r="R16" s="45">
        <v>430.27549090909088</v>
      </c>
      <c r="S16" s="45">
        <v>32.270661818181814</v>
      </c>
      <c r="T16" s="45">
        <v>21.513774545454545</v>
      </c>
      <c r="U16" s="45">
        <v>4.3027549090909085</v>
      </c>
      <c r="V16" s="45">
        <v>53.78443636363636</v>
      </c>
      <c r="W16" s="45">
        <v>172.11019636363636</v>
      </c>
      <c r="X16" s="45">
        <v>64.541323636363629</v>
      </c>
      <c r="Y16" s="45">
        <v>12.908264727272726</v>
      </c>
      <c r="Z16" s="45">
        <v>791.70690327272712</v>
      </c>
      <c r="AA16" s="45">
        <v>179.28145454545452</v>
      </c>
      <c r="AB16" s="45">
        <v>239.01803519999999</v>
      </c>
      <c r="AC16" s="45">
        <v>153.9342122263273</v>
      </c>
      <c r="AD16" s="45">
        <v>572.23370197178178</v>
      </c>
      <c r="AE16" s="45">
        <v>235.00800000000001</v>
      </c>
      <c r="AF16" s="45">
        <v>0</v>
      </c>
      <c r="AG16" s="45">
        <v>529.67999999999995</v>
      </c>
      <c r="AH16" s="45">
        <v>54.02</v>
      </c>
      <c r="AI16" s="45">
        <v>0</v>
      </c>
      <c r="AJ16" s="45">
        <v>0</v>
      </c>
      <c r="AK16" s="45">
        <v>6.1400000000000006</v>
      </c>
      <c r="AL16" s="45">
        <v>0</v>
      </c>
      <c r="AM16" s="45">
        <v>824.84799999999996</v>
      </c>
      <c r="AN16" s="45">
        <v>2188.7886052445087</v>
      </c>
      <c r="AO16" s="45">
        <v>10.796312592592592</v>
      </c>
      <c r="AP16" s="45">
        <v>0.86370500740740741</v>
      </c>
      <c r="AQ16" s="45">
        <v>0.43185250370370371</v>
      </c>
      <c r="AR16" s="45">
        <v>7.529821090909091</v>
      </c>
      <c r="AS16" s="45">
        <v>2.7709741614545464</v>
      </c>
      <c r="AT16" s="45">
        <v>92.509230545454528</v>
      </c>
      <c r="AU16" s="45">
        <v>3.5856290909090909</v>
      </c>
      <c r="AV16" s="45">
        <v>118.48752499243096</v>
      </c>
      <c r="AW16" s="45">
        <v>29.880242424242422</v>
      </c>
      <c r="AX16" s="45">
        <v>17.689103515151515</v>
      </c>
      <c r="AY16" s="45">
        <v>0.4482036363636363</v>
      </c>
      <c r="AZ16" s="45">
        <v>7.1712581818181818</v>
      </c>
      <c r="BA16" s="45">
        <v>2.7888226262626259</v>
      </c>
      <c r="BB16" s="45">
        <v>21.335767981252527</v>
      </c>
      <c r="BC16" s="45">
        <v>79.313398365090919</v>
      </c>
      <c r="BD16" s="45"/>
      <c r="BE16" s="45">
        <v>0</v>
      </c>
      <c r="BF16" s="45">
        <v>79.313398365090919</v>
      </c>
      <c r="BG16" s="45">
        <v>106.17416666666668</v>
      </c>
      <c r="BH16" s="45">
        <v>16.798728957005782</v>
      </c>
      <c r="BI16" s="45">
        <v>4.652656510168705</v>
      </c>
      <c r="BJ16" s="45">
        <v>767.68742276544833</v>
      </c>
      <c r="BK16" s="45"/>
      <c r="BL16" s="45">
        <v>895.31297489928954</v>
      </c>
      <c r="BM16" s="45">
        <v>5433.2799580467745</v>
      </c>
      <c r="BN16" s="45">
        <f t="shared" si="0"/>
        <v>281.44332864702153</v>
      </c>
      <c r="BO16" s="45">
        <f t="shared" si="1"/>
        <v>198.88661891056188</v>
      </c>
      <c r="BP16" s="46">
        <f t="shared" si="2"/>
        <v>8.6609686609686669</v>
      </c>
      <c r="BQ16" s="46">
        <f t="shared" si="3"/>
        <v>1.8803418803418819</v>
      </c>
      <c r="BR16" s="64">
        <v>3</v>
      </c>
      <c r="BS16" s="46">
        <f t="shared" si="6"/>
        <v>3.4188034188034218</v>
      </c>
      <c r="BT16" s="46">
        <f t="shared" si="10"/>
        <v>12.25</v>
      </c>
      <c r="BU16" s="46">
        <f t="shared" si="11"/>
        <v>13.960113960113972</v>
      </c>
      <c r="BV16" s="45">
        <f t="shared" si="7"/>
        <v>758.49207391536231</v>
      </c>
      <c r="BW16" s="45">
        <f t="shared" si="4"/>
        <v>1238.8220214729458</v>
      </c>
      <c r="BX16" s="45">
        <f t="shared" si="5"/>
        <v>6672.1019795197208</v>
      </c>
      <c r="BY16" s="45">
        <f t="shared" si="8"/>
        <v>80065.223754236649</v>
      </c>
      <c r="BZ16" s="45">
        <f t="shared" si="9"/>
        <v>160130.4475084733</v>
      </c>
      <c r="CA16" s="48">
        <v>43101</v>
      </c>
      <c r="CB16" s="111">
        <v>0</v>
      </c>
      <c r="CC16" s="111">
        <v>0</v>
      </c>
    </row>
    <row r="17" spans="1:81">
      <c r="A17" s="42" t="s">
        <v>77</v>
      </c>
      <c r="B17" s="42" t="s">
        <v>0</v>
      </c>
      <c r="C17" s="42" t="s">
        <v>77</v>
      </c>
      <c r="D17" s="42" t="s">
        <v>424</v>
      </c>
      <c r="E17" s="43" t="s">
        <v>402</v>
      </c>
      <c r="F17" s="43" t="s">
        <v>63</v>
      </c>
      <c r="G17" s="43">
        <v>2</v>
      </c>
      <c r="H17" s="45">
        <v>1076.08</v>
      </c>
      <c r="I17" s="45">
        <v>2152.16</v>
      </c>
      <c r="J17" s="45"/>
      <c r="K17" s="45"/>
      <c r="L17" s="45"/>
      <c r="M17" s="45"/>
      <c r="N17" s="45"/>
      <c r="O17" s="45"/>
      <c r="P17" s="45">
        <v>70.434327272727273</v>
      </c>
      <c r="Q17" s="45">
        <v>2222.5943272727272</v>
      </c>
      <c r="R17" s="45">
        <v>444.51886545454545</v>
      </c>
      <c r="S17" s="45">
        <v>33.33891490909091</v>
      </c>
      <c r="T17" s="45">
        <v>22.225943272727275</v>
      </c>
      <c r="U17" s="45">
        <v>4.4451886545454542</v>
      </c>
      <c r="V17" s="45">
        <v>55.564858181818181</v>
      </c>
      <c r="W17" s="45">
        <v>177.8075461818182</v>
      </c>
      <c r="X17" s="45">
        <v>66.67782981818182</v>
      </c>
      <c r="Y17" s="45">
        <v>13.335565963636364</v>
      </c>
      <c r="Z17" s="45">
        <v>817.91471243636374</v>
      </c>
      <c r="AA17" s="45">
        <v>185.21619393939392</v>
      </c>
      <c r="AB17" s="45">
        <v>246.93022976</v>
      </c>
      <c r="AC17" s="45">
        <v>159.02988392137701</v>
      </c>
      <c r="AD17" s="45">
        <v>591.17630762077101</v>
      </c>
      <c r="AE17" s="45">
        <v>230.87040000000002</v>
      </c>
      <c r="AF17" s="45">
        <v>794</v>
      </c>
      <c r="AG17" s="45">
        <v>0</v>
      </c>
      <c r="AH17" s="45">
        <v>73.84</v>
      </c>
      <c r="AI17" s="45">
        <v>0</v>
      </c>
      <c r="AJ17" s="45">
        <v>0</v>
      </c>
      <c r="AK17" s="45">
        <v>6.1400000000000006</v>
      </c>
      <c r="AL17" s="45">
        <v>0</v>
      </c>
      <c r="AM17" s="45">
        <v>1104.8504</v>
      </c>
      <c r="AN17" s="45">
        <v>2513.9414200571346</v>
      </c>
      <c r="AO17" s="45">
        <v>11.153702049382717</v>
      </c>
      <c r="AP17" s="45">
        <v>0.89229616395061728</v>
      </c>
      <c r="AQ17" s="45">
        <v>0.44614808197530864</v>
      </c>
      <c r="AR17" s="45">
        <v>7.7790801454545466</v>
      </c>
      <c r="AS17" s="45">
        <v>2.8627014935272737</v>
      </c>
      <c r="AT17" s="45">
        <v>95.571556072727262</v>
      </c>
      <c r="AU17" s="45">
        <v>3.7043238787878789</v>
      </c>
      <c r="AV17" s="45">
        <v>122.40980788580561</v>
      </c>
      <c r="AW17" s="45">
        <v>30.869365656565655</v>
      </c>
      <c r="AX17" s="45">
        <v>18.274664468686868</v>
      </c>
      <c r="AY17" s="45">
        <v>0.46304048484848481</v>
      </c>
      <c r="AZ17" s="45">
        <v>7.4086477575757579</v>
      </c>
      <c r="BA17" s="45">
        <v>2.8811407946127945</v>
      </c>
      <c r="BB17" s="45">
        <v>22.042044171722562</v>
      </c>
      <c r="BC17" s="45">
        <v>81.938903334012124</v>
      </c>
      <c r="BD17" s="45"/>
      <c r="BE17" s="45">
        <v>0</v>
      </c>
      <c r="BF17" s="45">
        <v>81.938903334012124</v>
      </c>
      <c r="BG17" s="45">
        <v>106.17416666666668</v>
      </c>
      <c r="BH17" s="45">
        <v>16.798728957005782</v>
      </c>
      <c r="BI17" s="45">
        <v>4.652656510168705</v>
      </c>
      <c r="BJ17" s="45">
        <v>767.68742276544833</v>
      </c>
      <c r="BK17" s="45"/>
      <c r="BL17" s="45">
        <v>895.31297489928954</v>
      </c>
      <c r="BM17" s="45">
        <v>5836.1974334489696</v>
      </c>
      <c r="BN17" s="45">
        <f t="shared" si="0"/>
        <v>281.44332864702153</v>
      </c>
      <c r="BO17" s="45">
        <f t="shared" si="1"/>
        <v>198.88661891056188</v>
      </c>
      <c r="BP17" s="46">
        <f t="shared" si="2"/>
        <v>8.5633802816901436</v>
      </c>
      <c r="BQ17" s="46">
        <f t="shared" si="3"/>
        <v>1.8591549295774654</v>
      </c>
      <c r="BR17" s="64">
        <v>2</v>
      </c>
      <c r="BS17" s="46">
        <f t="shared" si="6"/>
        <v>2.2535211267605644</v>
      </c>
      <c r="BT17" s="46">
        <f t="shared" si="10"/>
        <v>11.25</v>
      </c>
      <c r="BU17" s="46">
        <f t="shared" si="11"/>
        <v>12.676056338028173</v>
      </c>
      <c r="BV17" s="45">
        <f t="shared" si="7"/>
        <v>739.79967466254573</v>
      </c>
      <c r="BW17" s="45">
        <f t="shared" si="4"/>
        <v>1220.129622220129</v>
      </c>
      <c r="BX17" s="45">
        <f t="shared" si="5"/>
        <v>7056.3270556690986</v>
      </c>
      <c r="BY17" s="45">
        <f t="shared" si="8"/>
        <v>84675.924668029184</v>
      </c>
      <c r="BZ17" s="45">
        <f t="shared" si="9"/>
        <v>169351.84933605837</v>
      </c>
      <c r="CA17" s="48">
        <v>43101</v>
      </c>
      <c r="CB17" s="111">
        <v>0</v>
      </c>
      <c r="CC17" s="111">
        <v>0</v>
      </c>
    </row>
    <row r="18" spans="1:81">
      <c r="A18" s="42" t="s">
        <v>83</v>
      </c>
      <c r="B18" s="42" t="s">
        <v>2</v>
      </c>
      <c r="C18" s="42" t="s">
        <v>84</v>
      </c>
      <c r="D18" s="42" t="s">
        <v>425</v>
      </c>
      <c r="E18" s="43" t="s">
        <v>402</v>
      </c>
      <c r="F18" s="43" t="s">
        <v>63</v>
      </c>
      <c r="G18" s="43">
        <v>1</v>
      </c>
      <c r="H18" s="45">
        <v>260.39999999999998</v>
      </c>
      <c r="I18" s="45">
        <v>260.39999999999998</v>
      </c>
      <c r="J18" s="45"/>
      <c r="K18" s="45"/>
      <c r="L18" s="45"/>
      <c r="M18" s="45"/>
      <c r="N18" s="45"/>
      <c r="O18" s="45"/>
      <c r="P18" s="45">
        <v>8.5221818181818172</v>
      </c>
      <c r="Q18" s="45">
        <v>268.9221818181818</v>
      </c>
      <c r="R18" s="45">
        <v>53.78443636363636</v>
      </c>
      <c r="S18" s="45">
        <v>4.0338327272727268</v>
      </c>
      <c r="T18" s="45">
        <v>2.6892218181818182</v>
      </c>
      <c r="U18" s="45">
        <v>0.53784436363636356</v>
      </c>
      <c r="V18" s="45">
        <v>6.723054545454545</v>
      </c>
      <c r="W18" s="45">
        <v>21.513774545454545</v>
      </c>
      <c r="X18" s="45">
        <v>8.0676654545454536</v>
      </c>
      <c r="Y18" s="45">
        <v>1.6135330909090908</v>
      </c>
      <c r="Z18" s="45">
        <v>98.96336290909089</v>
      </c>
      <c r="AA18" s="45">
        <v>22.410181818181815</v>
      </c>
      <c r="AB18" s="45">
        <v>29.877254399999998</v>
      </c>
      <c r="AC18" s="45">
        <v>19.241776528290913</v>
      </c>
      <c r="AD18" s="45">
        <v>71.529212746472723</v>
      </c>
      <c r="AE18" s="45">
        <v>164.376</v>
      </c>
      <c r="AF18" s="45">
        <v>397</v>
      </c>
      <c r="AG18" s="45">
        <v>0</v>
      </c>
      <c r="AH18" s="45">
        <v>32.619999999999997</v>
      </c>
      <c r="AI18" s="45">
        <v>0</v>
      </c>
      <c r="AJ18" s="45">
        <v>0</v>
      </c>
      <c r="AK18" s="45">
        <v>3.0700000000000003</v>
      </c>
      <c r="AL18" s="45">
        <v>0</v>
      </c>
      <c r="AM18" s="45">
        <v>597.06600000000003</v>
      </c>
      <c r="AN18" s="45">
        <v>767.55857565556357</v>
      </c>
      <c r="AO18" s="45">
        <v>1.349539074074074</v>
      </c>
      <c r="AP18" s="45">
        <v>0.10796312592592593</v>
      </c>
      <c r="AQ18" s="45">
        <v>5.3981562962962963E-2</v>
      </c>
      <c r="AR18" s="45">
        <v>0.94122763636363638</v>
      </c>
      <c r="AS18" s="45">
        <v>0.34637177018181831</v>
      </c>
      <c r="AT18" s="45">
        <v>11.563653818181816</v>
      </c>
      <c r="AU18" s="45">
        <v>0.44820363636363636</v>
      </c>
      <c r="AV18" s="45">
        <v>14.81094062405387</v>
      </c>
      <c r="AW18" s="45">
        <v>3.7350303030303027</v>
      </c>
      <c r="AX18" s="45">
        <v>2.2111379393939394</v>
      </c>
      <c r="AY18" s="45">
        <v>5.6025454545454538E-2</v>
      </c>
      <c r="AZ18" s="45">
        <v>0.89640727272727272</v>
      </c>
      <c r="BA18" s="45">
        <v>0.34860282828282824</v>
      </c>
      <c r="BB18" s="45">
        <v>2.6669709976565659</v>
      </c>
      <c r="BC18" s="45">
        <v>9.9141747956363648</v>
      </c>
      <c r="BD18" s="45"/>
      <c r="BE18" s="45">
        <v>0</v>
      </c>
      <c r="BF18" s="45">
        <v>9.9141747956363648</v>
      </c>
      <c r="BG18" s="45">
        <v>29.470416666666669</v>
      </c>
      <c r="BH18" s="45">
        <v>2.0998411196257227</v>
      </c>
      <c r="BI18" s="45">
        <v>0.58158206377108801</v>
      </c>
      <c r="BJ18" s="45">
        <v>95.960927845681056</v>
      </c>
      <c r="BK18" s="45"/>
      <c r="BL18" s="45">
        <v>128.11276769574454</v>
      </c>
      <c r="BM18" s="45">
        <v>1189.3186405891802</v>
      </c>
      <c r="BN18" s="45">
        <f t="shared" si="0"/>
        <v>140.72166432351077</v>
      </c>
      <c r="BO18" s="45">
        <f t="shared" si="1"/>
        <v>99.443309455280939</v>
      </c>
      <c r="BP18" s="46">
        <f t="shared" si="2"/>
        <v>8.5633802816901436</v>
      </c>
      <c r="BQ18" s="46">
        <f t="shared" si="3"/>
        <v>1.8591549295774654</v>
      </c>
      <c r="BR18" s="64">
        <v>2</v>
      </c>
      <c r="BS18" s="46">
        <f t="shared" si="6"/>
        <v>2.2535211267605644</v>
      </c>
      <c r="BT18" s="46">
        <f t="shared" si="10"/>
        <v>11.25</v>
      </c>
      <c r="BU18" s="46">
        <f t="shared" si="11"/>
        <v>12.676056338028173</v>
      </c>
      <c r="BV18" s="45">
        <f t="shared" si="7"/>
        <v>150.75870091975528</v>
      </c>
      <c r="BW18" s="45">
        <f t="shared" si="4"/>
        <v>390.92367469854696</v>
      </c>
      <c r="BX18" s="45">
        <f t="shared" si="5"/>
        <v>1580.2423152877273</v>
      </c>
      <c r="BY18" s="45">
        <f t="shared" si="8"/>
        <v>18962.907783452727</v>
      </c>
      <c r="BZ18" s="45">
        <f t="shared" si="9"/>
        <v>37925.815566905454</v>
      </c>
      <c r="CA18" s="48">
        <v>43101</v>
      </c>
      <c r="CB18" s="111">
        <v>0</v>
      </c>
      <c r="CC18" s="111">
        <v>0</v>
      </c>
    </row>
    <row r="19" spans="1:81">
      <c r="A19" s="42" t="s">
        <v>86</v>
      </c>
      <c r="B19" s="42" t="s">
        <v>2</v>
      </c>
      <c r="C19" s="42" t="s">
        <v>67</v>
      </c>
      <c r="D19" s="42" t="s">
        <v>426</v>
      </c>
      <c r="E19" s="43" t="s">
        <v>402</v>
      </c>
      <c r="F19" s="43" t="s">
        <v>63</v>
      </c>
      <c r="G19" s="43">
        <v>1</v>
      </c>
      <c r="H19" s="45">
        <v>260.39999999999998</v>
      </c>
      <c r="I19" s="45">
        <v>260.39999999999998</v>
      </c>
      <c r="J19" s="45"/>
      <c r="K19" s="45"/>
      <c r="L19" s="45"/>
      <c r="M19" s="45"/>
      <c r="N19" s="45"/>
      <c r="O19" s="45"/>
      <c r="P19" s="45">
        <v>8.5221818181818172</v>
      </c>
      <c r="Q19" s="45">
        <v>268.9221818181818</v>
      </c>
      <c r="R19" s="45">
        <v>53.78443636363636</v>
      </c>
      <c r="S19" s="45">
        <v>4.0338327272727268</v>
      </c>
      <c r="T19" s="45">
        <v>2.6892218181818182</v>
      </c>
      <c r="U19" s="45">
        <v>0.53784436363636356</v>
      </c>
      <c r="V19" s="45">
        <v>6.723054545454545</v>
      </c>
      <c r="W19" s="45">
        <v>21.513774545454545</v>
      </c>
      <c r="X19" s="45">
        <v>8.0676654545454536</v>
      </c>
      <c r="Y19" s="45">
        <v>1.6135330909090908</v>
      </c>
      <c r="Z19" s="45">
        <v>98.96336290909089</v>
      </c>
      <c r="AA19" s="45">
        <v>22.410181818181815</v>
      </c>
      <c r="AB19" s="45">
        <v>29.877254399999998</v>
      </c>
      <c r="AC19" s="45">
        <v>19.241776528290913</v>
      </c>
      <c r="AD19" s="45">
        <v>71.529212746472723</v>
      </c>
      <c r="AE19" s="45">
        <v>164.376</v>
      </c>
      <c r="AF19" s="45">
        <v>397</v>
      </c>
      <c r="AG19" s="45">
        <v>0</v>
      </c>
      <c r="AH19" s="45">
        <v>0</v>
      </c>
      <c r="AI19" s="45">
        <v>9.84</v>
      </c>
      <c r="AJ19" s="45">
        <v>0</v>
      </c>
      <c r="AK19" s="45">
        <v>3.0700000000000003</v>
      </c>
      <c r="AL19" s="45">
        <v>0</v>
      </c>
      <c r="AM19" s="45">
        <v>574.28600000000006</v>
      </c>
      <c r="AN19" s="45">
        <v>744.7785756555636</v>
      </c>
      <c r="AO19" s="45">
        <v>1.349539074074074</v>
      </c>
      <c r="AP19" s="45">
        <v>0.10796312592592593</v>
      </c>
      <c r="AQ19" s="45">
        <v>5.3981562962962963E-2</v>
      </c>
      <c r="AR19" s="45">
        <v>0.94122763636363638</v>
      </c>
      <c r="AS19" s="45">
        <v>0.34637177018181831</v>
      </c>
      <c r="AT19" s="45">
        <v>11.563653818181816</v>
      </c>
      <c r="AU19" s="45">
        <v>0.44820363636363636</v>
      </c>
      <c r="AV19" s="45">
        <v>14.81094062405387</v>
      </c>
      <c r="AW19" s="45">
        <v>3.7350303030303027</v>
      </c>
      <c r="AX19" s="45">
        <v>2.2111379393939394</v>
      </c>
      <c r="AY19" s="45">
        <v>5.6025454545454538E-2</v>
      </c>
      <c r="AZ19" s="45">
        <v>0.89640727272727272</v>
      </c>
      <c r="BA19" s="45">
        <v>0.34860282828282824</v>
      </c>
      <c r="BB19" s="45">
        <v>2.6669709976565659</v>
      </c>
      <c r="BC19" s="45">
        <v>9.9141747956363648</v>
      </c>
      <c r="BD19" s="45"/>
      <c r="BE19" s="45">
        <v>0</v>
      </c>
      <c r="BF19" s="45">
        <v>9.9141747956363648</v>
      </c>
      <c r="BG19" s="45">
        <v>29.470416666666669</v>
      </c>
      <c r="BH19" s="45">
        <v>2.0998411196257227</v>
      </c>
      <c r="BI19" s="45">
        <v>0.58158206377108801</v>
      </c>
      <c r="BJ19" s="45">
        <v>95.960927845681056</v>
      </c>
      <c r="BK19" s="45"/>
      <c r="BL19" s="45">
        <v>128.11276769574454</v>
      </c>
      <c r="BM19" s="45">
        <v>1166.5386405891802</v>
      </c>
      <c r="BN19" s="45">
        <f t="shared" si="0"/>
        <v>140.72166432351077</v>
      </c>
      <c r="BO19" s="45">
        <f t="shared" si="1"/>
        <v>99.443309455280939</v>
      </c>
      <c r="BP19" s="46">
        <f t="shared" si="2"/>
        <v>8.6609686609686669</v>
      </c>
      <c r="BQ19" s="46">
        <f t="shared" si="3"/>
        <v>1.8803418803418819</v>
      </c>
      <c r="BR19" s="64">
        <v>3</v>
      </c>
      <c r="BS19" s="46">
        <f t="shared" si="6"/>
        <v>3.4188034188034218</v>
      </c>
      <c r="BT19" s="46">
        <f t="shared" si="10"/>
        <v>12.25</v>
      </c>
      <c r="BU19" s="46">
        <f t="shared" si="11"/>
        <v>13.960113960113972</v>
      </c>
      <c r="BV19" s="45">
        <f t="shared" si="7"/>
        <v>162.8501236150139</v>
      </c>
      <c r="BW19" s="45">
        <f t="shared" si="4"/>
        <v>403.0150973938056</v>
      </c>
      <c r="BX19" s="45">
        <f t="shared" si="5"/>
        <v>1569.5537379829857</v>
      </c>
      <c r="BY19" s="45">
        <f t="shared" si="8"/>
        <v>18834.644855795828</v>
      </c>
      <c r="BZ19" s="45">
        <f t="shared" si="9"/>
        <v>37669.289711591657</v>
      </c>
      <c r="CA19" s="48">
        <v>43101</v>
      </c>
      <c r="CB19" s="111">
        <v>0</v>
      </c>
      <c r="CC19" s="111">
        <v>0</v>
      </c>
    </row>
    <row r="20" spans="1:81">
      <c r="A20" s="42" t="s">
        <v>427</v>
      </c>
      <c r="B20" s="42" t="s">
        <v>2</v>
      </c>
      <c r="C20" s="42" t="s">
        <v>165</v>
      </c>
      <c r="D20" s="42" t="s">
        <v>428</v>
      </c>
      <c r="E20" s="43" t="s">
        <v>402</v>
      </c>
      <c r="F20" s="43" t="s">
        <v>63</v>
      </c>
      <c r="G20" s="43">
        <v>1</v>
      </c>
      <c r="H20" s="45">
        <v>260.39999999999998</v>
      </c>
      <c r="I20" s="45">
        <v>260.39999999999998</v>
      </c>
      <c r="J20" s="45"/>
      <c r="K20" s="45"/>
      <c r="L20" s="45"/>
      <c r="M20" s="45"/>
      <c r="N20" s="45"/>
      <c r="O20" s="45"/>
      <c r="P20" s="45">
        <v>8.5221818181818172</v>
      </c>
      <c r="Q20" s="45">
        <v>268.9221818181818</v>
      </c>
      <c r="R20" s="45">
        <v>53.78443636363636</v>
      </c>
      <c r="S20" s="45">
        <v>4.0338327272727268</v>
      </c>
      <c r="T20" s="45">
        <v>2.6892218181818182</v>
      </c>
      <c r="U20" s="45">
        <v>0.53784436363636356</v>
      </c>
      <c r="V20" s="45">
        <v>6.723054545454545</v>
      </c>
      <c r="W20" s="45">
        <v>21.513774545454545</v>
      </c>
      <c r="X20" s="45">
        <v>8.0676654545454536</v>
      </c>
      <c r="Y20" s="45">
        <v>1.6135330909090908</v>
      </c>
      <c r="Z20" s="45">
        <v>98.96336290909089</v>
      </c>
      <c r="AA20" s="45">
        <v>22.410181818181815</v>
      </c>
      <c r="AB20" s="45">
        <v>29.877254399999998</v>
      </c>
      <c r="AC20" s="45">
        <v>19.241776528290913</v>
      </c>
      <c r="AD20" s="45">
        <v>71.529212746472723</v>
      </c>
      <c r="AE20" s="45">
        <v>164.376</v>
      </c>
      <c r="AF20" s="45">
        <v>397</v>
      </c>
      <c r="AG20" s="45">
        <v>0</v>
      </c>
      <c r="AH20" s="45">
        <v>0</v>
      </c>
      <c r="AI20" s="45">
        <v>0</v>
      </c>
      <c r="AJ20" s="45">
        <v>0</v>
      </c>
      <c r="AK20" s="45">
        <v>3.0700000000000003</v>
      </c>
      <c r="AL20" s="45">
        <v>0</v>
      </c>
      <c r="AM20" s="45">
        <v>564.44600000000003</v>
      </c>
      <c r="AN20" s="45">
        <v>734.93857565556357</v>
      </c>
      <c r="AO20" s="45">
        <v>1.349539074074074</v>
      </c>
      <c r="AP20" s="45">
        <v>0.10796312592592593</v>
      </c>
      <c r="AQ20" s="45">
        <v>5.3981562962962963E-2</v>
      </c>
      <c r="AR20" s="45">
        <v>0.94122763636363638</v>
      </c>
      <c r="AS20" s="45">
        <v>0.34637177018181831</v>
      </c>
      <c r="AT20" s="45">
        <v>11.563653818181816</v>
      </c>
      <c r="AU20" s="45">
        <v>0.44820363636363636</v>
      </c>
      <c r="AV20" s="45">
        <v>14.81094062405387</v>
      </c>
      <c r="AW20" s="45">
        <v>3.7350303030303027</v>
      </c>
      <c r="AX20" s="45">
        <v>2.2111379393939394</v>
      </c>
      <c r="AY20" s="45">
        <v>5.6025454545454538E-2</v>
      </c>
      <c r="AZ20" s="45">
        <v>0.89640727272727272</v>
      </c>
      <c r="BA20" s="45">
        <v>0.34860282828282824</v>
      </c>
      <c r="BB20" s="45">
        <v>2.6669709976565659</v>
      </c>
      <c r="BC20" s="45">
        <v>9.9141747956363648</v>
      </c>
      <c r="BD20" s="45"/>
      <c r="BE20" s="45">
        <v>0</v>
      </c>
      <c r="BF20" s="45">
        <v>9.9141747956363648</v>
      </c>
      <c r="BG20" s="45">
        <v>29.470416666666669</v>
      </c>
      <c r="BH20" s="45">
        <v>2.0998411196257227</v>
      </c>
      <c r="BI20" s="45">
        <v>0.58158206377108801</v>
      </c>
      <c r="BJ20" s="45">
        <v>95.960927845681056</v>
      </c>
      <c r="BK20" s="45"/>
      <c r="BL20" s="45">
        <v>128.11276769574454</v>
      </c>
      <c r="BM20" s="45">
        <v>1156.6986405891803</v>
      </c>
      <c r="BN20" s="45">
        <f t="shared" si="0"/>
        <v>140.72166432351077</v>
      </c>
      <c r="BO20" s="45">
        <f t="shared" si="1"/>
        <v>99.443309455280939</v>
      </c>
      <c r="BP20" s="46">
        <f t="shared" si="2"/>
        <v>8.6609686609686669</v>
      </c>
      <c r="BQ20" s="46">
        <f t="shared" si="3"/>
        <v>1.8803418803418819</v>
      </c>
      <c r="BR20" s="64">
        <v>3</v>
      </c>
      <c r="BS20" s="46">
        <f t="shared" si="6"/>
        <v>3.4188034188034218</v>
      </c>
      <c r="BT20" s="46">
        <f t="shared" si="10"/>
        <v>12.25</v>
      </c>
      <c r="BU20" s="46">
        <f t="shared" si="11"/>
        <v>13.960113960113972</v>
      </c>
      <c r="BV20" s="45">
        <f t="shared" si="7"/>
        <v>161.4764484013387</v>
      </c>
      <c r="BW20" s="45">
        <f t="shared" si="4"/>
        <v>401.64142218013041</v>
      </c>
      <c r="BX20" s="45">
        <f t="shared" si="5"/>
        <v>1558.3400627693106</v>
      </c>
      <c r="BY20" s="45">
        <f t="shared" si="8"/>
        <v>18700.080753231727</v>
      </c>
      <c r="BZ20" s="45">
        <f t="shared" si="9"/>
        <v>37400.161506463453</v>
      </c>
      <c r="CA20" s="48">
        <v>43101</v>
      </c>
      <c r="CB20" s="111">
        <v>0</v>
      </c>
      <c r="CC20" s="111">
        <v>0</v>
      </c>
    </row>
    <row r="21" spans="1:81">
      <c r="A21" s="42" t="s">
        <v>88</v>
      </c>
      <c r="B21" s="42" t="s">
        <v>0</v>
      </c>
      <c r="C21" s="42" t="s">
        <v>175</v>
      </c>
      <c r="D21" s="42" t="s">
        <v>429</v>
      </c>
      <c r="E21" s="43" t="s">
        <v>402</v>
      </c>
      <c r="F21" s="43" t="s">
        <v>63</v>
      </c>
      <c r="G21" s="43">
        <v>2</v>
      </c>
      <c r="H21" s="45">
        <v>1041.5999999999999</v>
      </c>
      <c r="I21" s="45">
        <v>2083.1999999999998</v>
      </c>
      <c r="J21" s="45"/>
      <c r="K21" s="45"/>
      <c r="L21" s="45"/>
      <c r="M21" s="45"/>
      <c r="N21" s="45"/>
      <c r="O21" s="45"/>
      <c r="P21" s="45">
        <v>68.177454545454538</v>
      </c>
      <c r="Q21" s="45">
        <v>2151.3774545454544</v>
      </c>
      <c r="R21" s="45">
        <v>430.27549090909088</v>
      </c>
      <c r="S21" s="45">
        <v>32.270661818181814</v>
      </c>
      <c r="T21" s="45">
        <v>21.513774545454545</v>
      </c>
      <c r="U21" s="45">
        <v>4.3027549090909085</v>
      </c>
      <c r="V21" s="45">
        <v>53.78443636363636</v>
      </c>
      <c r="W21" s="45">
        <v>172.11019636363636</v>
      </c>
      <c r="X21" s="45">
        <v>64.541323636363629</v>
      </c>
      <c r="Y21" s="45">
        <v>12.908264727272726</v>
      </c>
      <c r="Z21" s="45">
        <v>791.70690327272712</v>
      </c>
      <c r="AA21" s="45">
        <v>179.28145454545452</v>
      </c>
      <c r="AB21" s="45">
        <v>239.01803519999999</v>
      </c>
      <c r="AC21" s="45">
        <v>153.9342122263273</v>
      </c>
      <c r="AD21" s="45">
        <v>572.23370197178178</v>
      </c>
      <c r="AE21" s="45">
        <v>235.00800000000001</v>
      </c>
      <c r="AF21" s="45">
        <v>794</v>
      </c>
      <c r="AG21" s="45">
        <v>0</v>
      </c>
      <c r="AH21" s="45">
        <v>0</v>
      </c>
      <c r="AI21" s="45">
        <v>0</v>
      </c>
      <c r="AJ21" s="45">
        <v>0</v>
      </c>
      <c r="AK21" s="45">
        <v>6.1400000000000006</v>
      </c>
      <c r="AL21" s="45">
        <v>0</v>
      </c>
      <c r="AM21" s="45">
        <v>1035.1480000000001</v>
      </c>
      <c r="AN21" s="45">
        <v>2399.0886052445089</v>
      </c>
      <c r="AO21" s="45">
        <v>10.796312592592592</v>
      </c>
      <c r="AP21" s="45">
        <v>0.86370500740740741</v>
      </c>
      <c r="AQ21" s="45">
        <v>0.43185250370370371</v>
      </c>
      <c r="AR21" s="45">
        <v>7.529821090909091</v>
      </c>
      <c r="AS21" s="45">
        <v>2.7709741614545464</v>
      </c>
      <c r="AT21" s="45">
        <v>92.509230545454528</v>
      </c>
      <c r="AU21" s="45">
        <v>3.5856290909090909</v>
      </c>
      <c r="AV21" s="45">
        <v>118.48752499243096</v>
      </c>
      <c r="AW21" s="45">
        <v>29.880242424242422</v>
      </c>
      <c r="AX21" s="45">
        <v>17.689103515151515</v>
      </c>
      <c r="AY21" s="45">
        <v>0.4482036363636363</v>
      </c>
      <c r="AZ21" s="45">
        <v>7.1712581818181818</v>
      </c>
      <c r="BA21" s="45">
        <v>2.7888226262626259</v>
      </c>
      <c r="BB21" s="45">
        <v>21.335767981252527</v>
      </c>
      <c r="BC21" s="45">
        <v>79.313398365090919</v>
      </c>
      <c r="BD21" s="45"/>
      <c r="BE21" s="45">
        <v>0</v>
      </c>
      <c r="BF21" s="45">
        <v>79.313398365090919</v>
      </c>
      <c r="BG21" s="45">
        <v>106.17416666666668</v>
      </c>
      <c r="BH21" s="45">
        <v>16.798728957005782</v>
      </c>
      <c r="BI21" s="45">
        <v>4.652656510168705</v>
      </c>
      <c r="BJ21" s="45">
        <v>767.68742276544833</v>
      </c>
      <c r="BK21" s="45"/>
      <c r="BL21" s="45">
        <v>895.31297489928954</v>
      </c>
      <c r="BM21" s="45">
        <v>5643.5799580467747</v>
      </c>
      <c r="BN21" s="45">
        <f t="shared" si="0"/>
        <v>281.44332864702153</v>
      </c>
      <c r="BO21" s="45">
        <f t="shared" si="1"/>
        <v>198.88661891056188</v>
      </c>
      <c r="BP21" s="46">
        <f t="shared" si="2"/>
        <v>8.6118980169971699</v>
      </c>
      <c r="BQ21" s="46">
        <f t="shared" si="3"/>
        <v>1.8696883852691222</v>
      </c>
      <c r="BR21" s="64">
        <v>2.5</v>
      </c>
      <c r="BS21" s="46">
        <f t="shared" si="6"/>
        <v>2.8328611898017004</v>
      </c>
      <c r="BT21" s="46">
        <f t="shared" si="10"/>
        <v>11.75</v>
      </c>
      <c r="BU21" s="46">
        <f t="shared" si="11"/>
        <v>13.314447592067992</v>
      </c>
      <c r="BV21" s="45">
        <f t="shared" si="7"/>
        <v>751.41149583059052</v>
      </c>
      <c r="BW21" s="45">
        <f t="shared" si="4"/>
        <v>1231.741443388174</v>
      </c>
      <c r="BX21" s="45">
        <f t="shared" si="5"/>
        <v>6875.3214014349487</v>
      </c>
      <c r="BY21" s="45">
        <f t="shared" si="8"/>
        <v>82503.856817219377</v>
      </c>
      <c r="BZ21" s="45">
        <f t="shared" si="9"/>
        <v>165007.71363443875</v>
      </c>
      <c r="CA21" s="48">
        <v>43101</v>
      </c>
      <c r="CB21" s="111">
        <v>0</v>
      </c>
      <c r="CC21" s="111">
        <v>0</v>
      </c>
    </row>
    <row r="22" spans="1:81">
      <c r="A22" s="42" t="s">
        <v>91</v>
      </c>
      <c r="B22" s="42" t="s">
        <v>430</v>
      </c>
      <c r="C22" s="42" t="s">
        <v>431</v>
      </c>
      <c r="D22" s="42" t="s">
        <v>432</v>
      </c>
      <c r="E22" s="65" t="s">
        <v>402</v>
      </c>
      <c r="F22" s="43" t="s">
        <v>63</v>
      </c>
      <c r="G22" s="43">
        <v>2</v>
      </c>
      <c r="H22" s="45">
        <v>1928.74</v>
      </c>
      <c r="I22" s="45">
        <v>3857.48</v>
      </c>
      <c r="J22" s="45"/>
      <c r="K22" s="45"/>
      <c r="L22" s="45"/>
      <c r="M22" s="45"/>
      <c r="N22" s="45"/>
      <c r="O22" s="45"/>
      <c r="P22" s="45">
        <v>0</v>
      </c>
      <c r="Q22" s="45">
        <v>3857.48</v>
      </c>
      <c r="R22" s="45">
        <v>771.49600000000009</v>
      </c>
      <c r="S22" s="45">
        <v>57.862200000000001</v>
      </c>
      <c r="T22" s="45">
        <v>38.574800000000003</v>
      </c>
      <c r="U22" s="45">
        <v>7.7149600000000005</v>
      </c>
      <c r="V22" s="45">
        <v>96.437000000000012</v>
      </c>
      <c r="W22" s="45">
        <v>308.59840000000003</v>
      </c>
      <c r="X22" s="45">
        <v>115.7244</v>
      </c>
      <c r="Y22" s="45">
        <v>23.144880000000001</v>
      </c>
      <c r="Z22" s="45">
        <v>1419.5526400000003</v>
      </c>
      <c r="AA22" s="45">
        <v>321.45666666666665</v>
      </c>
      <c r="AB22" s="45">
        <v>428.56602800000002</v>
      </c>
      <c r="AC22" s="45">
        <v>276.00835163733342</v>
      </c>
      <c r="AD22" s="45">
        <v>1026.031046304</v>
      </c>
      <c r="AE22" s="45">
        <v>380.55119999999999</v>
      </c>
      <c r="AF22" s="45">
        <v>794</v>
      </c>
      <c r="AG22" s="45">
        <v>0</v>
      </c>
      <c r="AH22" s="45">
        <v>97.16</v>
      </c>
      <c r="AI22" s="45">
        <v>0</v>
      </c>
      <c r="AJ22" s="45">
        <v>0</v>
      </c>
      <c r="AK22" s="45">
        <v>6.1400000000000006</v>
      </c>
      <c r="AL22" s="45">
        <v>20.38</v>
      </c>
      <c r="AM22" s="45">
        <v>1298.2312000000002</v>
      </c>
      <c r="AN22" s="45">
        <v>3743.8148863040005</v>
      </c>
      <c r="AO22" s="45">
        <v>19.358090702160496</v>
      </c>
      <c r="AP22" s="45">
        <v>1.5486472561728397</v>
      </c>
      <c r="AQ22" s="45">
        <v>0.77432362808641986</v>
      </c>
      <c r="AR22" s="45">
        <v>13.501180000000002</v>
      </c>
      <c r="AS22" s="45">
        <v>4.9684342400000023</v>
      </c>
      <c r="AT22" s="45">
        <v>165.87163999999999</v>
      </c>
      <c r="AU22" s="45">
        <v>6.4291333333333336</v>
      </c>
      <c r="AV22" s="45">
        <v>212.45144915975308</v>
      </c>
      <c r="AW22" s="45">
        <v>53.576111111111111</v>
      </c>
      <c r="AX22" s="45">
        <v>31.717057777777779</v>
      </c>
      <c r="AY22" s="45">
        <v>0.80364166666666659</v>
      </c>
      <c r="AZ22" s="45">
        <v>12.858266666666667</v>
      </c>
      <c r="BA22" s="45">
        <v>5.0004370370370372</v>
      </c>
      <c r="BB22" s="45">
        <v>38.255629247407413</v>
      </c>
      <c r="BC22" s="45">
        <v>142.21114350666664</v>
      </c>
      <c r="BD22" s="45"/>
      <c r="BE22" s="45">
        <v>0</v>
      </c>
      <c r="BF22" s="45">
        <v>142.21114350666664</v>
      </c>
      <c r="BG22" s="45">
        <v>135.16020833333334</v>
      </c>
      <c r="BH22" s="45">
        <v>0</v>
      </c>
      <c r="BI22" s="45">
        <v>0</v>
      </c>
      <c r="BJ22" s="45">
        <v>0</v>
      </c>
      <c r="BK22" s="45"/>
      <c r="BL22" s="45">
        <v>135.16020833333334</v>
      </c>
      <c r="BM22" s="45">
        <v>8091.117687303753</v>
      </c>
      <c r="BN22" s="45">
        <f t="shared" si="0"/>
        <v>281.44332864702153</v>
      </c>
      <c r="BO22" s="45">
        <f t="shared" si="1"/>
        <v>198.88661891056188</v>
      </c>
      <c r="BP22" s="46">
        <f t="shared" si="2"/>
        <v>8.8629737609329435</v>
      </c>
      <c r="BQ22" s="46">
        <f t="shared" si="3"/>
        <v>1.9241982507288626</v>
      </c>
      <c r="BR22" s="64">
        <v>5</v>
      </c>
      <c r="BS22" s="46">
        <f t="shared" si="6"/>
        <v>5.8309037900874632</v>
      </c>
      <c r="BT22" s="46">
        <f t="shared" si="10"/>
        <v>14.25</v>
      </c>
      <c r="BU22" s="46">
        <f t="shared" si="11"/>
        <v>16.618075801749271</v>
      </c>
      <c r="BV22" s="45">
        <f t="shared" si="7"/>
        <v>1344.5880704848803</v>
      </c>
      <c r="BW22" s="45">
        <f t="shared" si="4"/>
        <v>1824.9180180424637</v>
      </c>
      <c r="BX22" s="45">
        <f t="shared" si="5"/>
        <v>9916.0357053462176</v>
      </c>
      <c r="BY22" s="45">
        <f t="shared" si="8"/>
        <v>118992.42846415461</v>
      </c>
      <c r="BZ22" s="45">
        <f t="shared" si="9"/>
        <v>237984.85692830922</v>
      </c>
      <c r="CA22" s="48">
        <v>43101</v>
      </c>
      <c r="CB22" s="111">
        <v>0</v>
      </c>
      <c r="CC22" s="111">
        <v>0</v>
      </c>
    </row>
    <row r="23" spans="1:81">
      <c r="A23" s="42" t="s">
        <v>91</v>
      </c>
      <c r="B23" s="42" t="s">
        <v>433</v>
      </c>
      <c r="C23" s="42" t="s">
        <v>431</v>
      </c>
      <c r="D23" s="42" t="s">
        <v>434</v>
      </c>
      <c r="E23" s="65" t="s">
        <v>402</v>
      </c>
      <c r="F23" s="43" t="s">
        <v>63</v>
      </c>
      <c r="G23" s="43">
        <v>4</v>
      </c>
      <c r="H23" s="45">
        <v>1178.4000000000001</v>
      </c>
      <c r="I23" s="45">
        <v>4713.6000000000004</v>
      </c>
      <c r="J23" s="45"/>
      <c r="K23" s="45"/>
      <c r="L23" s="45"/>
      <c r="M23" s="45"/>
      <c r="N23" s="45"/>
      <c r="O23" s="45"/>
      <c r="P23" s="45">
        <v>0</v>
      </c>
      <c r="Q23" s="45">
        <v>4713.6000000000004</v>
      </c>
      <c r="R23" s="45">
        <v>942.72000000000014</v>
      </c>
      <c r="S23" s="45">
        <v>70.704000000000008</v>
      </c>
      <c r="T23" s="45">
        <v>47.136000000000003</v>
      </c>
      <c r="U23" s="45">
        <v>9.4272000000000009</v>
      </c>
      <c r="V23" s="45">
        <v>117.84000000000002</v>
      </c>
      <c r="W23" s="45">
        <v>377.08800000000002</v>
      </c>
      <c r="X23" s="45">
        <v>141.40800000000002</v>
      </c>
      <c r="Y23" s="45">
        <v>28.281600000000005</v>
      </c>
      <c r="Z23" s="45">
        <v>1734.6048000000003</v>
      </c>
      <c r="AA23" s="45">
        <v>392.8</v>
      </c>
      <c r="AB23" s="45">
        <v>523.68096000000003</v>
      </c>
      <c r="AC23" s="45">
        <v>337.26499328000011</v>
      </c>
      <c r="AD23" s="45">
        <v>1253.7459532800003</v>
      </c>
      <c r="AE23" s="45">
        <v>941.18399999999997</v>
      </c>
      <c r="AF23" s="45">
        <v>1588</v>
      </c>
      <c r="AG23" s="45">
        <v>0</v>
      </c>
      <c r="AH23" s="45">
        <v>194.32</v>
      </c>
      <c r="AI23" s="45">
        <v>0</v>
      </c>
      <c r="AJ23" s="45">
        <v>0</v>
      </c>
      <c r="AK23" s="45">
        <v>12.280000000000001</v>
      </c>
      <c r="AL23" s="45">
        <v>40.76</v>
      </c>
      <c r="AM23" s="45">
        <v>2776.5440000000008</v>
      </c>
      <c r="AN23" s="45">
        <v>5764.8947532800012</v>
      </c>
      <c r="AO23" s="45">
        <v>23.654379629629634</v>
      </c>
      <c r="AP23" s="45">
        <v>1.8923503703703706</v>
      </c>
      <c r="AQ23" s="45">
        <v>0.94617518518518529</v>
      </c>
      <c r="AR23" s="45">
        <v>16.497600000000002</v>
      </c>
      <c r="AS23" s="45">
        <v>6.0711168000000031</v>
      </c>
      <c r="AT23" s="45">
        <v>202.6848</v>
      </c>
      <c r="AU23" s="45">
        <v>7.8560000000000008</v>
      </c>
      <c r="AV23" s="45">
        <v>259.60242198518517</v>
      </c>
      <c r="AW23" s="45">
        <v>65.466666666666669</v>
      </c>
      <c r="AX23" s="45">
        <v>38.756266666666676</v>
      </c>
      <c r="AY23" s="45">
        <v>0.98199999999999998</v>
      </c>
      <c r="AZ23" s="45">
        <v>15.712000000000002</v>
      </c>
      <c r="BA23" s="45">
        <v>6.1102222222222222</v>
      </c>
      <c r="BB23" s="45">
        <v>46.745993244444456</v>
      </c>
      <c r="BC23" s="45">
        <v>173.77314880000003</v>
      </c>
      <c r="BD23" s="45"/>
      <c r="BE23" s="45">
        <v>0</v>
      </c>
      <c r="BF23" s="45">
        <v>173.77314880000003</v>
      </c>
      <c r="BG23" s="45">
        <v>194.90166666666667</v>
      </c>
      <c r="BH23" s="45">
        <v>0</v>
      </c>
      <c r="BI23" s="45">
        <v>30.587499999999995</v>
      </c>
      <c r="BJ23" s="45">
        <v>0</v>
      </c>
      <c r="BK23" s="45"/>
      <c r="BL23" s="45">
        <v>225.48916666666668</v>
      </c>
      <c r="BM23" s="45">
        <v>11137.359490731853</v>
      </c>
      <c r="BN23" s="45">
        <f t="shared" si="0"/>
        <v>562.88665729404306</v>
      </c>
      <c r="BO23" s="45">
        <f t="shared" si="1"/>
        <v>397.77323782112376</v>
      </c>
      <c r="BP23" s="46">
        <f t="shared" si="2"/>
        <v>8.8629737609329435</v>
      </c>
      <c r="BQ23" s="46">
        <f t="shared" si="3"/>
        <v>1.9241982507288626</v>
      </c>
      <c r="BR23" s="64">
        <v>5</v>
      </c>
      <c r="BS23" s="46">
        <f t="shared" si="6"/>
        <v>5.8309037900874632</v>
      </c>
      <c r="BT23" s="46">
        <f t="shared" si="10"/>
        <v>14.25</v>
      </c>
      <c r="BU23" s="46">
        <f t="shared" si="11"/>
        <v>16.618075801749271</v>
      </c>
      <c r="BV23" s="45">
        <f t="shared" si="7"/>
        <v>1850.8148424831359</v>
      </c>
      <c r="BW23" s="45">
        <f t="shared" si="4"/>
        <v>2811.4747375983025</v>
      </c>
      <c r="BX23" s="45">
        <f t="shared" si="5"/>
        <v>13948.834228330155</v>
      </c>
      <c r="BY23" s="45">
        <f t="shared" si="8"/>
        <v>167386.01073996187</v>
      </c>
      <c r="BZ23" s="45">
        <f t="shared" si="9"/>
        <v>334772.02147992374</v>
      </c>
      <c r="CA23" s="48">
        <v>43101</v>
      </c>
      <c r="CB23" s="111">
        <v>0</v>
      </c>
      <c r="CC23" s="111">
        <v>0</v>
      </c>
    </row>
    <row r="24" spans="1:81">
      <c r="A24" s="42" t="s">
        <v>91</v>
      </c>
      <c r="B24" s="42" t="s">
        <v>2</v>
      </c>
      <c r="C24" s="42" t="s">
        <v>431</v>
      </c>
      <c r="D24" s="42" t="s">
        <v>435</v>
      </c>
      <c r="E24" s="65" t="s">
        <v>402</v>
      </c>
      <c r="F24" s="43" t="s">
        <v>63</v>
      </c>
      <c r="G24" s="43">
        <v>1</v>
      </c>
      <c r="H24" s="45">
        <v>269.02</v>
      </c>
      <c r="I24" s="45">
        <v>269.02</v>
      </c>
      <c r="J24" s="45"/>
      <c r="K24" s="45"/>
      <c r="L24" s="45"/>
      <c r="M24" s="45"/>
      <c r="N24" s="45"/>
      <c r="O24" s="45"/>
      <c r="P24" s="45">
        <v>8.8042909090909092</v>
      </c>
      <c r="Q24" s="45">
        <v>277.82429090909091</v>
      </c>
      <c r="R24" s="45">
        <v>55.564858181818181</v>
      </c>
      <c r="S24" s="45">
        <v>4.1673643636363638</v>
      </c>
      <c r="T24" s="45">
        <v>2.7782429090909093</v>
      </c>
      <c r="U24" s="45">
        <v>0.55564858181818177</v>
      </c>
      <c r="V24" s="45">
        <v>6.9456072727272726</v>
      </c>
      <c r="W24" s="45">
        <v>22.225943272727275</v>
      </c>
      <c r="X24" s="45">
        <v>8.3347287272727275</v>
      </c>
      <c r="Y24" s="45">
        <v>1.6669457454545455</v>
      </c>
      <c r="Z24" s="45">
        <v>102.23933905454547</v>
      </c>
      <c r="AA24" s="45">
        <v>23.15202424242424</v>
      </c>
      <c r="AB24" s="45">
        <v>30.86627872</v>
      </c>
      <c r="AC24" s="45">
        <v>19.878735490172126</v>
      </c>
      <c r="AD24" s="45">
        <v>73.897038452596377</v>
      </c>
      <c r="AE24" s="45">
        <v>289.85879999999997</v>
      </c>
      <c r="AF24" s="45">
        <v>397</v>
      </c>
      <c r="AG24" s="45">
        <v>0</v>
      </c>
      <c r="AH24" s="45">
        <v>48.58</v>
      </c>
      <c r="AI24" s="45">
        <v>0</v>
      </c>
      <c r="AJ24" s="45">
        <v>0</v>
      </c>
      <c r="AK24" s="45">
        <v>3.0700000000000003</v>
      </c>
      <c r="AL24" s="45">
        <v>10.19</v>
      </c>
      <c r="AM24" s="45">
        <v>748.69880000000012</v>
      </c>
      <c r="AN24" s="45">
        <v>924.83517750714191</v>
      </c>
      <c r="AO24" s="45">
        <v>1.3942127561728397</v>
      </c>
      <c r="AP24" s="45">
        <v>0.11153702049382716</v>
      </c>
      <c r="AQ24" s="45">
        <v>5.576851024691358E-2</v>
      </c>
      <c r="AR24" s="45">
        <v>0.97238501818181833</v>
      </c>
      <c r="AS24" s="45">
        <v>0.35783768669090921</v>
      </c>
      <c r="AT24" s="45">
        <v>11.946444509090908</v>
      </c>
      <c r="AU24" s="45">
        <v>0.46304048484848487</v>
      </c>
      <c r="AV24" s="45">
        <v>15.301225985725701</v>
      </c>
      <c r="AW24" s="45">
        <v>3.8586707070707069</v>
      </c>
      <c r="AX24" s="45">
        <v>2.2843330585858586</v>
      </c>
      <c r="AY24" s="45">
        <v>5.7880060606060602E-2</v>
      </c>
      <c r="AZ24" s="45">
        <v>0.92608096969696974</v>
      </c>
      <c r="BA24" s="45">
        <v>0.36014259932659931</v>
      </c>
      <c r="BB24" s="45">
        <v>2.7552555214653203</v>
      </c>
      <c r="BC24" s="45">
        <v>10.242362916751516</v>
      </c>
      <c r="BD24" s="45"/>
      <c r="BE24" s="45">
        <v>0</v>
      </c>
      <c r="BF24" s="45">
        <v>10.242362916751516</v>
      </c>
      <c r="BG24" s="45">
        <v>29.470416666666669</v>
      </c>
      <c r="BH24" s="45">
        <v>2.0998411196257227</v>
      </c>
      <c r="BI24" s="45">
        <v>0.58158206377108801</v>
      </c>
      <c r="BJ24" s="45">
        <v>95.960927845681056</v>
      </c>
      <c r="BK24" s="45"/>
      <c r="BL24" s="45">
        <v>128.11276769574454</v>
      </c>
      <c r="BM24" s="45">
        <v>1356.3158250144545</v>
      </c>
      <c r="BN24" s="45">
        <f t="shared" si="0"/>
        <v>140.72166432351077</v>
      </c>
      <c r="BO24" s="45">
        <f t="shared" si="1"/>
        <v>99.443309455280939</v>
      </c>
      <c r="BP24" s="46">
        <f t="shared" si="2"/>
        <v>8.8629737609329435</v>
      </c>
      <c r="BQ24" s="46">
        <f t="shared" si="3"/>
        <v>1.9241982507288626</v>
      </c>
      <c r="BR24" s="64">
        <v>5</v>
      </c>
      <c r="BS24" s="46">
        <f t="shared" si="6"/>
        <v>5.8309037900874632</v>
      </c>
      <c r="BT24" s="46">
        <f t="shared" si="10"/>
        <v>14.25</v>
      </c>
      <c r="BU24" s="46">
        <f t="shared" si="11"/>
        <v>16.618075801749271</v>
      </c>
      <c r="BV24" s="45">
        <f t="shared" si="7"/>
        <v>225.39359191202303</v>
      </c>
      <c r="BW24" s="45">
        <f t="shared" si="4"/>
        <v>465.55856569081476</v>
      </c>
      <c r="BX24" s="45">
        <f t="shared" si="5"/>
        <v>1821.8743907052692</v>
      </c>
      <c r="BY24" s="45">
        <f t="shared" si="8"/>
        <v>21862.49268846323</v>
      </c>
      <c r="BZ24" s="45">
        <f t="shared" si="9"/>
        <v>43724.985376926459</v>
      </c>
      <c r="CA24" s="48">
        <v>43101</v>
      </c>
      <c r="CB24" s="111">
        <v>0</v>
      </c>
      <c r="CC24" s="111">
        <v>0</v>
      </c>
    </row>
    <row r="25" spans="1:81">
      <c r="A25" s="42" t="s">
        <v>91</v>
      </c>
      <c r="B25" s="42" t="s">
        <v>1</v>
      </c>
      <c r="C25" s="42" t="s">
        <v>431</v>
      </c>
      <c r="D25" s="42" t="s">
        <v>436</v>
      </c>
      <c r="E25" s="65" t="s">
        <v>402</v>
      </c>
      <c r="F25" s="43" t="s">
        <v>63</v>
      </c>
      <c r="G25" s="43">
        <v>6</v>
      </c>
      <c r="H25" s="45">
        <v>538.04</v>
      </c>
      <c r="I25" s="45">
        <v>3228.24</v>
      </c>
      <c r="J25" s="45"/>
      <c r="K25" s="45"/>
      <c r="L25" s="45"/>
      <c r="M25" s="45"/>
      <c r="N25" s="45"/>
      <c r="O25" s="45"/>
      <c r="P25" s="45">
        <v>105.65149090909091</v>
      </c>
      <c r="Q25" s="45">
        <v>3333.8914909090909</v>
      </c>
      <c r="R25" s="45">
        <v>666.77829818181817</v>
      </c>
      <c r="S25" s="45">
        <v>50.008372363636362</v>
      </c>
      <c r="T25" s="45">
        <v>33.33891490909091</v>
      </c>
      <c r="U25" s="45">
        <v>6.6677829818181822</v>
      </c>
      <c r="V25" s="45">
        <v>83.347287272727272</v>
      </c>
      <c r="W25" s="45">
        <v>266.71131927272728</v>
      </c>
      <c r="X25" s="45">
        <v>100.01674472727272</v>
      </c>
      <c r="Y25" s="45">
        <v>20.003348945454544</v>
      </c>
      <c r="Z25" s="45">
        <v>1226.8720686545453</v>
      </c>
      <c r="AA25" s="45">
        <v>277.82429090909091</v>
      </c>
      <c r="AB25" s="45">
        <v>370.39534464000002</v>
      </c>
      <c r="AC25" s="45">
        <v>238.54482588206551</v>
      </c>
      <c r="AD25" s="45">
        <v>886.76446143115652</v>
      </c>
      <c r="AE25" s="45">
        <v>1642.3056000000001</v>
      </c>
      <c r="AF25" s="45">
        <v>2382</v>
      </c>
      <c r="AG25" s="45">
        <v>0</v>
      </c>
      <c r="AH25" s="45">
        <v>291.48</v>
      </c>
      <c r="AI25" s="45">
        <v>0</v>
      </c>
      <c r="AJ25" s="45">
        <v>0</v>
      </c>
      <c r="AK25" s="45">
        <v>18.420000000000002</v>
      </c>
      <c r="AL25" s="45">
        <v>61.14</v>
      </c>
      <c r="AM25" s="45">
        <v>4395.3456000000006</v>
      </c>
      <c r="AN25" s="45">
        <v>6508.982130085702</v>
      </c>
      <c r="AO25" s="45">
        <v>16.730553074074077</v>
      </c>
      <c r="AP25" s="45">
        <v>1.338444245925926</v>
      </c>
      <c r="AQ25" s="45">
        <v>0.66922212296296302</v>
      </c>
      <c r="AR25" s="45">
        <v>11.66862021818182</v>
      </c>
      <c r="AS25" s="45">
        <v>4.2940522402909105</v>
      </c>
      <c r="AT25" s="45">
        <v>143.35733410909089</v>
      </c>
      <c r="AU25" s="45">
        <v>5.5564858181818186</v>
      </c>
      <c r="AV25" s="45">
        <v>183.61471182870841</v>
      </c>
      <c r="AW25" s="45">
        <v>46.304048484848479</v>
      </c>
      <c r="AX25" s="45">
        <v>27.411996703030304</v>
      </c>
      <c r="AY25" s="45">
        <v>0.69456072727272722</v>
      </c>
      <c r="AZ25" s="45">
        <v>11.112971636363637</v>
      </c>
      <c r="BA25" s="45">
        <v>4.3217111919191922</v>
      </c>
      <c r="BB25" s="45">
        <v>33.063066257583841</v>
      </c>
      <c r="BC25" s="45">
        <v>122.90835500101819</v>
      </c>
      <c r="BD25" s="45"/>
      <c r="BE25" s="45">
        <v>0</v>
      </c>
      <c r="BF25" s="45">
        <v>122.90835500101819</v>
      </c>
      <c r="BG25" s="45">
        <v>176.82250000000002</v>
      </c>
      <c r="BH25" s="45">
        <v>25.198093435508675</v>
      </c>
      <c r="BI25" s="45">
        <v>6.9789847652530579</v>
      </c>
      <c r="BJ25" s="45">
        <v>1151.5311341481724</v>
      </c>
      <c r="BK25" s="45"/>
      <c r="BL25" s="45">
        <v>1360.5307123489342</v>
      </c>
      <c r="BM25" s="45">
        <v>11509.927400173454</v>
      </c>
      <c r="BN25" s="45">
        <f t="shared" si="0"/>
        <v>844.32998594106459</v>
      </c>
      <c r="BO25" s="45">
        <f t="shared" si="1"/>
        <v>596.65985673168564</v>
      </c>
      <c r="BP25" s="46">
        <f t="shared" si="2"/>
        <v>8.8629737609329435</v>
      </c>
      <c r="BQ25" s="46">
        <f t="shared" si="3"/>
        <v>1.9241982507288626</v>
      </c>
      <c r="BR25" s="64">
        <v>5</v>
      </c>
      <c r="BS25" s="46">
        <f t="shared" si="6"/>
        <v>5.8309037900874632</v>
      </c>
      <c r="BT25" s="46">
        <f t="shared" si="10"/>
        <v>14.25</v>
      </c>
      <c r="BU25" s="46">
        <f t="shared" si="11"/>
        <v>16.618075801749271</v>
      </c>
      <c r="BV25" s="45">
        <f t="shared" si="7"/>
        <v>1912.7284600871335</v>
      </c>
      <c r="BW25" s="45">
        <f t="shared" si="4"/>
        <v>3353.7183027598835</v>
      </c>
      <c r="BX25" s="45">
        <f t="shared" si="5"/>
        <v>14863.645702933338</v>
      </c>
      <c r="BY25" s="45">
        <f t="shared" si="8"/>
        <v>178363.74843520005</v>
      </c>
      <c r="BZ25" s="45">
        <f t="shared" si="9"/>
        <v>356727.49687040009</v>
      </c>
      <c r="CA25" s="48">
        <v>43101</v>
      </c>
      <c r="CB25" s="111">
        <v>0</v>
      </c>
      <c r="CC25" s="111">
        <v>0</v>
      </c>
    </row>
    <row r="26" spans="1:81">
      <c r="A26" s="42" t="s">
        <v>91</v>
      </c>
      <c r="B26" s="42" t="s">
        <v>437</v>
      </c>
      <c r="C26" s="42" t="s">
        <v>431</v>
      </c>
      <c r="D26" s="42" t="s">
        <v>438</v>
      </c>
      <c r="E26" s="65" t="s">
        <v>402</v>
      </c>
      <c r="F26" s="43" t="s">
        <v>63</v>
      </c>
      <c r="G26" s="43">
        <v>1</v>
      </c>
      <c r="H26" s="45">
        <v>733.69</v>
      </c>
      <c r="I26" s="45">
        <v>733.69</v>
      </c>
      <c r="J26" s="45"/>
      <c r="K26" s="45"/>
      <c r="L26" s="45"/>
      <c r="M26" s="45"/>
      <c r="N26" s="45"/>
      <c r="O26" s="45"/>
      <c r="P26" s="45">
        <v>26.412839999999999</v>
      </c>
      <c r="Q26" s="45">
        <v>760.10284000000001</v>
      </c>
      <c r="R26" s="45">
        <v>152.020568</v>
      </c>
      <c r="S26" s="45">
        <v>11.401542599999999</v>
      </c>
      <c r="T26" s="45">
        <v>7.6010284000000006</v>
      </c>
      <c r="U26" s="45">
        <v>1.5202056800000001</v>
      </c>
      <c r="V26" s="45">
        <v>19.002571</v>
      </c>
      <c r="W26" s="45">
        <v>60.808227200000005</v>
      </c>
      <c r="X26" s="45">
        <v>22.803085199999998</v>
      </c>
      <c r="Y26" s="45">
        <v>4.5606170400000003</v>
      </c>
      <c r="Z26" s="45">
        <v>279.71784511999999</v>
      </c>
      <c r="AA26" s="45">
        <v>63.341903333333335</v>
      </c>
      <c r="AB26" s="45">
        <v>84.44742552400001</v>
      </c>
      <c r="AC26" s="45">
        <v>54.386473019498688</v>
      </c>
      <c r="AD26" s="45">
        <v>202.17580187683203</v>
      </c>
      <c r="AE26" s="45">
        <v>261.97860000000003</v>
      </c>
      <c r="AF26" s="45">
        <v>397</v>
      </c>
      <c r="AG26" s="45">
        <v>0</v>
      </c>
      <c r="AH26" s="45">
        <v>48.58</v>
      </c>
      <c r="AI26" s="45">
        <v>0</v>
      </c>
      <c r="AJ26" s="45">
        <v>0</v>
      </c>
      <c r="AK26" s="45">
        <v>3.0700000000000003</v>
      </c>
      <c r="AL26" s="45">
        <v>10.19</v>
      </c>
      <c r="AM26" s="45">
        <v>720.81860000000017</v>
      </c>
      <c r="AN26" s="45">
        <v>1202.7122469968322</v>
      </c>
      <c r="AO26" s="45">
        <v>3.8144435537422843</v>
      </c>
      <c r="AP26" s="45">
        <v>0.30515548429938272</v>
      </c>
      <c r="AQ26" s="45">
        <v>0.15257774214969136</v>
      </c>
      <c r="AR26" s="45">
        <v>2.6603599400000006</v>
      </c>
      <c r="AS26" s="45">
        <v>0.97901245792000036</v>
      </c>
      <c r="AT26" s="45">
        <v>32.684422120000001</v>
      </c>
      <c r="AU26" s="45">
        <v>1.2668380666666668</v>
      </c>
      <c r="AV26" s="45">
        <v>41.862809364778023</v>
      </c>
      <c r="AW26" s="45">
        <v>10.556983888888889</v>
      </c>
      <c r="AX26" s="45">
        <v>6.2497344622222224</v>
      </c>
      <c r="AY26" s="45">
        <v>0.15835475833333332</v>
      </c>
      <c r="AZ26" s="45">
        <v>2.5336761333333335</v>
      </c>
      <c r="BA26" s="45">
        <v>0.98531849629629631</v>
      </c>
      <c r="BB26" s="45">
        <v>7.5381369279792612</v>
      </c>
      <c r="BC26" s="45">
        <v>28.022204667053337</v>
      </c>
      <c r="BD26" s="45"/>
      <c r="BE26" s="45">
        <v>0</v>
      </c>
      <c r="BF26" s="45">
        <v>28.022204667053337</v>
      </c>
      <c r="BG26" s="45">
        <v>53.087083333333332</v>
      </c>
      <c r="BH26" s="45">
        <v>5.7268394171610622</v>
      </c>
      <c r="BI26" s="45">
        <v>1.5861329011938767</v>
      </c>
      <c r="BJ26" s="45">
        <v>261.71162139731194</v>
      </c>
      <c r="BK26" s="45"/>
      <c r="BL26" s="45">
        <v>322.11167704900021</v>
      </c>
      <c r="BM26" s="45">
        <v>2354.8117780776638</v>
      </c>
      <c r="BN26" s="45">
        <f t="shared" si="0"/>
        <v>140.72166432351077</v>
      </c>
      <c r="BO26" s="45">
        <f t="shared" si="1"/>
        <v>99.443309455280939</v>
      </c>
      <c r="BP26" s="46">
        <f t="shared" si="2"/>
        <v>8.8629737609329435</v>
      </c>
      <c r="BQ26" s="46">
        <f t="shared" si="3"/>
        <v>1.9241982507288626</v>
      </c>
      <c r="BR26" s="64">
        <v>5</v>
      </c>
      <c r="BS26" s="46">
        <f t="shared" si="6"/>
        <v>5.8309037900874632</v>
      </c>
      <c r="BT26" s="46">
        <f t="shared" si="10"/>
        <v>14.25</v>
      </c>
      <c r="BU26" s="46">
        <f t="shared" si="11"/>
        <v>16.618075801749271</v>
      </c>
      <c r="BV26" s="45">
        <f t="shared" si="7"/>
        <v>391.32440626946595</v>
      </c>
      <c r="BW26" s="45">
        <f t="shared" si="4"/>
        <v>631.48938004825766</v>
      </c>
      <c r="BX26" s="45">
        <f t="shared" si="5"/>
        <v>2986.3011581259216</v>
      </c>
      <c r="BY26" s="45">
        <f t="shared" si="8"/>
        <v>35835.613897511059</v>
      </c>
      <c r="BZ26" s="45">
        <f t="shared" si="9"/>
        <v>71671.227795022118</v>
      </c>
      <c r="CA26" s="48">
        <v>43101</v>
      </c>
      <c r="CB26" s="111">
        <v>0</v>
      </c>
      <c r="CC26" s="111">
        <v>0</v>
      </c>
    </row>
    <row r="27" spans="1:81">
      <c r="A27" s="42" t="s">
        <v>91</v>
      </c>
      <c r="B27" s="42" t="s">
        <v>0</v>
      </c>
      <c r="C27" s="42" t="s">
        <v>431</v>
      </c>
      <c r="D27" s="42" t="s">
        <v>439</v>
      </c>
      <c r="E27" s="65" t="s">
        <v>402</v>
      </c>
      <c r="F27" s="43" t="s">
        <v>63</v>
      </c>
      <c r="G27" s="43">
        <v>69</v>
      </c>
      <c r="H27" s="45">
        <v>1076.08</v>
      </c>
      <c r="I27" s="45">
        <v>74249.51999999999</v>
      </c>
      <c r="J27" s="45"/>
      <c r="K27" s="45"/>
      <c r="L27" s="45"/>
      <c r="M27" s="45"/>
      <c r="N27" s="45"/>
      <c r="O27" s="45"/>
      <c r="P27" s="45">
        <v>2429.9842909090908</v>
      </c>
      <c r="Q27" s="45">
        <v>76679.504290909084</v>
      </c>
      <c r="R27" s="45">
        <v>15335.900858181818</v>
      </c>
      <c r="S27" s="45">
        <v>1150.1925643636362</v>
      </c>
      <c r="T27" s="45">
        <v>766.79504290909085</v>
      </c>
      <c r="U27" s="45">
        <v>153.35900858181816</v>
      </c>
      <c r="V27" s="45">
        <v>1916.9876072727272</v>
      </c>
      <c r="W27" s="45">
        <v>6134.3603432727268</v>
      </c>
      <c r="X27" s="45">
        <v>2300.3851287272723</v>
      </c>
      <c r="Y27" s="45">
        <v>460.07702574545453</v>
      </c>
      <c r="Z27" s="45">
        <v>28218.057579054548</v>
      </c>
      <c r="AA27" s="45">
        <v>6389.9586909090904</v>
      </c>
      <c r="AB27" s="45">
        <v>8519.092926719999</v>
      </c>
      <c r="AC27" s="45">
        <v>5486.5309952875068</v>
      </c>
      <c r="AD27" s="45">
        <v>20395.582612916594</v>
      </c>
      <c r="AE27" s="45">
        <v>16659.0288</v>
      </c>
      <c r="AF27" s="45">
        <v>27393</v>
      </c>
      <c r="AG27" s="45">
        <v>0</v>
      </c>
      <c r="AH27" s="45">
        <v>3352.02</v>
      </c>
      <c r="AI27" s="45">
        <v>0</v>
      </c>
      <c r="AJ27" s="45">
        <v>0</v>
      </c>
      <c r="AK27" s="45">
        <v>211.83</v>
      </c>
      <c r="AL27" s="45">
        <v>703.11</v>
      </c>
      <c r="AM27" s="45">
        <v>48318.988799999999</v>
      </c>
      <c r="AN27" s="45">
        <v>96932.628991971142</v>
      </c>
      <c r="AO27" s="45">
        <v>384.8027207037037</v>
      </c>
      <c r="AP27" s="45">
        <v>30.784217656296295</v>
      </c>
      <c r="AQ27" s="45">
        <v>15.392108828148148</v>
      </c>
      <c r="AR27" s="45">
        <v>268.37826501818182</v>
      </c>
      <c r="AS27" s="45">
        <v>98.763201526690935</v>
      </c>
      <c r="AT27" s="45">
        <v>3297.2186845090905</v>
      </c>
      <c r="AU27" s="45">
        <v>127.79917381818181</v>
      </c>
      <c r="AV27" s="45">
        <v>4223.1383720602935</v>
      </c>
      <c r="AW27" s="45">
        <v>1064.993115151515</v>
      </c>
      <c r="AX27" s="45">
        <v>630.47592416969701</v>
      </c>
      <c r="AY27" s="45">
        <v>15.974896727272725</v>
      </c>
      <c r="AZ27" s="45">
        <v>255.59834763636363</v>
      </c>
      <c r="BA27" s="45">
        <v>99.399357414141406</v>
      </c>
      <c r="BB27" s="45">
        <v>760.45052392442835</v>
      </c>
      <c r="BC27" s="45">
        <v>2826.8921650234179</v>
      </c>
      <c r="BD27" s="45"/>
      <c r="BE27" s="45">
        <v>0</v>
      </c>
      <c r="BF27" s="45">
        <v>2826.8921650234179</v>
      </c>
      <c r="BG27" s="45">
        <v>3663.0087500000004</v>
      </c>
      <c r="BH27" s="45">
        <v>579.55614901669946</v>
      </c>
      <c r="BI27" s="45">
        <v>160.51664960082033</v>
      </c>
      <c r="BJ27" s="45">
        <v>26485.216085407967</v>
      </c>
      <c r="BK27" s="45"/>
      <c r="BL27" s="45">
        <v>30888.297634025486</v>
      </c>
      <c r="BM27" s="45">
        <v>211550.46145398944</v>
      </c>
      <c r="BN27" s="45">
        <f t="shared" si="0"/>
        <v>9709.7948383222429</v>
      </c>
      <c r="BO27" s="45">
        <f t="shared" si="1"/>
        <v>6861.5883524143846</v>
      </c>
      <c r="BP27" s="46">
        <f t="shared" si="2"/>
        <v>8.8629737609329435</v>
      </c>
      <c r="BQ27" s="46">
        <f t="shared" si="3"/>
        <v>1.9241982507288626</v>
      </c>
      <c r="BR27" s="64">
        <v>5</v>
      </c>
      <c r="BS27" s="46">
        <f t="shared" si="6"/>
        <v>5.8309037900874632</v>
      </c>
      <c r="BT27" s="46">
        <f t="shared" si="10"/>
        <v>14.25</v>
      </c>
      <c r="BU27" s="46">
        <f t="shared" si="11"/>
        <v>16.618075801749271</v>
      </c>
      <c r="BV27" s="45">
        <f t="shared" si="7"/>
        <v>35155.616043374335</v>
      </c>
      <c r="BW27" s="45">
        <f t="shared" si="4"/>
        <v>51726.999234110961</v>
      </c>
      <c r="BX27" s="45">
        <f t="shared" si="5"/>
        <v>263277.46068810043</v>
      </c>
      <c r="BY27" s="45">
        <f t="shared" si="8"/>
        <v>3159329.5282572052</v>
      </c>
      <c r="BZ27" s="45">
        <f t="shared" si="9"/>
        <v>6318659.0565144103</v>
      </c>
      <c r="CA27" s="48">
        <v>43101</v>
      </c>
      <c r="CB27" s="111">
        <v>0</v>
      </c>
      <c r="CC27" s="111">
        <v>0</v>
      </c>
    </row>
    <row r="28" spans="1:81">
      <c r="A28" s="42" t="s">
        <v>158</v>
      </c>
      <c r="B28" s="42" t="s">
        <v>1</v>
      </c>
      <c r="C28" s="42" t="s">
        <v>161</v>
      </c>
      <c r="D28" s="42" t="s">
        <v>440</v>
      </c>
      <c r="E28" s="65" t="s">
        <v>402</v>
      </c>
      <c r="F28" s="43" t="s">
        <v>63</v>
      </c>
      <c r="G28" s="43">
        <v>1</v>
      </c>
      <c r="H28" s="45">
        <v>538.04</v>
      </c>
      <c r="I28" s="45">
        <v>538.04</v>
      </c>
      <c r="J28" s="45"/>
      <c r="K28" s="45"/>
      <c r="L28" s="45"/>
      <c r="M28" s="45"/>
      <c r="N28" s="45"/>
      <c r="O28" s="45"/>
      <c r="P28" s="45">
        <v>17.608581818181818</v>
      </c>
      <c r="Q28" s="45">
        <v>555.64858181818181</v>
      </c>
      <c r="R28" s="45">
        <v>111.12971636363636</v>
      </c>
      <c r="S28" s="45">
        <v>8.3347287272727275</v>
      </c>
      <c r="T28" s="45">
        <v>5.5564858181818186</v>
      </c>
      <c r="U28" s="45">
        <v>1.1112971636363635</v>
      </c>
      <c r="V28" s="45">
        <v>13.891214545454545</v>
      </c>
      <c r="W28" s="45">
        <v>44.451886545454549</v>
      </c>
      <c r="X28" s="45">
        <v>16.669457454545455</v>
      </c>
      <c r="Y28" s="45">
        <v>3.3338914909090911</v>
      </c>
      <c r="Z28" s="45">
        <v>204.47867810909094</v>
      </c>
      <c r="AA28" s="45">
        <v>46.304048484848479</v>
      </c>
      <c r="AB28" s="45">
        <v>61.732557440000001</v>
      </c>
      <c r="AC28" s="45">
        <v>39.757470980344252</v>
      </c>
      <c r="AD28" s="45">
        <v>147.79407690519275</v>
      </c>
      <c r="AE28" s="45">
        <v>147.7176</v>
      </c>
      <c r="AF28" s="45">
        <v>397</v>
      </c>
      <c r="AG28" s="45">
        <v>0</v>
      </c>
      <c r="AH28" s="45">
        <v>48.58</v>
      </c>
      <c r="AI28" s="45">
        <v>0</v>
      </c>
      <c r="AJ28" s="45">
        <v>0</v>
      </c>
      <c r="AK28" s="45">
        <v>3.0700000000000003</v>
      </c>
      <c r="AL28" s="45">
        <v>0</v>
      </c>
      <c r="AM28" s="45">
        <v>596.36760000000004</v>
      </c>
      <c r="AN28" s="45">
        <v>948.64035501428361</v>
      </c>
      <c r="AO28" s="45">
        <v>2.7884255123456794</v>
      </c>
      <c r="AP28" s="45">
        <v>0.22307404098765432</v>
      </c>
      <c r="AQ28" s="45">
        <v>0.11153702049382716</v>
      </c>
      <c r="AR28" s="45">
        <v>1.9447700363636367</v>
      </c>
      <c r="AS28" s="45">
        <v>0.71567537338181841</v>
      </c>
      <c r="AT28" s="45">
        <v>23.892889018181815</v>
      </c>
      <c r="AU28" s="45">
        <v>0.92608096969696974</v>
      </c>
      <c r="AV28" s="45">
        <v>30.602451971451401</v>
      </c>
      <c r="AW28" s="45">
        <v>7.7173414141414138</v>
      </c>
      <c r="AX28" s="45">
        <v>4.5686661171717171</v>
      </c>
      <c r="AY28" s="45">
        <v>0.1157601212121212</v>
      </c>
      <c r="AZ28" s="45">
        <v>1.8521619393939395</v>
      </c>
      <c r="BA28" s="45">
        <v>0.72028519865319862</v>
      </c>
      <c r="BB28" s="45">
        <v>5.5105110429306405</v>
      </c>
      <c r="BC28" s="45">
        <v>20.484725833503031</v>
      </c>
      <c r="BD28" s="45"/>
      <c r="BE28" s="45">
        <v>0</v>
      </c>
      <c r="BF28" s="45">
        <v>20.484725833503031</v>
      </c>
      <c r="BG28" s="45">
        <v>29.470416666666669</v>
      </c>
      <c r="BH28" s="45">
        <v>4.1996822392514455</v>
      </c>
      <c r="BI28" s="45">
        <v>1.1631641275421762</v>
      </c>
      <c r="BJ28" s="45">
        <v>191.92185569136208</v>
      </c>
      <c r="BK28" s="45"/>
      <c r="BL28" s="45">
        <v>226.75511872482238</v>
      </c>
      <c r="BM28" s="45">
        <v>1782.1312333622423</v>
      </c>
      <c r="BN28" s="45">
        <f t="shared" si="0"/>
        <v>140.72166432351077</v>
      </c>
      <c r="BO28" s="45">
        <f t="shared" si="1"/>
        <v>99.443309455280939</v>
      </c>
      <c r="BP28" s="46">
        <f t="shared" si="2"/>
        <v>8.7106017191977063</v>
      </c>
      <c r="BQ28" s="46">
        <f t="shared" si="3"/>
        <v>1.8911174785100282</v>
      </c>
      <c r="BR28" s="64">
        <v>3.5000000000000004</v>
      </c>
      <c r="BS28" s="46">
        <f t="shared" si="6"/>
        <v>4.0114613180515759</v>
      </c>
      <c r="BT28" s="46">
        <f t="shared" si="10"/>
        <v>12.75</v>
      </c>
      <c r="BU28" s="46">
        <f t="shared" si="11"/>
        <v>14.613180515759311</v>
      </c>
      <c r="BV28" s="45">
        <f t="shared" si="7"/>
        <v>260.4260541589523</v>
      </c>
      <c r="BW28" s="45">
        <f t="shared" si="4"/>
        <v>500.591027937744</v>
      </c>
      <c r="BX28" s="45">
        <f t="shared" si="5"/>
        <v>2282.7222612999863</v>
      </c>
      <c r="BY28" s="45">
        <f t="shared" si="8"/>
        <v>27392.667135599833</v>
      </c>
      <c r="BZ28" s="45">
        <f t="shared" si="9"/>
        <v>54785.334271199667</v>
      </c>
      <c r="CA28" s="48">
        <v>43101</v>
      </c>
      <c r="CB28" s="111">
        <v>0</v>
      </c>
      <c r="CC28" s="111">
        <v>0</v>
      </c>
    </row>
    <row r="29" spans="1:81">
      <c r="A29" s="42" t="s">
        <v>158</v>
      </c>
      <c r="B29" s="42" t="s">
        <v>0</v>
      </c>
      <c r="C29" s="42" t="s">
        <v>161</v>
      </c>
      <c r="D29" s="42" t="s">
        <v>441</v>
      </c>
      <c r="E29" s="65" t="s">
        <v>402</v>
      </c>
      <c r="F29" s="43" t="s">
        <v>63</v>
      </c>
      <c r="G29" s="43">
        <v>3</v>
      </c>
      <c r="H29" s="45">
        <v>1076.08</v>
      </c>
      <c r="I29" s="45">
        <v>3228.24</v>
      </c>
      <c r="J29" s="45"/>
      <c r="K29" s="45"/>
      <c r="L29" s="45"/>
      <c r="M29" s="45"/>
      <c r="N29" s="45"/>
      <c r="O29" s="45"/>
      <c r="P29" s="45">
        <v>105.65149090909091</v>
      </c>
      <c r="Q29" s="45">
        <v>3333.8914909090909</v>
      </c>
      <c r="R29" s="45">
        <v>666.77829818181817</v>
      </c>
      <c r="S29" s="45">
        <v>50.008372363636362</v>
      </c>
      <c r="T29" s="45">
        <v>33.33891490909091</v>
      </c>
      <c r="U29" s="45">
        <v>6.6677829818181822</v>
      </c>
      <c r="V29" s="45">
        <v>83.347287272727272</v>
      </c>
      <c r="W29" s="45">
        <v>266.71131927272728</v>
      </c>
      <c r="X29" s="45">
        <v>100.01674472727272</v>
      </c>
      <c r="Y29" s="45">
        <v>20.003348945454544</v>
      </c>
      <c r="Z29" s="45">
        <v>1226.8720686545453</v>
      </c>
      <c r="AA29" s="45">
        <v>277.82429090909091</v>
      </c>
      <c r="AB29" s="45">
        <v>370.39534464000002</v>
      </c>
      <c r="AC29" s="45">
        <v>238.54482588206551</v>
      </c>
      <c r="AD29" s="45">
        <v>886.76446143115652</v>
      </c>
      <c r="AE29" s="45">
        <v>346.30560000000003</v>
      </c>
      <c r="AF29" s="45">
        <v>1191</v>
      </c>
      <c r="AG29" s="45">
        <v>0</v>
      </c>
      <c r="AH29" s="45">
        <v>145.74</v>
      </c>
      <c r="AI29" s="45">
        <v>0</v>
      </c>
      <c r="AJ29" s="45">
        <v>0</v>
      </c>
      <c r="AK29" s="45">
        <v>9.2100000000000009</v>
      </c>
      <c r="AL29" s="45">
        <v>0</v>
      </c>
      <c r="AM29" s="45">
        <v>1692.2556000000002</v>
      </c>
      <c r="AN29" s="45">
        <v>3805.8921300857019</v>
      </c>
      <c r="AO29" s="45">
        <v>16.730553074074077</v>
      </c>
      <c r="AP29" s="45">
        <v>1.338444245925926</v>
      </c>
      <c r="AQ29" s="45">
        <v>0.66922212296296302</v>
      </c>
      <c r="AR29" s="45">
        <v>11.66862021818182</v>
      </c>
      <c r="AS29" s="45">
        <v>4.2940522402909105</v>
      </c>
      <c r="AT29" s="45">
        <v>143.35733410909089</v>
      </c>
      <c r="AU29" s="45">
        <v>5.5564858181818186</v>
      </c>
      <c r="AV29" s="45">
        <v>183.61471182870841</v>
      </c>
      <c r="AW29" s="45">
        <v>46.304048484848479</v>
      </c>
      <c r="AX29" s="45">
        <v>27.411996703030304</v>
      </c>
      <c r="AY29" s="45">
        <v>0.69456072727272722</v>
      </c>
      <c r="AZ29" s="45">
        <v>11.112971636363637</v>
      </c>
      <c r="BA29" s="45">
        <v>4.3217111919191922</v>
      </c>
      <c r="BB29" s="45">
        <v>33.063066257583841</v>
      </c>
      <c r="BC29" s="45">
        <v>122.90835500101819</v>
      </c>
      <c r="BD29" s="45"/>
      <c r="BE29" s="45">
        <v>0</v>
      </c>
      <c r="BF29" s="45">
        <v>122.90835500101819</v>
      </c>
      <c r="BG29" s="45">
        <v>159.26125000000002</v>
      </c>
      <c r="BH29" s="45">
        <v>25.198093435508675</v>
      </c>
      <c r="BI29" s="45">
        <v>6.9789847652530579</v>
      </c>
      <c r="BJ29" s="45">
        <v>1151.5311341481724</v>
      </c>
      <c r="BK29" s="45"/>
      <c r="BL29" s="45">
        <v>1342.9694623489343</v>
      </c>
      <c r="BM29" s="45">
        <v>8789.2761501734531</v>
      </c>
      <c r="BN29" s="45">
        <f t="shared" si="0"/>
        <v>422.1649929705323</v>
      </c>
      <c r="BO29" s="45">
        <f t="shared" si="1"/>
        <v>298.32992836584282</v>
      </c>
      <c r="BP29" s="46">
        <f t="shared" si="2"/>
        <v>8.7106017191977063</v>
      </c>
      <c r="BQ29" s="46">
        <f t="shared" si="3"/>
        <v>1.8911174785100282</v>
      </c>
      <c r="BR29" s="64">
        <v>3.5000000000000004</v>
      </c>
      <c r="BS29" s="46">
        <f t="shared" si="6"/>
        <v>4.0114613180515759</v>
      </c>
      <c r="BT29" s="46">
        <f t="shared" si="10"/>
        <v>12.75</v>
      </c>
      <c r="BU29" s="46">
        <f t="shared" si="11"/>
        <v>14.613180515759311</v>
      </c>
      <c r="BV29" s="45">
        <f t="shared" si="7"/>
        <v>1284.3927898534271</v>
      </c>
      <c r="BW29" s="45">
        <f t="shared" si="4"/>
        <v>2004.8877111898021</v>
      </c>
      <c r="BX29" s="45">
        <f t="shared" si="5"/>
        <v>10794.163861363255</v>
      </c>
      <c r="BY29" s="45">
        <f t="shared" si="8"/>
        <v>129529.96633635907</v>
      </c>
      <c r="BZ29" s="45">
        <f t="shared" si="9"/>
        <v>259059.93267271813</v>
      </c>
      <c r="CA29" s="48">
        <v>43101</v>
      </c>
      <c r="CB29" s="111">
        <v>0</v>
      </c>
      <c r="CC29" s="111">
        <v>0</v>
      </c>
    </row>
    <row r="30" spans="1:81">
      <c r="A30" s="42" t="s">
        <v>164</v>
      </c>
      <c r="B30" s="42" t="s">
        <v>1</v>
      </c>
      <c r="C30" s="42" t="s">
        <v>165</v>
      </c>
      <c r="D30" s="42" t="s">
        <v>442</v>
      </c>
      <c r="E30" s="65" t="s">
        <v>402</v>
      </c>
      <c r="F30" s="43" t="s">
        <v>63</v>
      </c>
      <c r="G30" s="43">
        <v>1</v>
      </c>
      <c r="H30" s="45">
        <v>520.79999999999995</v>
      </c>
      <c r="I30" s="45">
        <v>520.79999999999995</v>
      </c>
      <c r="J30" s="45"/>
      <c r="K30" s="45"/>
      <c r="L30" s="45"/>
      <c r="M30" s="45"/>
      <c r="N30" s="45"/>
      <c r="O30" s="45"/>
      <c r="P30" s="45">
        <v>17.044363636363634</v>
      </c>
      <c r="Q30" s="45">
        <v>537.8443636363636</v>
      </c>
      <c r="R30" s="45">
        <v>107.56887272727272</v>
      </c>
      <c r="S30" s="45">
        <v>8.0676654545454536</v>
      </c>
      <c r="T30" s="45">
        <v>5.3784436363636363</v>
      </c>
      <c r="U30" s="45">
        <v>1.0756887272727271</v>
      </c>
      <c r="V30" s="45">
        <v>13.44610909090909</v>
      </c>
      <c r="W30" s="45">
        <v>43.027549090909091</v>
      </c>
      <c r="X30" s="45">
        <v>16.135330909090907</v>
      </c>
      <c r="Y30" s="45">
        <v>3.2270661818181816</v>
      </c>
      <c r="Z30" s="45">
        <v>197.92672581818178</v>
      </c>
      <c r="AA30" s="45">
        <v>44.820363636363631</v>
      </c>
      <c r="AB30" s="45">
        <v>59.754508799999996</v>
      </c>
      <c r="AC30" s="45">
        <v>38.483553056581826</v>
      </c>
      <c r="AD30" s="45">
        <v>143.05842549294545</v>
      </c>
      <c r="AE30" s="45">
        <v>148.75200000000001</v>
      </c>
      <c r="AF30" s="45">
        <v>397</v>
      </c>
      <c r="AG30" s="45">
        <v>0</v>
      </c>
      <c r="AH30" s="45">
        <v>0</v>
      </c>
      <c r="AI30" s="45">
        <v>0</v>
      </c>
      <c r="AJ30" s="45">
        <v>0</v>
      </c>
      <c r="AK30" s="45">
        <v>3.0700000000000003</v>
      </c>
      <c r="AL30" s="45">
        <v>0</v>
      </c>
      <c r="AM30" s="45">
        <v>548.822</v>
      </c>
      <c r="AN30" s="45">
        <v>889.80715131112731</v>
      </c>
      <c r="AO30" s="45">
        <v>2.6990781481481481</v>
      </c>
      <c r="AP30" s="45">
        <v>0.21592625185185185</v>
      </c>
      <c r="AQ30" s="45">
        <v>0.10796312592592593</v>
      </c>
      <c r="AR30" s="45">
        <v>1.8824552727272728</v>
      </c>
      <c r="AS30" s="45">
        <v>0.69274354036363661</v>
      </c>
      <c r="AT30" s="45">
        <v>23.127307636363632</v>
      </c>
      <c r="AU30" s="45">
        <v>0.89640727272727272</v>
      </c>
      <c r="AV30" s="45">
        <v>29.621881248107741</v>
      </c>
      <c r="AW30" s="45">
        <v>7.4700606060606054</v>
      </c>
      <c r="AX30" s="45">
        <v>4.4222758787878789</v>
      </c>
      <c r="AY30" s="45">
        <v>0.11205090909090908</v>
      </c>
      <c r="AZ30" s="45">
        <v>1.7928145454545454</v>
      </c>
      <c r="BA30" s="45">
        <v>0.69720565656565647</v>
      </c>
      <c r="BB30" s="45">
        <v>5.3339419953131317</v>
      </c>
      <c r="BC30" s="45">
        <v>19.82834959127273</v>
      </c>
      <c r="BD30" s="45"/>
      <c r="BE30" s="45">
        <v>0</v>
      </c>
      <c r="BF30" s="45">
        <v>19.82834959127273</v>
      </c>
      <c r="BG30" s="45">
        <v>29.470416666666669</v>
      </c>
      <c r="BH30" s="45">
        <v>4.1996822392514455</v>
      </c>
      <c r="BI30" s="45">
        <v>1.1631641275421762</v>
      </c>
      <c r="BJ30" s="45">
        <v>191.92185569136208</v>
      </c>
      <c r="BK30" s="45"/>
      <c r="BL30" s="45">
        <v>226.75511872482238</v>
      </c>
      <c r="BM30" s="45">
        <v>1703.8568645116939</v>
      </c>
      <c r="BN30" s="45">
        <f t="shared" si="0"/>
        <v>140.72166432351077</v>
      </c>
      <c r="BO30" s="45">
        <f t="shared" si="1"/>
        <v>99.443309455280939</v>
      </c>
      <c r="BP30" s="46">
        <f t="shared" si="2"/>
        <v>8.7608069164265068</v>
      </c>
      <c r="BQ30" s="46">
        <f t="shared" si="3"/>
        <v>1.9020172910662811</v>
      </c>
      <c r="BR30" s="64">
        <v>4</v>
      </c>
      <c r="BS30" s="46">
        <f t="shared" si="6"/>
        <v>4.6109510086455305</v>
      </c>
      <c r="BT30" s="46">
        <f t="shared" si="10"/>
        <v>13.25</v>
      </c>
      <c r="BU30" s="46">
        <f t="shared" si="11"/>
        <v>15.273775216138318</v>
      </c>
      <c r="BV30" s="45">
        <f t="shared" si="7"/>
        <v>260.24326749025857</v>
      </c>
      <c r="BW30" s="45">
        <f t="shared" si="4"/>
        <v>500.40824126905028</v>
      </c>
      <c r="BX30" s="45">
        <f t="shared" si="5"/>
        <v>2204.2651057807443</v>
      </c>
      <c r="BY30" s="45">
        <f t="shared" si="8"/>
        <v>26451.181269368932</v>
      </c>
      <c r="BZ30" s="45">
        <f t="shared" si="9"/>
        <v>52902.362538737863</v>
      </c>
      <c r="CA30" s="48">
        <v>43101</v>
      </c>
      <c r="CB30" s="111">
        <v>0</v>
      </c>
      <c r="CC30" s="111">
        <v>0</v>
      </c>
    </row>
    <row r="31" spans="1:81">
      <c r="A31" s="42" t="s">
        <v>443</v>
      </c>
      <c r="B31" s="42" t="s">
        <v>2</v>
      </c>
      <c r="C31" s="42" t="s">
        <v>161</v>
      </c>
      <c r="D31" s="42" t="s">
        <v>444</v>
      </c>
      <c r="E31" s="65" t="s">
        <v>402</v>
      </c>
      <c r="F31" s="43" t="s">
        <v>63</v>
      </c>
      <c r="G31" s="43">
        <v>1</v>
      </c>
      <c r="H31" s="45">
        <v>269.02</v>
      </c>
      <c r="I31" s="45">
        <v>269.02</v>
      </c>
      <c r="J31" s="45"/>
      <c r="K31" s="45"/>
      <c r="L31" s="45"/>
      <c r="M31" s="45"/>
      <c r="N31" s="45"/>
      <c r="O31" s="45"/>
      <c r="P31" s="45">
        <v>8.8042909090909092</v>
      </c>
      <c r="Q31" s="45">
        <v>277.82429090909091</v>
      </c>
      <c r="R31" s="45">
        <v>55.564858181818181</v>
      </c>
      <c r="S31" s="45">
        <v>4.1673643636363638</v>
      </c>
      <c r="T31" s="45">
        <v>2.7782429090909093</v>
      </c>
      <c r="U31" s="45">
        <v>0.55564858181818177</v>
      </c>
      <c r="V31" s="45">
        <v>6.9456072727272726</v>
      </c>
      <c r="W31" s="45">
        <v>22.225943272727275</v>
      </c>
      <c r="X31" s="45">
        <v>8.3347287272727275</v>
      </c>
      <c r="Y31" s="45">
        <v>1.6669457454545455</v>
      </c>
      <c r="Z31" s="45">
        <v>102.23933905454547</v>
      </c>
      <c r="AA31" s="45">
        <v>23.15202424242424</v>
      </c>
      <c r="AB31" s="45">
        <v>30.86627872</v>
      </c>
      <c r="AC31" s="45">
        <v>19.878735490172126</v>
      </c>
      <c r="AD31" s="45">
        <v>73.897038452596377</v>
      </c>
      <c r="AE31" s="45">
        <v>163.8588</v>
      </c>
      <c r="AF31" s="45">
        <v>397</v>
      </c>
      <c r="AG31" s="45">
        <v>0</v>
      </c>
      <c r="AH31" s="45">
        <v>48.58</v>
      </c>
      <c r="AI31" s="45">
        <v>0</v>
      </c>
      <c r="AJ31" s="45">
        <v>0</v>
      </c>
      <c r="AK31" s="45">
        <v>3.0700000000000003</v>
      </c>
      <c r="AL31" s="45">
        <v>0</v>
      </c>
      <c r="AM31" s="45">
        <v>612.50880000000006</v>
      </c>
      <c r="AN31" s="45">
        <v>788.64517750714185</v>
      </c>
      <c r="AO31" s="45">
        <v>1.3942127561728397</v>
      </c>
      <c r="AP31" s="45">
        <v>0.11153702049382716</v>
      </c>
      <c r="AQ31" s="45">
        <v>5.576851024691358E-2</v>
      </c>
      <c r="AR31" s="45">
        <v>0.97238501818181833</v>
      </c>
      <c r="AS31" s="45">
        <v>0.35783768669090921</v>
      </c>
      <c r="AT31" s="45">
        <v>11.946444509090908</v>
      </c>
      <c r="AU31" s="45">
        <v>0.46304048484848487</v>
      </c>
      <c r="AV31" s="45">
        <v>15.301225985725701</v>
      </c>
      <c r="AW31" s="45">
        <v>3.8586707070707069</v>
      </c>
      <c r="AX31" s="45">
        <v>2.2843330585858586</v>
      </c>
      <c r="AY31" s="45">
        <v>5.7880060606060602E-2</v>
      </c>
      <c r="AZ31" s="45">
        <v>0.92608096969696974</v>
      </c>
      <c r="BA31" s="45">
        <v>0.36014259932659931</v>
      </c>
      <c r="BB31" s="45">
        <v>2.7552555214653203</v>
      </c>
      <c r="BC31" s="45">
        <v>10.242362916751516</v>
      </c>
      <c r="BD31" s="45"/>
      <c r="BE31" s="45">
        <v>0</v>
      </c>
      <c r="BF31" s="45">
        <v>10.242362916751516</v>
      </c>
      <c r="BG31" s="45">
        <v>29.470416666666669</v>
      </c>
      <c r="BH31" s="45">
        <v>2.0998411196257227</v>
      </c>
      <c r="BI31" s="45">
        <v>0.58158206377108801</v>
      </c>
      <c r="BJ31" s="45">
        <v>95.960927845681056</v>
      </c>
      <c r="BK31" s="45"/>
      <c r="BL31" s="45">
        <v>128.11276769574454</v>
      </c>
      <c r="BM31" s="45">
        <v>1220.1258250144544</v>
      </c>
      <c r="BN31" s="45">
        <f t="shared" si="0"/>
        <v>140.72166432351077</v>
      </c>
      <c r="BO31" s="45">
        <f t="shared" si="1"/>
        <v>99.443309455280939</v>
      </c>
      <c r="BP31" s="46">
        <f t="shared" si="2"/>
        <v>8.8629737609329435</v>
      </c>
      <c r="BQ31" s="46">
        <f t="shared" si="3"/>
        <v>1.9241982507288626</v>
      </c>
      <c r="BR31" s="64">
        <v>5</v>
      </c>
      <c r="BS31" s="46">
        <f t="shared" si="6"/>
        <v>5.8309037900874632</v>
      </c>
      <c r="BT31" s="46">
        <f t="shared" si="10"/>
        <v>14.25</v>
      </c>
      <c r="BU31" s="46">
        <f t="shared" si="11"/>
        <v>16.618075801749271</v>
      </c>
      <c r="BV31" s="45">
        <f t="shared" si="7"/>
        <v>202.76143447762072</v>
      </c>
      <c r="BW31" s="45">
        <f t="shared" si="4"/>
        <v>442.92640825641246</v>
      </c>
      <c r="BX31" s="45">
        <f t="shared" si="5"/>
        <v>1663.052233270867</v>
      </c>
      <c r="BY31" s="45">
        <f t="shared" si="8"/>
        <v>19956.626799250404</v>
      </c>
      <c r="BZ31" s="45">
        <f t="shared" si="9"/>
        <v>39913.253598500807</v>
      </c>
      <c r="CA31" s="48">
        <v>43101</v>
      </c>
      <c r="CB31" s="111">
        <v>0</v>
      </c>
      <c r="CC31" s="111">
        <v>0</v>
      </c>
    </row>
    <row r="32" spans="1:81">
      <c r="A32" s="42" t="s">
        <v>169</v>
      </c>
      <c r="B32" s="42" t="s">
        <v>0</v>
      </c>
      <c r="C32" s="42" t="s">
        <v>170</v>
      </c>
      <c r="D32" s="42" t="s">
        <v>445</v>
      </c>
      <c r="E32" s="65" t="s">
        <v>402</v>
      </c>
      <c r="F32" s="43" t="s">
        <v>63</v>
      </c>
      <c r="G32" s="43">
        <v>1</v>
      </c>
      <c r="H32" s="45">
        <v>1076.08</v>
      </c>
      <c r="I32" s="45">
        <v>1076.08</v>
      </c>
      <c r="J32" s="45"/>
      <c r="K32" s="45"/>
      <c r="L32" s="45"/>
      <c r="M32" s="45"/>
      <c r="N32" s="45"/>
      <c r="O32" s="45"/>
      <c r="P32" s="45">
        <v>35.217163636363637</v>
      </c>
      <c r="Q32" s="45">
        <v>1111.2971636363636</v>
      </c>
      <c r="R32" s="45">
        <v>222.25943272727272</v>
      </c>
      <c r="S32" s="45">
        <v>16.669457454545455</v>
      </c>
      <c r="T32" s="45">
        <v>11.112971636363637</v>
      </c>
      <c r="U32" s="45">
        <v>2.2225943272727271</v>
      </c>
      <c r="V32" s="45">
        <v>27.782429090909091</v>
      </c>
      <c r="W32" s="45">
        <v>88.903773090909098</v>
      </c>
      <c r="X32" s="45">
        <v>33.33891490909091</v>
      </c>
      <c r="Y32" s="45">
        <v>6.6677829818181822</v>
      </c>
      <c r="Z32" s="45">
        <v>408.95735621818187</v>
      </c>
      <c r="AA32" s="45">
        <v>92.608096969696959</v>
      </c>
      <c r="AB32" s="45">
        <v>123.46511488</v>
      </c>
      <c r="AC32" s="45">
        <v>79.514941960688503</v>
      </c>
      <c r="AD32" s="45">
        <v>295.58815381038551</v>
      </c>
      <c r="AE32" s="45">
        <v>115.43520000000001</v>
      </c>
      <c r="AF32" s="45">
        <v>397</v>
      </c>
      <c r="AG32" s="45">
        <v>0</v>
      </c>
      <c r="AH32" s="45">
        <v>0</v>
      </c>
      <c r="AI32" s="45">
        <v>9.84</v>
      </c>
      <c r="AJ32" s="45">
        <v>0</v>
      </c>
      <c r="AK32" s="45">
        <v>3.0700000000000003</v>
      </c>
      <c r="AL32" s="45">
        <v>0</v>
      </c>
      <c r="AM32" s="45">
        <v>525.34520000000009</v>
      </c>
      <c r="AN32" s="45">
        <v>1229.8907100285674</v>
      </c>
      <c r="AO32" s="45">
        <v>5.5768510246913587</v>
      </c>
      <c r="AP32" s="45">
        <v>0.44614808197530864</v>
      </c>
      <c r="AQ32" s="45">
        <v>0.22307404098765432</v>
      </c>
      <c r="AR32" s="45">
        <v>3.8895400727272733</v>
      </c>
      <c r="AS32" s="45">
        <v>1.4313507467636368</v>
      </c>
      <c r="AT32" s="45">
        <v>47.785778036363631</v>
      </c>
      <c r="AU32" s="45">
        <v>1.8521619393939395</v>
      </c>
      <c r="AV32" s="45">
        <v>61.204903942902803</v>
      </c>
      <c r="AW32" s="45">
        <v>15.434682828282828</v>
      </c>
      <c r="AX32" s="45">
        <v>9.1373322343434342</v>
      </c>
      <c r="AY32" s="45">
        <v>0.23152024242424241</v>
      </c>
      <c r="AZ32" s="45">
        <v>3.7043238787878789</v>
      </c>
      <c r="BA32" s="45">
        <v>1.4405703973063972</v>
      </c>
      <c r="BB32" s="45">
        <v>11.021022085861281</v>
      </c>
      <c r="BC32" s="45">
        <v>40.969451667006062</v>
      </c>
      <c r="BD32" s="45"/>
      <c r="BE32" s="45">
        <v>0</v>
      </c>
      <c r="BF32" s="45">
        <v>40.969451667006062</v>
      </c>
      <c r="BG32" s="45">
        <v>53.087083333333339</v>
      </c>
      <c r="BH32" s="45">
        <v>8.3993644785028909</v>
      </c>
      <c r="BI32" s="45">
        <v>2.3263282550843525</v>
      </c>
      <c r="BJ32" s="45">
        <v>383.84371138272417</v>
      </c>
      <c r="BK32" s="45"/>
      <c r="BL32" s="45">
        <v>447.65648744964477</v>
      </c>
      <c r="BM32" s="45">
        <v>2891.0187167244849</v>
      </c>
      <c r="BN32" s="45">
        <f t="shared" si="0"/>
        <v>140.72166432351077</v>
      </c>
      <c r="BO32" s="45">
        <f t="shared" si="1"/>
        <v>99.443309455280939</v>
      </c>
      <c r="BP32" s="46">
        <f t="shared" si="2"/>
        <v>8.6609686609686669</v>
      </c>
      <c r="BQ32" s="46">
        <f t="shared" si="3"/>
        <v>1.8803418803418819</v>
      </c>
      <c r="BR32" s="64">
        <v>3</v>
      </c>
      <c r="BS32" s="46">
        <f t="shared" si="6"/>
        <v>3.4188034188034218</v>
      </c>
      <c r="BT32" s="46">
        <f t="shared" si="10"/>
        <v>12.25</v>
      </c>
      <c r="BU32" s="46">
        <f t="shared" si="11"/>
        <v>13.960113960113972</v>
      </c>
      <c r="BV32" s="45">
        <f t="shared" si="7"/>
        <v>403.58950746296267</v>
      </c>
      <c r="BW32" s="45">
        <f t="shared" si="4"/>
        <v>643.75448124175432</v>
      </c>
      <c r="BX32" s="45">
        <f t="shared" si="5"/>
        <v>3534.7731979662394</v>
      </c>
      <c r="BY32" s="45">
        <f t="shared" si="8"/>
        <v>42417.278375594877</v>
      </c>
      <c r="BZ32" s="45">
        <f t="shared" si="9"/>
        <v>84834.556751189753</v>
      </c>
      <c r="CA32" s="48">
        <v>43101</v>
      </c>
      <c r="CB32" s="111">
        <v>0</v>
      </c>
      <c r="CC32" s="111">
        <v>0</v>
      </c>
    </row>
    <row r="33" spans="1:81">
      <c r="A33" s="42" t="s">
        <v>446</v>
      </c>
      <c r="B33" s="42" t="s">
        <v>2</v>
      </c>
      <c r="C33" s="42" t="s">
        <v>165</v>
      </c>
      <c r="D33" s="42" t="s">
        <v>447</v>
      </c>
      <c r="E33" s="65" t="s">
        <v>402</v>
      </c>
      <c r="F33" s="43" t="s">
        <v>63</v>
      </c>
      <c r="G33" s="43">
        <v>1</v>
      </c>
      <c r="H33" s="45">
        <v>260.39999999999998</v>
      </c>
      <c r="I33" s="45">
        <v>260.39999999999998</v>
      </c>
      <c r="J33" s="45"/>
      <c r="K33" s="45"/>
      <c r="L33" s="45"/>
      <c r="M33" s="45"/>
      <c r="N33" s="45"/>
      <c r="O33" s="45"/>
      <c r="P33" s="45">
        <v>8.5221818181818172</v>
      </c>
      <c r="Q33" s="45">
        <v>268.9221818181818</v>
      </c>
      <c r="R33" s="45">
        <v>53.78443636363636</v>
      </c>
      <c r="S33" s="45">
        <v>4.0338327272727268</v>
      </c>
      <c r="T33" s="45">
        <v>2.6892218181818182</v>
      </c>
      <c r="U33" s="45">
        <v>0.53784436363636356</v>
      </c>
      <c r="V33" s="45">
        <v>6.723054545454545</v>
      </c>
      <c r="W33" s="45">
        <v>21.513774545454545</v>
      </c>
      <c r="X33" s="45">
        <v>8.0676654545454536</v>
      </c>
      <c r="Y33" s="45">
        <v>1.6135330909090908</v>
      </c>
      <c r="Z33" s="45">
        <v>98.96336290909089</v>
      </c>
      <c r="AA33" s="45">
        <v>22.410181818181815</v>
      </c>
      <c r="AB33" s="45">
        <v>29.877254399999998</v>
      </c>
      <c r="AC33" s="45">
        <v>19.241776528290913</v>
      </c>
      <c r="AD33" s="45">
        <v>71.529212746472723</v>
      </c>
      <c r="AE33" s="45">
        <v>164.376</v>
      </c>
      <c r="AF33" s="45">
        <v>397</v>
      </c>
      <c r="AG33" s="45">
        <v>0</v>
      </c>
      <c r="AH33" s="45">
        <v>0</v>
      </c>
      <c r="AI33" s="45">
        <v>0</v>
      </c>
      <c r="AJ33" s="45">
        <v>0</v>
      </c>
      <c r="AK33" s="45">
        <v>3.0700000000000003</v>
      </c>
      <c r="AL33" s="45">
        <v>0</v>
      </c>
      <c r="AM33" s="45">
        <v>564.44600000000003</v>
      </c>
      <c r="AN33" s="45">
        <v>734.93857565556357</v>
      </c>
      <c r="AO33" s="45">
        <v>1.349539074074074</v>
      </c>
      <c r="AP33" s="45">
        <v>0.10796312592592593</v>
      </c>
      <c r="AQ33" s="45">
        <v>5.3981562962962963E-2</v>
      </c>
      <c r="AR33" s="45">
        <v>0.94122763636363638</v>
      </c>
      <c r="AS33" s="45">
        <v>0.34637177018181831</v>
      </c>
      <c r="AT33" s="45">
        <v>11.563653818181816</v>
      </c>
      <c r="AU33" s="45">
        <v>0.44820363636363636</v>
      </c>
      <c r="AV33" s="45">
        <v>14.81094062405387</v>
      </c>
      <c r="AW33" s="45">
        <v>3.7350303030303027</v>
      </c>
      <c r="AX33" s="45">
        <v>2.2111379393939394</v>
      </c>
      <c r="AY33" s="45">
        <v>5.6025454545454538E-2</v>
      </c>
      <c r="AZ33" s="45">
        <v>0.89640727272727272</v>
      </c>
      <c r="BA33" s="45">
        <v>0.34860282828282824</v>
      </c>
      <c r="BB33" s="45">
        <v>2.6669709976565659</v>
      </c>
      <c r="BC33" s="45">
        <v>9.9141747956363648</v>
      </c>
      <c r="BD33" s="45"/>
      <c r="BE33" s="45">
        <v>0</v>
      </c>
      <c r="BF33" s="45">
        <v>9.9141747956363648</v>
      </c>
      <c r="BG33" s="45">
        <v>29.470416666666669</v>
      </c>
      <c r="BH33" s="45">
        <v>2.0998411196257227</v>
      </c>
      <c r="BI33" s="45">
        <v>0.58158206377108801</v>
      </c>
      <c r="BJ33" s="45">
        <v>95.960927845681056</v>
      </c>
      <c r="BK33" s="45"/>
      <c r="BL33" s="45">
        <v>128.11276769574454</v>
      </c>
      <c r="BM33" s="45">
        <v>1156.6986405891803</v>
      </c>
      <c r="BN33" s="45">
        <f t="shared" si="0"/>
        <v>140.72166432351077</v>
      </c>
      <c r="BO33" s="45">
        <f t="shared" si="1"/>
        <v>99.443309455280939</v>
      </c>
      <c r="BP33" s="46">
        <f t="shared" si="2"/>
        <v>8.6609686609686669</v>
      </c>
      <c r="BQ33" s="46">
        <f t="shared" si="3"/>
        <v>1.8803418803418819</v>
      </c>
      <c r="BR33" s="64">
        <v>3</v>
      </c>
      <c r="BS33" s="46">
        <f t="shared" si="6"/>
        <v>3.4188034188034218</v>
      </c>
      <c r="BT33" s="46">
        <f t="shared" si="10"/>
        <v>12.25</v>
      </c>
      <c r="BU33" s="46">
        <f t="shared" si="11"/>
        <v>13.960113960113972</v>
      </c>
      <c r="BV33" s="45">
        <f t="shared" si="7"/>
        <v>161.4764484013387</v>
      </c>
      <c r="BW33" s="45">
        <f t="shared" si="4"/>
        <v>401.64142218013041</v>
      </c>
      <c r="BX33" s="45">
        <f t="shared" si="5"/>
        <v>1558.3400627693106</v>
      </c>
      <c r="BY33" s="45">
        <f t="shared" si="8"/>
        <v>18700.080753231727</v>
      </c>
      <c r="BZ33" s="45">
        <f t="shared" si="9"/>
        <v>37400.161506463453</v>
      </c>
      <c r="CA33" s="48">
        <v>43101</v>
      </c>
      <c r="CB33" s="111">
        <v>0</v>
      </c>
      <c r="CC33" s="111">
        <v>0</v>
      </c>
    </row>
    <row r="34" spans="1:81">
      <c r="A34" s="42" t="s">
        <v>448</v>
      </c>
      <c r="B34" s="42" t="s">
        <v>2</v>
      </c>
      <c r="C34" s="42" t="s">
        <v>67</v>
      </c>
      <c r="D34" s="42" t="s">
        <v>449</v>
      </c>
      <c r="E34" s="43" t="s">
        <v>402</v>
      </c>
      <c r="F34" s="43" t="s">
        <v>63</v>
      </c>
      <c r="G34" s="43">
        <v>1</v>
      </c>
      <c r="H34" s="45">
        <v>260.39999999999998</v>
      </c>
      <c r="I34" s="45">
        <v>260.39999999999998</v>
      </c>
      <c r="J34" s="45"/>
      <c r="K34" s="45"/>
      <c r="L34" s="45"/>
      <c r="M34" s="45"/>
      <c r="N34" s="45"/>
      <c r="O34" s="45"/>
      <c r="P34" s="45">
        <v>8.5221818181818172</v>
      </c>
      <c r="Q34" s="45">
        <v>268.9221818181818</v>
      </c>
      <c r="R34" s="45">
        <v>53.78443636363636</v>
      </c>
      <c r="S34" s="45">
        <v>4.0338327272727268</v>
      </c>
      <c r="T34" s="45">
        <v>2.6892218181818182</v>
      </c>
      <c r="U34" s="45">
        <v>0.53784436363636356</v>
      </c>
      <c r="V34" s="45">
        <v>6.723054545454545</v>
      </c>
      <c r="W34" s="45">
        <v>21.513774545454545</v>
      </c>
      <c r="X34" s="45">
        <v>8.0676654545454536</v>
      </c>
      <c r="Y34" s="45">
        <v>1.6135330909090908</v>
      </c>
      <c r="Z34" s="45">
        <v>98.96336290909089</v>
      </c>
      <c r="AA34" s="45">
        <v>22.410181818181815</v>
      </c>
      <c r="AB34" s="45">
        <v>29.877254399999998</v>
      </c>
      <c r="AC34" s="45">
        <v>19.241776528290913</v>
      </c>
      <c r="AD34" s="45">
        <v>71.529212746472723</v>
      </c>
      <c r="AE34" s="45">
        <v>164.376</v>
      </c>
      <c r="AF34" s="45">
        <v>397</v>
      </c>
      <c r="AG34" s="45">
        <v>0</v>
      </c>
      <c r="AH34" s="45">
        <v>0</v>
      </c>
      <c r="AI34" s="45">
        <v>9.84</v>
      </c>
      <c r="AJ34" s="45">
        <v>0</v>
      </c>
      <c r="AK34" s="45">
        <v>3.0700000000000003</v>
      </c>
      <c r="AL34" s="45">
        <v>0</v>
      </c>
      <c r="AM34" s="45">
        <v>574.28600000000006</v>
      </c>
      <c r="AN34" s="45">
        <v>744.7785756555636</v>
      </c>
      <c r="AO34" s="45">
        <v>1.349539074074074</v>
      </c>
      <c r="AP34" s="45">
        <v>0.10796312592592593</v>
      </c>
      <c r="AQ34" s="45">
        <v>5.3981562962962963E-2</v>
      </c>
      <c r="AR34" s="45">
        <v>0.94122763636363638</v>
      </c>
      <c r="AS34" s="45">
        <v>0.34637177018181831</v>
      </c>
      <c r="AT34" s="45">
        <v>11.563653818181816</v>
      </c>
      <c r="AU34" s="45">
        <v>0.44820363636363636</v>
      </c>
      <c r="AV34" s="45">
        <v>14.81094062405387</v>
      </c>
      <c r="AW34" s="45">
        <v>3.7350303030303027</v>
      </c>
      <c r="AX34" s="45">
        <v>2.2111379393939394</v>
      </c>
      <c r="AY34" s="45">
        <v>5.6025454545454538E-2</v>
      </c>
      <c r="AZ34" s="45">
        <v>0.89640727272727272</v>
      </c>
      <c r="BA34" s="45">
        <v>0.34860282828282824</v>
      </c>
      <c r="BB34" s="45">
        <v>2.6669709976565659</v>
      </c>
      <c r="BC34" s="45">
        <v>9.9141747956363648</v>
      </c>
      <c r="BD34" s="45"/>
      <c r="BE34" s="45">
        <v>0</v>
      </c>
      <c r="BF34" s="45">
        <v>9.9141747956363648</v>
      </c>
      <c r="BG34" s="45">
        <v>29.470416666666669</v>
      </c>
      <c r="BH34" s="45">
        <v>2.0998411196257227</v>
      </c>
      <c r="BI34" s="45">
        <v>0.58158206377108801</v>
      </c>
      <c r="BJ34" s="45">
        <v>95.960927845681056</v>
      </c>
      <c r="BK34" s="45"/>
      <c r="BL34" s="45">
        <v>128.11276769574454</v>
      </c>
      <c r="BM34" s="45">
        <v>1166.5386405891802</v>
      </c>
      <c r="BN34" s="45">
        <f t="shared" si="0"/>
        <v>140.72166432351077</v>
      </c>
      <c r="BO34" s="45">
        <f t="shared" si="1"/>
        <v>99.443309455280939</v>
      </c>
      <c r="BP34" s="46">
        <f t="shared" si="2"/>
        <v>8.6609686609686669</v>
      </c>
      <c r="BQ34" s="46">
        <f t="shared" si="3"/>
        <v>1.8803418803418819</v>
      </c>
      <c r="BR34" s="64">
        <v>3</v>
      </c>
      <c r="BS34" s="46">
        <f t="shared" si="6"/>
        <v>3.4188034188034218</v>
      </c>
      <c r="BT34" s="46">
        <f t="shared" si="10"/>
        <v>12.25</v>
      </c>
      <c r="BU34" s="46">
        <f t="shared" si="11"/>
        <v>13.960113960113972</v>
      </c>
      <c r="BV34" s="45">
        <f t="shared" si="7"/>
        <v>162.8501236150139</v>
      </c>
      <c r="BW34" s="45">
        <f t="shared" si="4"/>
        <v>403.0150973938056</v>
      </c>
      <c r="BX34" s="45">
        <f t="shared" si="5"/>
        <v>1569.5537379829857</v>
      </c>
      <c r="BY34" s="45">
        <f t="shared" si="8"/>
        <v>18834.644855795828</v>
      </c>
      <c r="BZ34" s="45">
        <f t="shared" si="9"/>
        <v>37669.289711591657</v>
      </c>
      <c r="CA34" s="48">
        <v>43101</v>
      </c>
      <c r="CB34" s="111">
        <v>0</v>
      </c>
      <c r="CC34" s="111">
        <v>0</v>
      </c>
    </row>
    <row r="35" spans="1:81">
      <c r="A35" s="42" t="s">
        <v>450</v>
      </c>
      <c r="B35" s="42" t="s">
        <v>1</v>
      </c>
      <c r="C35" s="42" t="s">
        <v>165</v>
      </c>
      <c r="D35" s="42" t="s">
        <v>451</v>
      </c>
      <c r="E35" s="65" t="s">
        <v>402</v>
      </c>
      <c r="F35" s="43" t="s">
        <v>63</v>
      </c>
      <c r="G35" s="43">
        <v>1</v>
      </c>
      <c r="H35" s="45">
        <v>520.79999999999995</v>
      </c>
      <c r="I35" s="45">
        <v>520.79999999999995</v>
      </c>
      <c r="J35" s="45"/>
      <c r="K35" s="45"/>
      <c r="L35" s="45"/>
      <c r="M35" s="45"/>
      <c r="N35" s="45"/>
      <c r="O35" s="45"/>
      <c r="P35" s="45">
        <v>17.044363636363634</v>
      </c>
      <c r="Q35" s="45">
        <v>537.8443636363636</v>
      </c>
      <c r="R35" s="45">
        <v>107.56887272727272</v>
      </c>
      <c r="S35" s="45">
        <v>8.0676654545454536</v>
      </c>
      <c r="T35" s="45">
        <v>5.3784436363636363</v>
      </c>
      <c r="U35" s="45">
        <v>1.0756887272727271</v>
      </c>
      <c r="V35" s="45">
        <v>13.44610909090909</v>
      </c>
      <c r="W35" s="45">
        <v>43.027549090909091</v>
      </c>
      <c r="X35" s="45">
        <v>16.135330909090907</v>
      </c>
      <c r="Y35" s="45">
        <v>3.2270661818181816</v>
      </c>
      <c r="Z35" s="45">
        <v>197.92672581818178</v>
      </c>
      <c r="AA35" s="45">
        <v>44.820363636363631</v>
      </c>
      <c r="AB35" s="45">
        <v>59.754508799999996</v>
      </c>
      <c r="AC35" s="45">
        <v>38.483553056581826</v>
      </c>
      <c r="AD35" s="45">
        <v>143.05842549294545</v>
      </c>
      <c r="AE35" s="45">
        <v>148.75200000000001</v>
      </c>
      <c r="AF35" s="45">
        <v>397</v>
      </c>
      <c r="AG35" s="45">
        <v>0</v>
      </c>
      <c r="AH35" s="45">
        <v>0</v>
      </c>
      <c r="AI35" s="45">
        <v>0</v>
      </c>
      <c r="AJ35" s="45">
        <v>0</v>
      </c>
      <c r="AK35" s="45">
        <v>3.0700000000000003</v>
      </c>
      <c r="AL35" s="45">
        <v>0</v>
      </c>
      <c r="AM35" s="45">
        <v>548.822</v>
      </c>
      <c r="AN35" s="45">
        <v>889.80715131112731</v>
      </c>
      <c r="AO35" s="45">
        <v>2.6990781481481481</v>
      </c>
      <c r="AP35" s="45">
        <v>0.21592625185185185</v>
      </c>
      <c r="AQ35" s="45">
        <v>0.10796312592592593</v>
      </c>
      <c r="AR35" s="45">
        <v>1.8824552727272728</v>
      </c>
      <c r="AS35" s="45">
        <v>0.69274354036363661</v>
      </c>
      <c r="AT35" s="45">
        <v>23.127307636363632</v>
      </c>
      <c r="AU35" s="45">
        <v>0.89640727272727272</v>
      </c>
      <c r="AV35" s="45">
        <v>29.621881248107741</v>
      </c>
      <c r="AW35" s="45">
        <v>7.4700606060606054</v>
      </c>
      <c r="AX35" s="45">
        <v>4.4222758787878789</v>
      </c>
      <c r="AY35" s="45">
        <v>0.11205090909090908</v>
      </c>
      <c r="AZ35" s="45">
        <v>1.7928145454545454</v>
      </c>
      <c r="BA35" s="45">
        <v>0.69720565656565647</v>
      </c>
      <c r="BB35" s="45">
        <v>5.3339419953131317</v>
      </c>
      <c r="BC35" s="45">
        <v>19.82834959127273</v>
      </c>
      <c r="BD35" s="45"/>
      <c r="BE35" s="45">
        <v>0</v>
      </c>
      <c r="BF35" s="45">
        <v>19.82834959127273</v>
      </c>
      <c r="BG35" s="45">
        <v>29.470416666666669</v>
      </c>
      <c r="BH35" s="45">
        <v>4.1996822392514455</v>
      </c>
      <c r="BI35" s="45">
        <v>1.1631641275421762</v>
      </c>
      <c r="BJ35" s="45">
        <v>191.92185569136208</v>
      </c>
      <c r="BK35" s="45"/>
      <c r="BL35" s="45">
        <v>226.75511872482238</v>
      </c>
      <c r="BM35" s="45">
        <v>1703.8568645116939</v>
      </c>
      <c r="BN35" s="45">
        <f t="shared" si="0"/>
        <v>140.72166432351077</v>
      </c>
      <c r="BO35" s="45">
        <f t="shared" si="1"/>
        <v>99.443309455280939</v>
      </c>
      <c r="BP35" s="46">
        <f t="shared" si="2"/>
        <v>8.6609686609686669</v>
      </c>
      <c r="BQ35" s="46">
        <f t="shared" si="3"/>
        <v>1.8803418803418819</v>
      </c>
      <c r="BR35" s="64">
        <v>3</v>
      </c>
      <c r="BS35" s="46">
        <f t="shared" si="6"/>
        <v>3.4188034188034218</v>
      </c>
      <c r="BT35" s="46">
        <f t="shared" si="10"/>
        <v>12.25</v>
      </c>
      <c r="BU35" s="46">
        <f t="shared" si="11"/>
        <v>13.960113960113972</v>
      </c>
      <c r="BV35" s="45">
        <f t="shared" si="7"/>
        <v>237.86036000305717</v>
      </c>
      <c r="BW35" s="45">
        <f t="shared" si="4"/>
        <v>478.02533378184887</v>
      </c>
      <c r="BX35" s="45">
        <f t="shared" si="5"/>
        <v>2181.8821982935428</v>
      </c>
      <c r="BY35" s="45">
        <f t="shared" si="8"/>
        <v>26182.586379522516</v>
      </c>
      <c r="BZ35" s="45">
        <f t="shared" si="9"/>
        <v>52365.172759045032</v>
      </c>
      <c r="CA35" s="48">
        <v>43101</v>
      </c>
      <c r="CB35" s="111">
        <v>0</v>
      </c>
      <c r="CC35" s="111">
        <v>0</v>
      </c>
    </row>
    <row r="36" spans="1:81">
      <c r="A36" s="42" t="s">
        <v>450</v>
      </c>
      <c r="B36" s="42" t="s">
        <v>0</v>
      </c>
      <c r="C36" s="42" t="s">
        <v>165</v>
      </c>
      <c r="D36" s="42" t="s">
        <v>452</v>
      </c>
      <c r="E36" s="65" t="s">
        <v>402</v>
      </c>
      <c r="F36" s="43" t="s">
        <v>63</v>
      </c>
      <c r="G36" s="43">
        <v>1</v>
      </c>
      <c r="H36" s="45">
        <v>1041.5999999999999</v>
      </c>
      <c r="I36" s="45">
        <v>1041.5999999999999</v>
      </c>
      <c r="J36" s="45"/>
      <c r="K36" s="45"/>
      <c r="L36" s="45"/>
      <c r="M36" s="45"/>
      <c r="N36" s="45"/>
      <c r="O36" s="45"/>
      <c r="P36" s="45">
        <v>34.088727272727269</v>
      </c>
      <c r="Q36" s="45">
        <v>1075.6887272727272</v>
      </c>
      <c r="R36" s="45">
        <v>215.13774545454544</v>
      </c>
      <c r="S36" s="45">
        <v>16.135330909090907</v>
      </c>
      <c r="T36" s="45">
        <v>10.756887272727273</v>
      </c>
      <c r="U36" s="45">
        <v>2.1513774545454543</v>
      </c>
      <c r="V36" s="45">
        <v>26.89221818181818</v>
      </c>
      <c r="W36" s="45">
        <v>86.055098181818181</v>
      </c>
      <c r="X36" s="45">
        <v>32.270661818181814</v>
      </c>
      <c r="Y36" s="45">
        <v>6.4541323636363632</v>
      </c>
      <c r="Z36" s="45">
        <v>395.85345163636356</v>
      </c>
      <c r="AA36" s="45">
        <v>89.640727272727261</v>
      </c>
      <c r="AB36" s="45">
        <v>119.50901759999999</v>
      </c>
      <c r="AC36" s="45">
        <v>76.967106113163652</v>
      </c>
      <c r="AD36" s="45">
        <v>286.11685098589089</v>
      </c>
      <c r="AE36" s="45">
        <v>117.504</v>
      </c>
      <c r="AF36" s="45">
        <v>397</v>
      </c>
      <c r="AG36" s="45">
        <v>0</v>
      </c>
      <c r="AH36" s="45">
        <v>0</v>
      </c>
      <c r="AI36" s="45">
        <v>0</v>
      </c>
      <c r="AJ36" s="45">
        <v>0</v>
      </c>
      <c r="AK36" s="45">
        <v>3.0700000000000003</v>
      </c>
      <c r="AL36" s="45">
        <v>0</v>
      </c>
      <c r="AM36" s="45">
        <v>517.57400000000007</v>
      </c>
      <c r="AN36" s="45">
        <v>1199.5443026222545</v>
      </c>
      <c r="AO36" s="45">
        <v>5.3981562962962961</v>
      </c>
      <c r="AP36" s="45">
        <v>0.43185250370370371</v>
      </c>
      <c r="AQ36" s="45">
        <v>0.21592625185185185</v>
      </c>
      <c r="AR36" s="45">
        <v>3.7649105454545455</v>
      </c>
      <c r="AS36" s="45">
        <v>1.3854870807272732</v>
      </c>
      <c r="AT36" s="45">
        <v>46.254615272727264</v>
      </c>
      <c r="AU36" s="45">
        <v>1.7928145454545454</v>
      </c>
      <c r="AV36" s="45">
        <v>59.243762496215481</v>
      </c>
      <c r="AW36" s="45">
        <v>14.940121212121211</v>
      </c>
      <c r="AX36" s="45">
        <v>8.8445517575757577</v>
      </c>
      <c r="AY36" s="45">
        <v>0.22410181818181815</v>
      </c>
      <c r="AZ36" s="45">
        <v>3.5856290909090909</v>
      </c>
      <c r="BA36" s="45">
        <v>1.3944113131313129</v>
      </c>
      <c r="BB36" s="45">
        <v>10.667883990626263</v>
      </c>
      <c r="BC36" s="45">
        <v>39.656699182545459</v>
      </c>
      <c r="BD36" s="45"/>
      <c r="BE36" s="45">
        <v>0</v>
      </c>
      <c r="BF36" s="45">
        <v>39.656699182545459</v>
      </c>
      <c r="BG36" s="45">
        <v>53.087083333333339</v>
      </c>
      <c r="BH36" s="45">
        <v>8.3993644785028909</v>
      </c>
      <c r="BI36" s="45">
        <v>2.3263282550843525</v>
      </c>
      <c r="BJ36" s="45">
        <v>383.84371138272417</v>
      </c>
      <c r="BK36" s="45"/>
      <c r="BL36" s="45">
        <v>447.65648744964477</v>
      </c>
      <c r="BM36" s="45">
        <v>2821.7899790233873</v>
      </c>
      <c r="BN36" s="45">
        <f t="shared" si="0"/>
        <v>140.72166432351077</v>
      </c>
      <c r="BO36" s="45">
        <f t="shared" si="1"/>
        <v>99.443309455280939</v>
      </c>
      <c r="BP36" s="46">
        <f t="shared" si="2"/>
        <v>8.6609686609686669</v>
      </c>
      <c r="BQ36" s="46">
        <f t="shared" si="3"/>
        <v>1.8803418803418819</v>
      </c>
      <c r="BR36" s="64">
        <v>3</v>
      </c>
      <c r="BS36" s="46">
        <f t="shared" si="6"/>
        <v>3.4188034188034218</v>
      </c>
      <c r="BT36" s="46">
        <f t="shared" si="10"/>
        <v>12.25</v>
      </c>
      <c r="BU36" s="46">
        <f t="shared" si="11"/>
        <v>13.960113960113972</v>
      </c>
      <c r="BV36" s="45">
        <f t="shared" si="7"/>
        <v>393.92509678674105</v>
      </c>
      <c r="BW36" s="45">
        <f t="shared" si="4"/>
        <v>634.09007056553276</v>
      </c>
      <c r="BX36" s="45">
        <f t="shared" si="5"/>
        <v>3455.88004958892</v>
      </c>
      <c r="BY36" s="45">
        <f t="shared" si="8"/>
        <v>41470.560595067043</v>
      </c>
      <c r="BZ36" s="45">
        <f t="shared" si="9"/>
        <v>82941.121190134087</v>
      </c>
      <c r="CA36" s="48">
        <v>43101</v>
      </c>
      <c r="CB36" s="111">
        <v>0</v>
      </c>
      <c r="CC36" s="111">
        <v>0</v>
      </c>
    </row>
    <row r="37" spans="1:81">
      <c r="A37" s="42" t="s">
        <v>453</v>
      </c>
      <c r="B37" s="42" t="s">
        <v>2</v>
      </c>
      <c r="C37" s="42" t="s">
        <v>70</v>
      </c>
      <c r="D37" s="42" t="s">
        <v>454</v>
      </c>
      <c r="E37" s="43" t="s">
        <v>402</v>
      </c>
      <c r="F37" s="43" t="s">
        <v>63</v>
      </c>
      <c r="G37" s="43">
        <v>1</v>
      </c>
      <c r="H37" s="45">
        <v>260.39999999999998</v>
      </c>
      <c r="I37" s="45">
        <v>260.39999999999998</v>
      </c>
      <c r="J37" s="45"/>
      <c r="K37" s="45"/>
      <c r="L37" s="45"/>
      <c r="M37" s="45"/>
      <c r="N37" s="45"/>
      <c r="O37" s="45"/>
      <c r="P37" s="45">
        <v>8.5221818181818172</v>
      </c>
      <c r="Q37" s="45">
        <v>268.9221818181818</v>
      </c>
      <c r="R37" s="45">
        <v>53.78443636363636</v>
      </c>
      <c r="S37" s="45">
        <v>4.0338327272727268</v>
      </c>
      <c r="T37" s="45">
        <v>2.6892218181818182</v>
      </c>
      <c r="U37" s="45">
        <v>0.53784436363636356</v>
      </c>
      <c r="V37" s="45">
        <v>6.723054545454545</v>
      </c>
      <c r="W37" s="45">
        <v>21.513774545454545</v>
      </c>
      <c r="X37" s="45">
        <v>8.0676654545454536</v>
      </c>
      <c r="Y37" s="45">
        <v>1.6135330909090908</v>
      </c>
      <c r="Z37" s="45">
        <v>98.96336290909089</v>
      </c>
      <c r="AA37" s="45">
        <v>22.410181818181815</v>
      </c>
      <c r="AB37" s="45">
        <v>29.877254399999998</v>
      </c>
      <c r="AC37" s="45">
        <v>19.241776528290913</v>
      </c>
      <c r="AD37" s="45">
        <v>71.529212746472723</v>
      </c>
      <c r="AE37" s="45">
        <v>164.376</v>
      </c>
      <c r="AF37" s="45">
        <v>397</v>
      </c>
      <c r="AG37" s="45">
        <v>0</v>
      </c>
      <c r="AH37" s="45">
        <v>32.619999999999997</v>
      </c>
      <c r="AI37" s="45">
        <v>0</v>
      </c>
      <c r="AJ37" s="45">
        <v>0</v>
      </c>
      <c r="AK37" s="45">
        <v>3.0700000000000003</v>
      </c>
      <c r="AL37" s="45">
        <v>0</v>
      </c>
      <c r="AM37" s="45">
        <v>597.06600000000003</v>
      </c>
      <c r="AN37" s="45">
        <v>767.55857565556357</v>
      </c>
      <c r="AO37" s="45">
        <v>1.349539074074074</v>
      </c>
      <c r="AP37" s="45">
        <v>0.10796312592592593</v>
      </c>
      <c r="AQ37" s="45">
        <v>5.3981562962962963E-2</v>
      </c>
      <c r="AR37" s="45">
        <v>0.94122763636363638</v>
      </c>
      <c r="AS37" s="45">
        <v>0.34637177018181831</v>
      </c>
      <c r="AT37" s="45">
        <v>11.563653818181816</v>
      </c>
      <c r="AU37" s="45">
        <v>0.44820363636363636</v>
      </c>
      <c r="AV37" s="45">
        <v>14.81094062405387</v>
      </c>
      <c r="AW37" s="45">
        <v>3.7350303030303027</v>
      </c>
      <c r="AX37" s="45">
        <v>2.2111379393939394</v>
      </c>
      <c r="AY37" s="45">
        <v>5.6025454545454538E-2</v>
      </c>
      <c r="AZ37" s="45">
        <v>0.89640727272727272</v>
      </c>
      <c r="BA37" s="45">
        <v>0.34860282828282824</v>
      </c>
      <c r="BB37" s="45">
        <v>2.6669709976565659</v>
      </c>
      <c r="BC37" s="45">
        <v>9.9141747956363648</v>
      </c>
      <c r="BD37" s="45"/>
      <c r="BE37" s="45">
        <v>0</v>
      </c>
      <c r="BF37" s="45">
        <v>9.9141747956363648</v>
      </c>
      <c r="BG37" s="45">
        <v>29.470416666666669</v>
      </c>
      <c r="BH37" s="45">
        <v>2.0998411196257227</v>
      </c>
      <c r="BI37" s="45">
        <v>0.58158206377108801</v>
      </c>
      <c r="BJ37" s="45">
        <v>95.960927845681056</v>
      </c>
      <c r="BK37" s="45"/>
      <c r="BL37" s="45">
        <v>128.11276769574454</v>
      </c>
      <c r="BM37" s="45">
        <v>1189.3186405891802</v>
      </c>
      <c r="BN37" s="45">
        <f t="shared" si="0"/>
        <v>140.72166432351077</v>
      </c>
      <c r="BO37" s="45">
        <f t="shared" si="1"/>
        <v>99.443309455280939</v>
      </c>
      <c r="BP37" s="46">
        <f t="shared" si="2"/>
        <v>8.6609686609686669</v>
      </c>
      <c r="BQ37" s="46">
        <f t="shared" si="3"/>
        <v>1.8803418803418819</v>
      </c>
      <c r="BR37" s="64">
        <v>3</v>
      </c>
      <c r="BS37" s="46">
        <f t="shared" si="6"/>
        <v>3.4188034188034218</v>
      </c>
      <c r="BT37" s="46">
        <f t="shared" si="10"/>
        <v>12.25</v>
      </c>
      <c r="BU37" s="46">
        <f t="shared" si="11"/>
        <v>13.960113960113972</v>
      </c>
      <c r="BV37" s="45">
        <f t="shared" si="7"/>
        <v>166.03023757512787</v>
      </c>
      <c r="BW37" s="45">
        <f t="shared" si="4"/>
        <v>406.19521135391955</v>
      </c>
      <c r="BX37" s="45">
        <f t="shared" si="5"/>
        <v>1595.5138519430998</v>
      </c>
      <c r="BY37" s="45">
        <f t="shared" si="8"/>
        <v>19146.166223317196</v>
      </c>
      <c r="BZ37" s="45">
        <f t="shared" si="9"/>
        <v>38292.332446634391</v>
      </c>
      <c r="CA37" s="48">
        <v>43101</v>
      </c>
      <c r="CB37" s="111">
        <v>0</v>
      </c>
      <c r="CC37" s="111">
        <v>0</v>
      </c>
    </row>
    <row r="38" spans="1:81">
      <c r="A38" s="42" t="s">
        <v>174</v>
      </c>
      <c r="B38" s="42" t="s">
        <v>0</v>
      </c>
      <c r="C38" s="42" t="s">
        <v>175</v>
      </c>
      <c r="D38" s="42" t="s">
        <v>455</v>
      </c>
      <c r="E38" s="43" t="s">
        <v>402</v>
      </c>
      <c r="F38" s="43" t="s">
        <v>63</v>
      </c>
      <c r="G38" s="43">
        <v>1</v>
      </c>
      <c r="H38" s="45">
        <v>1041.5999999999999</v>
      </c>
      <c r="I38" s="45">
        <v>1041.5999999999999</v>
      </c>
      <c r="J38" s="45"/>
      <c r="K38" s="45"/>
      <c r="L38" s="45"/>
      <c r="M38" s="45"/>
      <c r="N38" s="45"/>
      <c r="O38" s="45"/>
      <c r="P38" s="45">
        <v>34.088727272727269</v>
      </c>
      <c r="Q38" s="45">
        <v>1075.6887272727272</v>
      </c>
      <c r="R38" s="45">
        <v>215.13774545454544</v>
      </c>
      <c r="S38" s="45">
        <v>16.135330909090907</v>
      </c>
      <c r="T38" s="45">
        <v>10.756887272727273</v>
      </c>
      <c r="U38" s="45">
        <v>2.1513774545454543</v>
      </c>
      <c r="V38" s="45">
        <v>26.89221818181818</v>
      </c>
      <c r="W38" s="45">
        <v>86.055098181818181</v>
      </c>
      <c r="X38" s="45">
        <v>32.270661818181814</v>
      </c>
      <c r="Y38" s="45">
        <v>6.4541323636363632</v>
      </c>
      <c r="Z38" s="45">
        <v>395.85345163636356</v>
      </c>
      <c r="AA38" s="45">
        <v>89.640727272727261</v>
      </c>
      <c r="AB38" s="45">
        <v>119.50901759999999</v>
      </c>
      <c r="AC38" s="45">
        <v>76.967106113163652</v>
      </c>
      <c r="AD38" s="45">
        <v>286.11685098589089</v>
      </c>
      <c r="AE38" s="45">
        <v>117.504</v>
      </c>
      <c r="AF38" s="45">
        <v>397</v>
      </c>
      <c r="AG38" s="45">
        <v>0</v>
      </c>
      <c r="AH38" s="45">
        <v>0</v>
      </c>
      <c r="AI38" s="45">
        <v>0</v>
      </c>
      <c r="AJ38" s="45">
        <v>0</v>
      </c>
      <c r="AK38" s="45">
        <v>3.0700000000000003</v>
      </c>
      <c r="AL38" s="45">
        <v>0</v>
      </c>
      <c r="AM38" s="45">
        <v>517.57400000000007</v>
      </c>
      <c r="AN38" s="45">
        <v>1199.5443026222545</v>
      </c>
      <c r="AO38" s="45">
        <v>5.3981562962962961</v>
      </c>
      <c r="AP38" s="45">
        <v>0.43185250370370371</v>
      </c>
      <c r="AQ38" s="45">
        <v>0.21592625185185185</v>
      </c>
      <c r="AR38" s="45">
        <v>3.7649105454545455</v>
      </c>
      <c r="AS38" s="45">
        <v>1.3854870807272732</v>
      </c>
      <c r="AT38" s="45">
        <v>46.254615272727264</v>
      </c>
      <c r="AU38" s="45">
        <v>1.7928145454545454</v>
      </c>
      <c r="AV38" s="45">
        <v>59.243762496215481</v>
      </c>
      <c r="AW38" s="45">
        <v>14.940121212121211</v>
      </c>
      <c r="AX38" s="45">
        <v>8.8445517575757577</v>
      </c>
      <c r="AY38" s="45">
        <v>0.22410181818181815</v>
      </c>
      <c r="AZ38" s="45">
        <v>3.5856290909090909</v>
      </c>
      <c r="BA38" s="45">
        <v>1.3944113131313129</v>
      </c>
      <c r="BB38" s="45">
        <v>10.667883990626263</v>
      </c>
      <c r="BC38" s="45">
        <v>39.656699182545459</v>
      </c>
      <c r="BD38" s="45"/>
      <c r="BE38" s="45">
        <v>0</v>
      </c>
      <c r="BF38" s="45">
        <v>39.656699182545459</v>
      </c>
      <c r="BG38" s="45">
        <v>53.087083333333339</v>
      </c>
      <c r="BH38" s="45">
        <v>8.3993644785028909</v>
      </c>
      <c r="BI38" s="45">
        <v>2.3263282550843525</v>
      </c>
      <c r="BJ38" s="45">
        <v>383.84371138272417</v>
      </c>
      <c r="BK38" s="45"/>
      <c r="BL38" s="45">
        <v>447.65648744964477</v>
      </c>
      <c r="BM38" s="45">
        <v>2821.7899790233873</v>
      </c>
      <c r="BN38" s="45">
        <f t="shared" si="0"/>
        <v>140.72166432351077</v>
      </c>
      <c r="BO38" s="45">
        <f t="shared" si="1"/>
        <v>99.443309455280939</v>
      </c>
      <c r="BP38" s="46">
        <f t="shared" si="2"/>
        <v>8.8629737609329435</v>
      </c>
      <c r="BQ38" s="46">
        <f t="shared" si="3"/>
        <v>1.9241982507288626</v>
      </c>
      <c r="BR38" s="64">
        <v>5</v>
      </c>
      <c r="BS38" s="46">
        <f t="shared" si="6"/>
        <v>5.8309037900874632</v>
      </c>
      <c r="BT38" s="46">
        <f t="shared" si="10"/>
        <v>14.25</v>
      </c>
      <c r="BU38" s="46">
        <f t="shared" si="11"/>
        <v>16.618075801749271</v>
      </c>
      <c r="BV38" s="45">
        <f t="shared" si="7"/>
        <v>468.92719768027132</v>
      </c>
      <c r="BW38" s="45">
        <f t="shared" si="4"/>
        <v>709.09217145906314</v>
      </c>
      <c r="BX38" s="45">
        <f t="shared" si="5"/>
        <v>3530.8821504824505</v>
      </c>
      <c r="BY38" s="45">
        <f t="shared" si="8"/>
        <v>42370.585805789407</v>
      </c>
      <c r="BZ38" s="45">
        <f t="shared" si="9"/>
        <v>84741.171611578815</v>
      </c>
      <c r="CA38" s="48">
        <v>43101</v>
      </c>
      <c r="CB38" s="111">
        <v>0</v>
      </c>
      <c r="CC38" s="111">
        <v>0</v>
      </c>
    </row>
    <row r="39" spans="1:81">
      <c r="A39" s="42" t="s">
        <v>177</v>
      </c>
      <c r="B39" s="42" t="s">
        <v>0</v>
      </c>
      <c r="C39" s="42" t="s">
        <v>178</v>
      </c>
      <c r="D39" s="42" t="s">
        <v>456</v>
      </c>
      <c r="E39" s="43" t="s">
        <v>402</v>
      </c>
      <c r="F39" s="43" t="s">
        <v>63</v>
      </c>
      <c r="G39" s="43">
        <v>1</v>
      </c>
      <c r="H39" s="45">
        <v>1041.5999999999999</v>
      </c>
      <c r="I39" s="45">
        <v>1041.5999999999999</v>
      </c>
      <c r="J39" s="45"/>
      <c r="K39" s="45"/>
      <c r="L39" s="45"/>
      <c r="M39" s="45"/>
      <c r="N39" s="45"/>
      <c r="O39" s="45"/>
      <c r="P39" s="45">
        <v>34.088727272727269</v>
      </c>
      <c r="Q39" s="45">
        <v>1075.6887272727272</v>
      </c>
      <c r="R39" s="45">
        <v>215.13774545454544</v>
      </c>
      <c r="S39" s="45">
        <v>16.135330909090907</v>
      </c>
      <c r="T39" s="45">
        <v>10.756887272727273</v>
      </c>
      <c r="U39" s="45">
        <v>2.1513774545454543</v>
      </c>
      <c r="V39" s="45">
        <v>26.89221818181818</v>
      </c>
      <c r="W39" s="45">
        <v>86.055098181818181</v>
      </c>
      <c r="X39" s="45">
        <v>32.270661818181814</v>
      </c>
      <c r="Y39" s="45">
        <v>6.4541323636363632</v>
      </c>
      <c r="Z39" s="45">
        <v>395.85345163636356</v>
      </c>
      <c r="AA39" s="45">
        <v>89.640727272727261</v>
      </c>
      <c r="AB39" s="45">
        <v>119.50901759999999</v>
      </c>
      <c r="AC39" s="45">
        <v>76.967106113163652</v>
      </c>
      <c r="AD39" s="45">
        <v>286.11685098589089</v>
      </c>
      <c r="AE39" s="45">
        <v>117.504</v>
      </c>
      <c r="AF39" s="45">
        <v>397</v>
      </c>
      <c r="AG39" s="45">
        <v>0</v>
      </c>
      <c r="AH39" s="45">
        <v>32.619999999999997</v>
      </c>
      <c r="AI39" s="45">
        <v>0</v>
      </c>
      <c r="AJ39" s="45">
        <v>0</v>
      </c>
      <c r="AK39" s="45">
        <v>3.0700000000000003</v>
      </c>
      <c r="AL39" s="45">
        <v>0</v>
      </c>
      <c r="AM39" s="45">
        <v>550.19400000000007</v>
      </c>
      <c r="AN39" s="45">
        <v>1232.1643026222546</v>
      </c>
      <c r="AO39" s="45">
        <v>5.3981562962962961</v>
      </c>
      <c r="AP39" s="45">
        <v>0.43185250370370371</v>
      </c>
      <c r="AQ39" s="45">
        <v>0.21592625185185185</v>
      </c>
      <c r="AR39" s="45">
        <v>3.7649105454545455</v>
      </c>
      <c r="AS39" s="45">
        <v>1.3854870807272732</v>
      </c>
      <c r="AT39" s="45">
        <v>46.254615272727264</v>
      </c>
      <c r="AU39" s="45">
        <v>1.7928145454545454</v>
      </c>
      <c r="AV39" s="45">
        <v>59.243762496215481</v>
      </c>
      <c r="AW39" s="45">
        <v>14.940121212121211</v>
      </c>
      <c r="AX39" s="45">
        <v>8.8445517575757577</v>
      </c>
      <c r="AY39" s="45">
        <v>0.22410181818181815</v>
      </c>
      <c r="AZ39" s="45">
        <v>3.5856290909090909</v>
      </c>
      <c r="BA39" s="45">
        <v>1.3944113131313129</v>
      </c>
      <c r="BB39" s="45">
        <v>10.667883990626263</v>
      </c>
      <c r="BC39" s="45">
        <v>39.656699182545459</v>
      </c>
      <c r="BD39" s="45"/>
      <c r="BE39" s="45">
        <v>0</v>
      </c>
      <c r="BF39" s="45">
        <v>39.656699182545459</v>
      </c>
      <c r="BG39" s="45">
        <v>53.087083333333339</v>
      </c>
      <c r="BH39" s="45">
        <v>8.3993644785028909</v>
      </c>
      <c r="BI39" s="45">
        <v>2.3263282550843525</v>
      </c>
      <c r="BJ39" s="45">
        <v>383.84371138272417</v>
      </c>
      <c r="BK39" s="45"/>
      <c r="BL39" s="45">
        <v>447.65648744964477</v>
      </c>
      <c r="BM39" s="45">
        <v>2854.4099790233877</v>
      </c>
      <c r="BN39" s="45">
        <f t="shared" si="0"/>
        <v>140.72166432351077</v>
      </c>
      <c r="BO39" s="45">
        <f t="shared" si="1"/>
        <v>99.443309455280939</v>
      </c>
      <c r="BP39" s="46">
        <f t="shared" si="2"/>
        <v>8.6609686609686669</v>
      </c>
      <c r="BQ39" s="46">
        <f t="shared" si="3"/>
        <v>1.8803418803418819</v>
      </c>
      <c r="BR39" s="64">
        <v>3</v>
      </c>
      <c r="BS39" s="46">
        <f t="shared" si="6"/>
        <v>3.4188034188034218</v>
      </c>
      <c r="BT39" s="46">
        <f t="shared" si="10"/>
        <v>12.25</v>
      </c>
      <c r="BU39" s="46">
        <f t="shared" si="11"/>
        <v>13.960113960113972</v>
      </c>
      <c r="BV39" s="45">
        <f t="shared" si="7"/>
        <v>398.47888596053025</v>
      </c>
      <c r="BW39" s="45">
        <f t="shared" si="4"/>
        <v>638.6438597393219</v>
      </c>
      <c r="BX39" s="45">
        <f t="shared" si="5"/>
        <v>3493.0538387627093</v>
      </c>
      <c r="BY39" s="45">
        <f t="shared" si="8"/>
        <v>41916.646065152512</v>
      </c>
      <c r="BZ39" s="45">
        <f t="shared" si="9"/>
        <v>83833.292130305024</v>
      </c>
      <c r="CA39" s="48">
        <v>43101</v>
      </c>
      <c r="CB39" s="111">
        <v>0</v>
      </c>
      <c r="CC39" s="111">
        <v>0</v>
      </c>
    </row>
    <row r="40" spans="1:81">
      <c r="A40" s="42" t="s">
        <v>457</v>
      </c>
      <c r="B40" s="42" t="s">
        <v>0</v>
      </c>
      <c r="C40" s="42" t="s">
        <v>74</v>
      </c>
      <c r="D40" s="42" t="s">
        <v>458</v>
      </c>
      <c r="E40" s="43" t="s">
        <v>402</v>
      </c>
      <c r="F40" s="43" t="s">
        <v>63</v>
      </c>
      <c r="G40" s="43">
        <v>1</v>
      </c>
      <c r="H40" s="45">
        <v>1041.5999999999999</v>
      </c>
      <c r="I40" s="45">
        <v>1041.5999999999999</v>
      </c>
      <c r="J40" s="45"/>
      <c r="K40" s="45"/>
      <c r="L40" s="45"/>
      <c r="M40" s="45"/>
      <c r="N40" s="45"/>
      <c r="O40" s="45"/>
      <c r="P40" s="45">
        <v>34.088727272727269</v>
      </c>
      <c r="Q40" s="45">
        <v>1075.6887272727272</v>
      </c>
      <c r="R40" s="45">
        <v>215.13774545454544</v>
      </c>
      <c r="S40" s="45">
        <v>16.135330909090907</v>
      </c>
      <c r="T40" s="45">
        <v>10.756887272727273</v>
      </c>
      <c r="U40" s="45">
        <v>2.1513774545454543</v>
      </c>
      <c r="V40" s="45">
        <v>26.89221818181818</v>
      </c>
      <c r="W40" s="45">
        <v>86.055098181818181</v>
      </c>
      <c r="X40" s="45">
        <v>32.270661818181814</v>
      </c>
      <c r="Y40" s="45">
        <v>6.4541323636363632</v>
      </c>
      <c r="Z40" s="45">
        <v>395.85345163636356</v>
      </c>
      <c r="AA40" s="45">
        <v>89.640727272727261</v>
      </c>
      <c r="AB40" s="45">
        <v>119.50901759999999</v>
      </c>
      <c r="AC40" s="45">
        <v>76.967106113163652</v>
      </c>
      <c r="AD40" s="45">
        <v>286.11685098589089</v>
      </c>
      <c r="AE40" s="45">
        <v>117.504</v>
      </c>
      <c r="AF40" s="45">
        <v>0</v>
      </c>
      <c r="AG40" s="45">
        <v>264.83999999999997</v>
      </c>
      <c r="AH40" s="45">
        <v>27.01</v>
      </c>
      <c r="AI40" s="45">
        <v>0</v>
      </c>
      <c r="AJ40" s="45">
        <v>0</v>
      </c>
      <c r="AK40" s="45">
        <v>3.0700000000000003</v>
      </c>
      <c r="AL40" s="45">
        <v>0</v>
      </c>
      <c r="AM40" s="45">
        <v>412.42399999999998</v>
      </c>
      <c r="AN40" s="45">
        <v>1094.3943026222544</v>
      </c>
      <c r="AO40" s="45">
        <v>5.3981562962962961</v>
      </c>
      <c r="AP40" s="45">
        <v>0.43185250370370371</v>
      </c>
      <c r="AQ40" s="45">
        <v>0.21592625185185185</v>
      </c>
      <c r="AR40" s="45">
        <v>3.7649105454545455</v>
      </c>
      <c r="AS40" s="45">
        <v>1.3854870807272732</v>
      </c>
      <c r="AT40" s="45">
        <v>46.254615272727264</v>
      </c>
      <c r="AU40" s="45">
        <v>1.7928145454545454</v>
      </c>
      <c r="AV40" s="45">
        <v>59.243762496215481</v>
      </c>
      <c r="AW40" s="45">
        <v>14.940121212121211</v>
      </c>
      <c r="AX40" s="45">
        <v>8.8445517575757577</v>
      </c>
      <c r="AY40" s="45">
        <v>0.22410181818181815</v>
      </c>
      <c r="AZ40" s="45">
        <v>3.5856290909090909</v>
      </c>
      <c r="BA40" s="45">
        <v>1.3944113131313129</v>
      </c>
      <c r="BB40" s="45">
        <v>10.667883990626263</v>
      </c>
      <c r="BC40" s="45">
        <v>39.656699182545459</v>
      </c>
      <c r="BD40" s="45"/>
      <c r="BE40" s="45">
        <v>0</v>
      </c>
      <c r="BF40" s="45">
        <v>39.656699182545459</v>
      </c>
      <c r="BG40" s="45">
        <v>53.087083333333339</v>
      </c>
      <c r="BH40" s="45">
        <v>8.3993644785028909</v>
      </c>
      <c r="BI40" s="45">
        <v>2.3263282550843525</v>
      </c>
      <c r="BJ40" s="45">
        <v>383.84371138272417</v>
      </c>
      <c r="BK40" s="45"/>
      <c r="BL40" s="45">
        <v>447.65648744964477</v>
      </c>
      <c r="BM40" s="45">
        <v>2716.6399790233872</v>
      </c>
      <c r="BN40" s="45">
        <f t="shared" si="0"/>
        <v>140.72166432351077</v>
      </c>
      <c r="BO40" s="45">
        <f t="shared" si="1"/>
        <v>99.443309455280939</v>
      </c>
      <c r="BP40" s="46">
        <f t="shared" si="2"/>
        <v>8.6609686609686669</v>
      </c>
      <c r="BQ40" s="46">
        <f t="shared" si="3"/>
        <v>1.8803418803418819</v>
      </c>
      <c r="BR40" s="64">
        <v>3</v>
      </c>
      <c r="BS40" s="46">
        <f t="shared" si="6"/>
        <v>3.4188034188034218</v>
      </c>
      <c r="BT40" s="46">
        <f t="shared" si="10"/>
        <v>12.25</v>
      </c>
      <c r="BU40" s="46">
        <f t="shared" si="11"/>
        <v>13.960113960113972</v>
      </c>
      <c r="BV40" s="45">
        <f t="shared" si="7"/>
        <v>379.24603695768116</v>
      </c>
      <c r="BW40" s="45">
        <f t="shared" si="4"/>
        <v>619.41101073647292</v>
      </c>
      <c r="BX40" s="45">
        <f t="shared" si="5"/>
        <v>3336.0509897598604</v>
      </c>
      <c r="BY40" s="45">
        <f t="shared" si="8"/>
        <v>40032.611877118325</v>
      </c>
      <c r="BZ40" s="45">
        <f t="shared" si="9"/>
        <v>80065.223754236649</v>
      </c>
      <c r="CA40" s="48">
        <v>43101</v>
      </c>
      <c r="CB40" s="111">
        <v>0</v>
      </c>
      <c r="CC40" s="111">
        <v>0</v>
      </c>
    </row>
    <row r="41" spans="1:81">
      <c r="A41" s="42" t="s">
        <v>459</v>
      </c>
      <c r="B41" s="42" t="s">
        <v>2</v>
      </c>
      <c r="C41" s="42" t="s">
        <v>165</v>
      </c>
      <c r="D41" s="42" t="s">
        <v>460</v>
      </c>
      <c r="E41" s="43" t="s">
        <v>402</v>
      </c>
      <c r="F41" s="43" t="s">
        <v>63</v>
      </c>
      <c r="G41" s="43">
        <v>1</v>
      </c>
      <c r="H41" s="45">
        <v>260.39999999999998</v>
      </c>
      <c r="I41" s="45">
        <v>260.39999999999998</v>
      </c>
      <c r="J41" s="45"/>
      <c r="K41" s="45"/>
      <c r="L41" s="45"/>
      <c r="M41" s="45"/>
      <c r="N41" s="45"/>
      <c r="O41" s="45"/>
      <c r="P41" s="45">
        <v>8.5221818181818172</v>
      </c>
      <c r="Q41" s="45">
        <v>268.9221818181818</v>
      </c>
      <c r="R41" s="45">
        <v>53.78443636363636</v>
      </c>
      <c r="S41" s="45">
        <v>4.0338327272727268</v>
      </c>
      <c r="T41" s="45">
        <v>2.6892218181818182</v>
      </c>
      <c r="U41" s="45">
        <v>0.53784436363636356</v>
      </c>
      <c r="V41" s="45">
        <v>6.723054545454545</v>
      </c>
      <c r="W41" s="45">
        <v>21.513774545454545</v>
      </c>
      <c r="X41" s="45">
        <v>8.0676654545454536</v>
      </c>
      <c r="Y41" s="45">
        <v>1.6135330909090908</v>
      </c>
      <c r="Z41" s="45">
        <v>98.96336290909089</v>
      </c>
      <c r="AA41" s="45">
        <v>22.410181818181815</v>
      </c>
      <c r="AB41" s="45">
        <v>29.877254399999998</v>
      </c>
      <c r="AC41" s="45">
        <v>19.241776528290913</v>
      </c>
      <c r="AD41" s="45">
        <v>71.529212746472723</v>
      </c>
      <c r="AE41" s="45">
        <v>164.376</v>
      </c>
      <c r="AF41" s="45">
        <v>397</v>
      </c>
      <c r="AG41" s="45">
        <v>0</v>
      </c>
      <c r="AH41" s="45">
        <v>0</v>
      </c>
      <c r="AI41" s="45">
        <v>0</v>
      </c>
      <c r="AJ41" s="45">
        <v>0</v>
      </c>
      <c r="AK41" s="45">
        <v>3.0700000000000003</v>
      </c>
      <c r="AL41" s="45">
        <v>0</v>
      </c>
      <c r="AM41" s="45">
        <v>564.44600000000003</v>
      </c>
      <c r="AN41" s="45">
        <v>734.93857565556357</v>
      </c>
      <c r="AO41" s="45">
        <v>1.349539074074074</v>
      </c>
      <c r="AP41" s="45">
        <v>0.10796312592592593</v>
      </c>
      <c r="AQ41" s="45">
        <v>5.3981562962962963E-2</v>
      </c>
      <c r="AR41" s="45">
        <v>0.94122763636363638</v>
      </c>
      <c r="AS41" s="45">
        <v>0.34637177018181831</v>
      </c>
      <c r="AT41" s="45">
        <v>11.563653818181816</v>
      </c>
      <c r="AU41" s="45">
        <v>0.44820363636363636</v>
      </c>
      <c r="AV41" s="45">
        <v>14.81094062405387</v>
      </c>
      <c r="AW41" s="45">
        <v>3.7350303030303027</v>
      </c>
      <c r="AX41" s="45">
        <v>2.2111379393939394</v>
      </c>
      <c r="AY41" s="45">
        <v>5.6025454545454538E-2</v>
      </c>
      <c r="AZ41" s="45">
        <v>0.89640727272727272</v>
      </c>
      <c r="BA41" s="45">
        <v>0.34860282828282824</v>
      </c>
      <c r="BB41" s="45">
        <v>2.6669709976565659</v>
      </c>
      <c r="BC41" s="45">
        <v>9.9141747956363648</v>
      </c>
      <c r="BD41" s="45"/>
      <c r="BE41" s="45">
        <v>0</v>
      </c>
      <c r="BF41" s="45">
        <v>9.9141747956363648</v>
      </c>
      <c r="BG41" s="45">
        <v>29.470416666666669</v>
      </c>
      <c r="BH41" s="45">
        <v>2.0998411196257227</v>
      </c>
      <c r="BI41" s="45">
        <v>0.58158206377108801</v>
      </c>
      <c r="BJ41" s="45">
        <v>95.960927845681056</v>
      </c>
      <c r="BK41" s="45"/>
      <c r="BL41" s="45">
        <v>128.11276769574454</v>
      </c>
      <c r="BM41" s="45">
        <v>1156.6986405891803</v>
      </c>
      <c r="BN41" s="45">
        <f t="shared" si="0"/>
        <v>140.72166432351077</v>
      </c>
      <c r="BO41" s="45">
        <f t="shared" si="1"/>
        <v>99.443309455280939</v>
      </c>
      <c r="BP41" s="46">
        <f t="shared" si="2"/>
        <v>8.6609686609686669</v>
      </c>
      <c r="BQ41" s="46">
        <f t="shared" si="3"/>
        <v>1.8803418803418819</v>
      </c>
      <c r="BR41" s="64">
        <v>3</v>
      </c>
      <c r="BS41" s="46">
        <f t="shared" si="6"/>
        <v>3.4188034188034218</v>
      </c>
      <c r="BT41" s="46">
        <f t="shared" si="10"/>
        <v>12.25</v>
      </c>
      <c r="BU41" s="46">
        <f t="shared" si="11"/>
        <v>13.960113960113972</v>
      </c>
      <c r="BV41" s="45">
        <f t="shared" si="7"/>
        <v>161.4764484013387</v>
      </c>
      <c r="BW41" s="45">
        <f t="shared" si="4"/>
        <v>401.64142218013041</v>
      </c>
      <c r="BX41" s="45">
        <f t="shared" si="5"/>
        <v>1558.3400627693106</v>
      </c>
      <c r="BY41" s="45">
        <f t="shared" si="8"/>
        <v>18700.080753231727</v>
      </c>
      <c r="BZ41" s="45">
        <f t="shared" si="9"/>
        <v>37400.161506463453</v>
      </c>
      <c r="CA41" s="48">
        <v>43101</v>
      </c>
      <c r="CB41" s="111">
        <v>0</v>
      </c>
      <c r="CC41" s="111">
        <v>0</v>
      </c>
    </row>
    <row r="42" spans="1:81">
      <c r="A42" s="42" t="s">
        <v>461</v>
      </c>
      <c r="B42" s="42" t="s">
        <v>2</v>
      </c>
      <c r="C42" s="42" t="s">
        <v>67</v>
      </c>
      <c r="D42" s="42" t="s">
        <v>462</v>
      </c>
      <c r="E42" s="43" t="s">
        <v>402</v>
      </c>
      <c r="F42" s="43" t="s">
        <v>63</v>
      </c>
      <c r="G42" s="43">
        <v>1</v>
      </c>
      <c r="H42" s="45">
        <v>260.39999999999998</v>
      </c>
      <c r="I42" s="45">
        <v>260.39999999999998</v>
      </c>
      <c r="J42" s="45"/>
      <c r="K42" s="45"/>
      <c r="L42" s="45"/>
      <c r="M42" s="45"/>
      <c r="N42" s="45"/>
      <c r="O42" s="45"/>
      <c r="P42" s="45">
        <v>8.5221818181818172</v>
      </c>
      <c r="Q42" s="45">
        <v>268.9221818181818</v>
      </c>
      <c r="R42" s="45">
        <v>53.78443636363636</v>
      </c>
      <c r="S42" s="45">
        <v>4.0338327272727268</v>
      </c>
      <c r="T42" s="45">
        <v>2.6892218181818182</v>
      </c>
      <c r="U42" s="45">
        <v>0.53784436363636356</v>
      </c>
      <c r="V42" s="45">
        <v>6.723054545454545</v>
      </c>
      <c r="W42" s="45">
        <v>21.513774545454545</v>
      </c>
      <c r="X42" s="45">
        <v>8.0676654545454536</v>
      </c>
      <c r="Y42" s="45">
        <v>1.6135330909090908</v>
      </c>
      <c r="Z42" s="45">
        <v>98.96336290909089</v>
      </c>
      <c r="AA42" s="45">
        <v>22.410181818181815</v>
      </c>
      <c r="AB42" s="45">
        <v>29.877254399999998</v>
      </c>
      <c r="AC42" s="45">
        <v>19.241776528290913</v>
      </c>
      <c r="AD42" s="45">
        <v>71.529212746472723</v>
      </c>
      <c r="AE42" s="45">
        <v>164.376</v>
      </c>
      <c r="AF42" s="45">
        <v>397</v>
      </c>
      <c r="AG42" s="45">
        <v>0</v>
      </c>
      <c r="AH42" s="45">
        <v>0</v>
      </c>
      <c r="AI42" s="45">
        <v>9.84</v>
      </c>
      <c r="AJ42" s="45">
        <v>0</v>
      </c>
      <c r="AK42" s="45">
        <v>3.0700000000000003</v>
      </c>
      <c r="AL42" s="45">
        <v>0</v>
      </c>
      <c r="AM42" s="45">
        <v>574.28600000000006</v>
      </c>
      <c r="AN42" s="45">
        <v>744.7785756555636</v>
      </c>
      <c r="AO42" s="45">
        <v>1.349539074074074</v>
      </c>
      <c r="AP42" s="45">
        <v>0.10796312592592593</v>
      </c>
      <c r="AQ42" s="45">
        <v>5.3981562962962963E-2</v>
      </c>
      <c r="AR42" s="45">
        <v>0.94122763636363638</v>
      </c>
      <c r="AS42" s="45">
        <v>0.34637177018181831</v>
      </c>
      <c r="AT42" s="45">
        <v>11.563653818181816</v>
      </c>
      <c r="AU42" s="45">
        <v>0.44820363636363636</v>
      </c>
      <c r="AV42" s="45">
        <v>14.81094062405387</v>
      </c>
      <c r="AW42" s="45">
        <v>3.7350303030303027</v>
      </c>
      <c r="AX42" s="45">
        <v>2.2111379393939394</v>
      </c>
      <c r="AY42" s="45">
        <v>5.6025454545454538E-2</v>
      </c>
      <c r="AZ42" s="45">
        <v>0.89640727272727272</v>
      </c>
      <c r="BA42" s="45">
        <v>0.34860282828282824</v>
      </c>
      <c r="BB42" s="45">
        <v>2.6669709976565659</v>
      </c>
      <c r="BC42" s="45">
        <v>9.9141747956363648</v>
      </c>
      <c r="BD42" s="45"/>
      <c r="BE42" s="45">
        <v>0</v>
      </c>
      <c r="BF42" s="45">
        <v>9.9141747956363648</v>
      </c>
      <c r="BG42" s="45">
        <v>29.470416666666669</v>
      </c>
      <c r="BH42" s="45">
        <v>2.0998411196257227</v>
      </c>
      <c r="BI42" s="45">
        <v>0.58158206377108801</v>
      </c>
      <c r="BJ42" s="45">
        <v>95.960927845681056</v>
      </c>
      <c r="BK42" s="45"/>
      <c r="BL42" s="45">
        <v>128.11276769574454</v>
      </c>
      <c r="BM42" s="45">
        <v>1166.5386405891802</v>
      </c>
      <c r="BN42" s="45">
        <f t="shared" si="0"/>
        <v>140.72166432351077</v>
      </c>
      <c r="BO42" s="45">
        <f t="shared" si="1"/>
        <v>99.443309455280939</v>
      </c>
      <c r="BP42" s="46">
        <f t="shared" si="2"/>
        <v>8.8629737609329435</v>
      </c>
      <c r="BQ42" s="46">
        <f t="shared" si="3"/>
        <v>1.9241982507288626</v>
      </c>
      <c r="BR42" s="64">
        <v>5</v>
      </c>
      <c r="BS42" s="46">
        <f t="shared" si="6"/>
        <v>5.8309037900874632</v>
      </c>
      <c r="BT42" s="46">
        <f t="shared" si="10"/>
        <v>14.25</v>
      </c>
      <c r="BU42" s="46">
        <f t="shared" si="11"/>
        <v>16.618075801749271</v>
      </c>
      <c r="BV42" s="45">
        <f t="shared" si="7"/>
        <v>193.85627554980547</v>
      </c>
      <c r="BW42" s="45">
        <f t="shared" si="4"/>
        <v>434.02124932859721</v>
      </c>
      <c r="BX42" s="45">
        <f t="shared" si="5"/>
        <v>1600.5598899177774</v>
      </c>
      <c r="BY42" s="45">
        <f t="shared" si="8"/>
        <v>19206.718679013327</v>
      </c>
      <c r="BZ42" s="45">
        <f t="shared" si="9"/>
        <v>38413.437358026655</v>
      </c>
      <c r="CA42" s="48">
        <v>43101</v>
      </c>
      <c r="CB42" s="111">
        <v>0</v>
      </c>
      <c r="CC42" s="111">
        <v>0</v>
      </c>
    </row>
    <row r="43" spans="1:81">
      <c r="A43" s="42" t="s">
        <v>463</v>
      </c>
      <c r="B43" s="42" t="s">
        <v>0</v>
      </c>
      <c r="C43" s="42" t="s">
        <v>67</v>
      </c>
      <c r="D43" s="42" t="s">
        <v>464</v>
      </c>
      <c r="E43" s="43" t="s">
        <v>402</v>
      </c>
      <c r="F43" s="43" t="s">
        <v>63</v>
      </c>
      <c r="G43" s="43">
        <v>1</v>
      </c>
      <c r="H43" s="45">
        <v>1041.5999999999999</v>
      </c>
      <c r="I43" s="45">
        <v>1041.5999999999999</v>
      </c>
      <c r="J43" s="45"/>
      <c r="K43" s="45"/>
      <c r="L43" s="45"/>
      <c r="M43" s="45"/>
      <c r="N43" s="45"/>
      <c r="O43" s="45"/>
      <c r="P43" s="45">
        <v>34.088727272727269</v>
      </c>
      <c r="Q43" s="45">
        <v>1075.6887272727272</v>
      </c>
      <c r="R43" s="45">
        <v>215.13774545454544</v>
      </c>
      <c r="S43" s="45">
        <v>16.135330909090907</v>
      </c>
      <c r="T43" s="45">
        <v>10.756887272727273</v>
      </c>
      <c r="U43" s="45">
        <v>2.1513774545454543</v>
      </c>
      <c r="V43" s="45">
        <v>26.89221818181818</v>
      </c>
      <c r="W43" s="45">
        <v>86.055098181818181</v>
      </c>
      <c r="X43" s="45">
        <v>32.270661818181814</v>
      </c>
      <c r="Y43" s="45">
        <v>6.4541323636363632</v>
      </c>
      <c r="Z43" s="45">
        <v>395.85345163636356</v>
      </c>
      <c r="AA43" s="45">
        <v>89.640727272727261</v>
      </c>
      <c r="AB43" s="45">
        <v>119.50901759999999</v>
      </c>
      <c r="AC43" s="45">
        <v>76.967106113163652</v>
      </c>
      <c r="AD43" s="45">
        <v>286.11685098589089</v>
      </c>
      <c r="AE43" s="45">
        <v>117.504</v>
      </c>
      <c r="AF43" s="45">
        <v>397</v>
      </c>
      <c r="AG43" s="45">
        <v>0</v>
      </c>
      <c r="AH43" s="45">
        <v>0</v>
      </c>
      <c r="AI43" s="45">
        <v>9.84</v>
      </c>
      <c r="AJ43" s="45">
        <v>0</v>
      </c>
      <c r="AK43" s="45">
        <v>3.0700000000000003</v>
      </c>
      <c r="AL43" s="45">
        <v>0</v>
      </c>
      <c r="AM43" s="45">
        <v>527.4140000000001</v>
      </c>
      <c r="AN43" s="45">
        <v>1209.3843026222546</v>
      </c>
      <c r="AO43" s="45">
        <v>5.3981562962962961</v>
      </c>
      <c r="AP43" s="45">
        <v>0.43185250370370371</v>
      </c>
      <c r="AQ43" s="45">
        <v>0.21592625185185185</v>
      </c>
      <c r="AR43" s="45">
        <v>3.7649105454545455</v>
      </c>
      <c r="AS43" s="45">
        <v>1.3854870807272732</v>
      </c>
      <c r="AT43" s="45">
        <v>46.254615272727264</v>
      </c>
      <c r="AU43" s="45">
        <v>1.7928145454545454</v>
      </c>
      <c r="AV43" s="45">
        <v>59.243762496215481</v>
      </c>
      <c r="AW43" s="45">
        <v>14.940121212121211</v>
      </c>
      <c r="AX43" s="45">
        <v>8.8445517575757577</v>
      </c>
      <c r="AY43" s="45">
        <v>0.22410181818181815</v>
      </c>
      <c r="AZ43" s="45">
        <v>3.5856290909090909</v>
      </c>
      <c r="BA43" s="45">
        <v>1.3944113131313129</v>
      </c>
      <c r="BB43" s="45">
        <v>10.667883990626263</v>
      </c>
      <c r="BC43" s="45">
        <v>39.656699182545459</v>
      </c>
      <c r="BD43" s="45"/>
      <c r="BE43" s="45">
        <v>0</v>
      </c>
      <c r="BF43" s="45">
        <v>39.656699182545459</v>
      </c>
      <c r="BG43" s="45">
        <v>53.087083333333339</v>
      </c>
      <c r="BH43" s="45">
        <v>8.3993644785028909</v>
      </c>
      <c r="BI43" s="45">
        <v>2.3263282550843525</v>
      </c>
      <c r="BJ43" s="45">
        <v>383.84371138272417</v>
      </c>
      <c r="BK43" s="45"/>
      <c r="BL43" s="45">
        <v>447.65648744964477</v>
      </c>
      <c r="BM43" s="45">
        <v>2831.6299790233875</v>
      </c>
      <c r="BN43" s="45">
        <f t="shared" si="0"/>
        <v>140.72166432351077</v>
      </c>
      <c r="BO43" s="45">
        <f t="shared" si="1"/>
        <v>99.443309455280939</v>
      </c>
      <c r="BP43" s="46">
        <f t="shared" si="2"/>
        <v>8.6609686609686669</v>
      </c>
      <c r="BQ43" s="46">
        <f t="shared" si="3"/>
        <v>1.8803418803418819</v>
      </c>
      <c r="BR43" s="64">
        <v>3</v>
      </c>
      <c r="BS43" s="46">
        <f t="shared" si="6"/>
        <v>3.4188034188034218</v>
      </c>
      <c r="BT43" s="46">
        <f t="shared" si="10"/>
        <v>12.25</v>
      </c>
      <c r="BU43" s="46">
        <f t="shared" si="11"/>
        <v>13.960113960113972</v>
      </c>
      <c r="BV43" s="45">
        <f t="shared" si="7"/>
        <v>395.29877200041631</v>
      </c>
      <c r="BW43" s="45">
        <f t="shared" si="4"/>
        <v>635.46374577920801</v>
      </c>
      <c r="BX43" s="45">
        <f t="shared" si="5"/>
        <v>3467.0937248025957</v>
      </c>
      <c r="BY43" s="45">
        <f t="shared" si="8"/>
        <v>41605.124697631152</v>
      </c>
      <c r="BZ43" s="45">
        <f t="shared" si="9"/>
        <v>83210.249395262304</v>
      </c>
      <c r="CA43" s="48">
        <v>43101</v>
      </c>
      <c r="CB43" s="111">
        <v>0</v>
      </c>
      <c r="CC43" s="111">
        <v>0</v>
      </c>
    </row>
    <row r="44" spans="1:81">
      <c r="A44" s="42" t="s">
        <v>373</v>
      </c>
      <c r="B44" s="42" t="s">
        <v>2</v>
      </c>
      <c r="C44" s="42" t="s">
        <v>373</v>
      </c>
      <c r="D44" s="42" t="s">
        <v>465</v>
      </c>
      <c r="E44" s="43" t="s">
        <v>402</v>
      </c>
      <c r="F44" s="43" t="s">
        <v>63</v>
      </c>
      <c r="G44" s="43">
        <v>1</v>
      </c>
      <c r="H44" s="45">
        <v>260.39999999999998</v>
      </c>
      <c r="I44" s="45">
        <v>260.39999999999998</v>
      </c>
      <c r="J44" s="45"/>
      <c r="K44" s="45"/>
      <c r="L44" s="45"/>
      <c r="M44" s="45"/>
      <c r="N44" s="45"/>
      <c r="O44" s="45"/>
      <c r="P44" s="45">
        <v>8.5221818181818172</v>
      </c>
      <c r="Q44" s="45">
        <v>268.9221818181818</v>
      </c>
      <c r="R44" s="45">
        <v>53.78443636363636</v>
      </c>
      <c r="S44" s="45">
        <v>4.0338327272727268</v>
      </c>
      <c r="T44" s="45">
        <v>2.6892218181818182</v>
      </c>
      <c r="U44" s="45">
        <v>0.53784436363636356</v>
      </c>
      <c r="V44" s="45">
        <v>6.723054545454545</v>
      </c>
      <c r="W44" s="45">
        <v>21.513774545454545</v>
      </c>
      <c r="X44" s="45">
        <v>8.0676654545454536</v>
      </c>
      <c r="Y44" s="45">
        <v>1.6135330909090908</v>
      </c>
      <c r="Z44" s="45">
        <v>98.96336290909089</v>
      </c>
      <c r="AA44" s="45">
        <v>22.410181818181815</v>
      </c>
      <c r="AB44" s="45">
        <v>29.877254399999998</v>
      </c>
      <c r="AC44" s="45">
        <v>19.241776528290913</v>
      </c>
      <c r="AD44" s="45">
        <v>71.529212746472723</v>
      </c>
      <c r="AE44" s="45">
        <v>164.376</v>
      </c>
      <c r="AF44" s="45">
        <v>397</v>
      </c>
      <c r="AG44" s="45">
        <v>0</v>
      </c>
      <c r="AH44" s="45">
        <v>35.89</v>
      </c>
      <c r="AI44" s="45">
        <v>0</v>
      </c>
      <c r="AJ44" s="45">
        <v>0</v>
      </c>
      <c r="AK44" s="45">
        <v>3.0700000000000003</v>
      </c>
      <c r="AL44" s="45">
        <v>0</v>
      </c>
      <c r="AM44" s="45">
        <v>600.33600000000001</v>
      </c>
      <c r="AN44" s="45">
        <v>770.82857565556355</v>
      </c>
      <c r="AO44" s="45">
        <v>1.349539074074074</v>
      </c>
      <c r="AP44" s="45">
        <v>0.10796312592592593</v>
      </c>
      <c r="AQ44" s="45">
        <v>5.3981562962962963E-2</v>
      </c>
      <c r="AR44" s="45">
        <v>0.94122763636363638</v>
      </c>
      <c r="AS44" s="45">
        <v>0.34637177018181831</v>
      </c>
      <c r="AT44" s="45">
        <v>11.563653818181816</v>
      </c>
      <c r="AU44" s="45">
        <v>0.44820363636363636</v>
      </c>
      <c r="AV44" s="45">
        <v>14.81094062405387</v>
      </c>
      <c r="AW44" s="45">
        <v>3.7350303030303027</v>
      </c>
      <c r="AX44" s="45">
        <v>2.2111379393939394</v>
      </c>
      <c r="AY44" s="45">
        <v>5.6025454545454538E-2</v>
      </c>
      <c r="AZ44" s="45">
        <v>0.89640727272727272</v>
      </c>
      <c r="BA44" s="45">
        <v>0.34860282828282824</v>
      </c>
      <c r="BB44" s="45">
        <v>2.6669709976565659</v>
      </c>
      <c r="BC44" s="45">
        <v>9.9141747956363648</v>
      </c>
      <c r="BD44" s="45"/>
      <c r="BE44" s="45">
        <v>0</v>
      </c>
      <c r="BF44" s="45">
        <v>9.9141747956363648</v>
      </c>
      <c r="BG44" s="45">
        <v>29.470416666666669</v>
      </c>
      <c r="BH44" s="45">
        <v>2.0998411196257227</v>
      </c>
      <c r="BI44" s="45">
        <v>0.58158206377108801</v>
      </c>
      <c r="BJ44" s="45">
        <v>95.960927845681056</v>
      </c>
      <c r="BK44" s="45"/>
      <c r="BL44" s="45">
        <v>128.11276769574454</v>
      </c>
      <c r="BM44" s="45">
        <v>1192.5886405891802</v>
      </c>
      <c r="BN44" s="45">
        <f t="shared" si="0"/>
        <v>140.72166432351077</v>
      </c>
      <c r="BO44" s="45">
        <f t="shared" si="1"/>
        <v>99.443309455280939</v>
      </c>
      <c r="BP44" s="46">
        <f t="shared" si="2"/>
        <v>8.6609686609686669</v>
      </c>
      <c r="BQ44" s="46">
        <f t="shared" si="3"/>
        <v>1.8803418803418819</v>
      </c>
      <c r="BR44" s="64">
        <v>3</v>
      </c>
      <c r="BS44" s="46">
        <f t="shared" si="6"/>
        <v>3.4188034188034218</v>
      </c>
      <c r="BT44" s="46">
        <f t="shared" si="10"/>
        <v>12.25</v>
      </c>
      <c r="BU44" s="46">
        <f t="shared" si="11"/>
        <v>13.960113960113972</v>
      </c>
      <c r="BV44" s="45">
        <f t="shared" si="7"/>
        <v>166.48673330162356</v>
      </c>
      <c r="BW44" s="45">
        <f t="shared" si="4"/>
        <v>406.65170708041529</v>
      </c>
      <c r="BX44" s="45">
        <f t="shared" si="5"/>
        <v>1599.2403476695954</v>
      </c>
      <c r="BY44" s="45">
        <f t="shared" si="8"/>
        <v>19190.884172035145</v>
      </c>
      <c r="BZ44" s="45">
        <f t="shared" si="9"/>
        <v>38381.768344070289</v>
      </c>
      <c r="CA44" s="48">
        <v>43101</v>
      </c>
      <c r="CB44" s="111">
        <v>0</v>
      </c>
      <c r="CC44" s="111">
        <v>0</v>
      </c>
    </row>
    <row r="45" spans="1:81">
      <c r="A45" s="42" t="s">
        <v>466</v>
      </c>
      <c r="B45" s="42" t="s">
        <v>2</v>
      </c>
      <c r="C45" s="42" t="s">
        <v>67</v>
      </c>
      <c r="D45" s="42" t="s">
        <v>467</v>
      </c>
      <c r="E45" s="43" t="s">
        <v>402</v>
      </c>
      <c r="F45" s="43" t="s">
        <v>63</v>
      </c>
      <c r="G45" s="43">
        <v>1</v>
      </c>
      <c r="H45" s="45">
        <v>260.39999999999998</v>
      </c>
      <c r="I45" s="45">
        <v>260.39999999999998</v>
      </c>
      <c r="J45" s="45"/>
      <c r="K45" s="45"/>
      <c r="L45" s="45"/>
      <c r="M45" s="45"/>
      <c r="N45" s="45"/>
      <c r="O45" s="45"/>
      <c r="P45" s="45">
        <v>8.5221818181818172</v>
      </c>
      <c r="Q45" s="45">
        <v>268.9221818181818</v>
      </c>
      <c r="R45" s="45">
        <v>53.78443636363636</v>
      </c>
      <c r="S45" s="45">
        <v>4.0338327272727268</v>
      </c>
      <c r="T45" s="45">
        <v>2.6892218181818182</v>
      </c>
      <c r="U45" s="45">
        <v>0.53784436363636356</v>
      </c>
      <c r="V45" s="45">
        <v>6.723054545454545</v>
      </c>
      <c r="W45" s="45">
        <v>21.513774545454545</v>
      </c>
      <c r="X45" s="45">
        <v>8.0676654545454536</v>
      </c>
      <c r="Y45" s="45">
        <v>1.6135330909090908</v>
      </c>
      <c r="Z45" s="45">
        <v>98.96336290909089</v>
      </c>
      <c r="AA45" s="45">
        <v>22.410181818181815</v>
      </c>
      <c r="AB45" s="45">
        <v>29.877254399999998</v>
      </c>
      <c r="AC45" s="45">
        <v>19.241776528290913</v>
      </c>
      <c r="AD45" s="45">
        <v>71.529212746472723</v>
      </c>
      <c r="AE45" s="45">
        <v>164.376</v>
      </c>
      <c r="AF45" s="45">
        <v>397</v>
      </c>
      <c r="AG45" s="45">
        <v>0</v>
      </c>
      <c r="AH45" s="45">
        <v>0</v>
      </c>
      <c r="AI45" s="45">
        <v>9.84</v>
      </c>
      <c r="AJ45" s="45">
        <v>0</v>
      </c>
      <c r="AK45" s="45">
        <v>3.0700000000000003</v>
      </c>
      <c r="AL45" s="45">
        <v>0</v>
      </c>
      <c r="AM45" s="45">
        <v>574.28600000000006</v>
      </c>
      <c r="AN45" s="45">
        <v>744.7785756555636</v>
      </c>
      <c r="AO45" s="45">
        <v>1.349539074074074</v>
      </c>
      <c r="AP45" s="45">
        <v>0.10796312592592593</v>
      </c>
      <c r="AQ45" s="45">
        <v>5.3981562962962963E-2</v>
      </c>
      <c r="AR45" s="45">
        <v>0.94122763636363638</v>
      </c>
      <c r="AS45" s="45">
        <v>0.34637177018181831</v>
      </c>
      <c r="AT45" s="45">
        <v>11.563653818181816</v>
      </c>
      <c r="AU45" s="45">
        <v>0.44820363636363636</v>
      </c>
      <c r="AV45" s="45">
        <v>14.81094062405387</v>
      </c>
      <c r="AW45" s="45">
        <v>3.7350303030303027</v>
      </c>
      <c r="AX45" s="45">
        <v>2.2111379393939394</v>
      </c>
      <c r="AY45" s="45">
        <v>5.6025454545454538E-2</v>
      </c>
      <c r="AZ45" s="45">
        <v>0.89640727272727272</v>
      </c>
      <c r="BA45" s="45">
        <v>0.34860282828282824</v>
      </c>
      <c r="BB45" s="45">
        <v>2.6669709976565659</v>
      </c>
      <c r="BC45" s="45">
        <v>9.9141747956363648</v>
      </c>
      <c r="BD45" s="45"/>
      <c r="BE45" s="45">
        <v>0</v>
      </c>
      <c r="BF45" s="45">
        <v>9.9141747956363648</v>
      </c>
      <c r="BG45" s="45">
        <v>29.470416666666669</v>
      </c>
      <c r="BH45" s="45">
        <v>2.0998411196257227</v>
      </c>
      <c r="BI45" s="45">
        <v>0.58158206377108801</v>
      </c>
      <c r="BJ45" s="45">
        <v>95.960927845681056</v>
      </c>
      <c r="BK45" s="45"/>
      <c r="BL45" s="45">
        <v>128.11276769574454</v>
      </c>
      <c r="BM45" s="45">
        <v>1166.5386405891802</v>
      </c>
      <c r="BN45" s="45">
        <f t="shared" si="0"/>
        <v>140.72166432351077</v>
      </c>
      <c r="BO45" s="45">
        <f t="shared" si="1"/>
        <v>99.443309455280939</v>
      </c>
      <c r="BP45" s="46">
        <f t="shared" si="2"/>
        <v>8.6609686609686669</v>
      </c>
      <c r="BQ45" s="46">
        <f t="shared" si="3"/>
        <v>1.8803418803418819</v>
      </c>
      <c r="BR45" s="64">
        <v>3</v>
      </c>
      <c r="BS45" s="46">
        <f t="shared" si="6"/>
        <v>3.4188034188034218</v>
      </c>
      <c r="BT45" s="46">
        <f t="shared" si="10"/>
        <v>12.25</v>
      </c>
      <c r="BU45" s="46">
        <f t="shared" si="11"/>
        <v>13.960113960113972</v>
      </c>
      <c r="BV45" s="45">
        <f t="shared" si="7"/>
        <v>162.8501236150139</v>
      </c>
      <c r="BW45" s="45">
        <f t="shared" si="4"/>
        <v>403.0150973938056</v>
      </c>
      <c r="BX45" s="45">
        <f t="shared" si="5"/>
        <v>1569.5537379829857</v>
      </c>
      <c r="BY45" s="45">
        <f t="shared" si="8"/>
        <v>18834.644855795828</v>
      </c>
      <c r="BZ45" s="45">
        <f t="shared" si="9"/>
        <v>37669.289711591657</v>
      </c>
      <c r="CA45" s="48">
        <v>43101</v>
      </c>
      <c r="CB45" s="111">
        <v>0</v>
      </c>
      <c r="CC45" s="111">
        <v>0</v>
      </c>
    </row>
    <row r="46" spans="1:81">
      <c r="A46" s="42" t="s">
        <v>468</v>
      </c>
      <c r="B46" s="42" t="s">
        <v>2</v>
      </c>
      <c r="C46" s="42" t="s">
        <v>469</v>
      </c>
      <c r="D46" s="42" t="s">
        <v>470</v>
      </c>
      <c r="E46" s="43" t="s">
        <v>402</v>
      </c>
      <c r="F46" s="43" t="s">
        <v>63</v>
      </c>
      <c r="G46" s="43">
        <v>1</v>
      </c>
      <c r="H46" s="45">
        <v>260.39999999999998</v>
      </c>
      <c r="I46" s="45">
        <v>260.39999999999998</v>
      </c>
      <c r="J46" s="45"/>
      <c r="K46" s="45"/>
      <c r="L46" s="45"/>
      <c r="M46" s="45"/>
      <c r="N46" s="45"/>
      <c r="O46" s="45"/>
      <c r="P46" s="45">
        <v>8.5221818181818172</v>
      </c>
      <c r="Q46" s="45">
        <v>268.9221818181818</v>
      </c>
      <c r="R46" s="45">
        <v>53.78443636363636</v>
      </c>
      <c r="S46" s="45">
        <v>4.0338327272727268</v>
      </c>
      <c r="T46" s="45">
        <v>2.6892218181818182</v>
      </c>
      <c r="U46" s="45">
        <v>0.53784436363636356</v>
      </c>
      <c r="V46" s="45">
        <v>6.723054545454545</v>
      </c>
      <c r="W46" s="45">
        <v>21.513774545454545</v>
      </c>
      <c r="X46" s="45">
        <v>8.0676654545454536</v>
      </c>
      <c r="Y46" s="45">
        <v>1.6135330909090908</v>
      </c>
      <c r="Z46" s="45">
        <v>98.96336290909089</v>
      </c>
      <c r="AA46" s="45">
        <v>22.410181818181815</v>
      </c>
      <c r="AB46" s="45">
        <v>29.877254399999998</v>
      </c>
      <c r="AC46" s="45">
        <v>19.241776528290913</v>
      </c>
      <c r="AD46" s="45">
        <v>71.529212746472723</v>
      </c>
      <c r="AE46" s="45">
        <v>164.376</v>
      </c>
      <c r="AF46" s="45">
        <v>397</v>
      </c>
      <c r="AG46" s="45">
        <v>0</v>
      </c>
      <c r="AH46" s="45">
        <v>0</v>
      </c>
      <c r="AI46" s="45">
        <v>0</v>
      </c>
      <c r="AJ46" s="45">
        <v>0</v>
      </c>
      <c r="AK46" s="45">
        <v>3.0700000000000003</v>
      </c>
      <c r="AL46" s="45">
        <v>0</v>
      </c>
      <c r="AM46" s="45">
        <v>564.44600000000003</v>
      </c>
      <c r="AN46" s="45">
        <v>734.93857565556357</v>
      </c>
      <c r="AO46" s="45">
        <v>1.349539074074074</v>
      </c>
      <c r="AP46" s="45">
        <v>0.10796312592592593</v>
      </c>
      <c r="AQ46" s="45">
        <v>5.3981562962962963E-2</v>
      </c>
      <c r="AR46" s="45">
        <v>0.94122763636363638</v>
      </c>
      <c r="AS46" s="45">
        <v>0.34637177018181831</v>
      </c>
      <c r="AT46" s="45">
        <v>11.563653818181816</v>
      </c>
      <c r="AU46" s="45">
        <v>0.44820363636363636</v>
      </c>
      <c r="AV46" s="45">
        <v>14.81094062405387</v>
      </c>
      <c r="AW46" s="45">
        <v>3.7350303030303027</v>
      </c>
      <c r="AX46" s="45">
        <v>2.2111379393939394</v>
      </c>
      <c r="AY46" s="45">
        <v>5.6025454545454538E-2</v>
      </c>
      <c r="AZ46" s="45">
        <v>0.89640727272727272</v>
      </c>
      <c r="BA46" s="45">
        <v>0.34860282828282824</v>
      </c>
      <c r="BB46" s="45">
        <v>2.6669709976565659</v>
      </c>
      <c r="BC46" s="45">
        <v>9.9141747956363648</v>
      </c>
      <c r="BD46" s="45"/>
      <c r="BE46" s="45">
        <v>0</v>
      </c>
      <c r="BF46" s="45">
        <v>9.9141747956363648</v>
      </c>
      <c r="BG46" s="45">
        <v>29.470416666666669</v>
      </c>
      <c r="BH46" s="45">
        <v>2.0998411196257227</v>
      </c>
      <c r="BI46" s="45">
        <v>0.58158206377108801</v>
      </c>
      <c r="BJ46" s="45">
        <v>95.960927845681056</v>
      </c>
      <c r="BK46" s="45"/>
      <c r="BL46" s="45">
        <v>128.11276769574454</v>
      </c>
      <c r="BM46" s="45">
        <v>1156.6986405891803</v>
      </c>
      <c r="BN46" s="45">
        <f t="shared" si="0"/>
        <v>140.72166432351077</v>
      </c>
      <c r="BO46" s="45">
        <f t="shared" si="1"/>
        <v>99.443309455280939</v>
      </c>
      <c r="BP46" s="46">
        <f t="shared" si="2"/>
        <v>8.5633802816901436</v>
      </c>
      <c r="BQ46" s="46">
        <f t="shared" si="3"/>
        <v>1.8591549295774654</v>
      </c>
      <c r="BR46" s="64">
        <v>2</v>
      </c>
      <c r="BS46" s="46">
        <f t="shared" si="6"/>
        <v>2.2535211267605644</v>
      </c>
      <c r="BT46" s="46">
        <f t="shared" si="10"/>
        <v>11.25</v>
      </c>
      <c r="BU46" s="46">
        <f t="shared" si="11"/>
        <v>12.676056338028173</v>
      </c>
      <c r="BV46" s="45">
        <f t="shared" si="7"/>
        <v>146.62377134229052</v>
      </c>
      <c r="BW46" s="45">
        <f t="shared" si="4"/>
        <v>386.78874512108223</v>
      </c>
      <c r="BX46" s="45">
        <f t="shared" si="5"/>
        <v>1543.4873857102625</v>
      </c>
      <c r="BY46" s="45">
        <f t="shared" si="8"/>
        <v>18521.848628523148</v>
      </c>
      <c r="BZ46" s="45">
        <f t="shared" si="9"/>
        <v>37043.697257046297</v>
      </c>
      <c r="CA46" s="48">
        <v>43101</v>
      </c>
      <c r="CB46" s="111">
        <v>0</v>
      </c>
      <c r="CC46" s="111">
        <v>0</v>
      </c>
    </row>
    <row r="47" spans="1:81">
      <c r="A47" s="42" t="s">
        <v>182</v>
      </c>
      <c r="B47" s="42" t="s">
        <v>0</v>
      </c>
      <c r="C47" s="42" t="s">
        <v>183</v>
      </c>
      <c r="D47" s="42" t="s">
        <v>471</v>
      </c>
      <c r="E47" s="43" t="s">
        <v>402</v>
      </c>
      <c r="F47" s="43" t="s">
        <v>63</v>
      </c>
      <c r="G47" s="43">
        <v>1</v>
      </c>
      <c r="H47" s="45">
        <v>1041.5999999999999</v>
      </c>
      <c r="I47" s="45">
        <v>1041.5999999999999</v>
      </c>
      <c r="J47" s="45"/>
      <c r="K47" s="45"/>
      <c r="L47" s="45"/>
      <c r="M47" s="45"/>
      <c r="N47" s="45"/>
      <c r="O47" s="45"/>
      <c r="P47" s="45">
        <v>34.088727272727269</v>
      </c>
      <c r="Q47" s="45">
        <v>1075.6887272727272</v>
      </c>
      <c r="R47" s="45">
        <v>215.13774545454544</v>
      </c>
      <c r="S47" s="45">
        <v>16.135330909090907</v>
      </c>
      <c r="T47" s="45">
        <v>10.756887272727273</v>
      </c>
      <c r="U47" s="45">
        <v>2.1513774545454543</v>
      </c>
      <c r="V47" s="45">
        <v>26.89221818181818</v>
      </c>
      <c r="W47" s="45">
        <v>86.055098181818181</v>
      </c>
      <c r="X47" s="45">
        <v>32.270661818181814</v>
      </c>
      <c r="Y47" s="45">
        <v>6.4541323636363632</v>
      </c>
      <c r="Z47" s="45">
        <v>395.85345163636356</v>
      </c>
      <c r="AA47" s="45">
        <v>89.640727272727261</v>
      </c>
      <c r="AB47" s="45">
        <v>119.50901759999999</v>
      </c>
      <c r="AC47" s="45">
        <v>76.967106113163652</v>
      </c>
      <c r="AD47" s="45">
        <v>286.11685098589089</v>
      </c>
      <c r="AE47" s="45">
        <v>117.504</v>
      </c>
      <c r="AF47" s="45">
        <v>397</v>
      </c>
      <c r="AG47" s="45">
        <v>0</v>
      </c>
      <c r="AH47" s="45">
        <v>32.619999999999997</v>
      </c>
      <c r="AI47" s="45">
        <v>0</v>
      </c>
      <c r="AJ47" s="45">
        <v>0</v>
      </c>
      <c r="AK47" s="45">
        <v>3.0700000000000003</v>
      </c>
      <c r="AL47" s="45">
        <v>0</v>
      </c>
      <c r="AM47" s="45">
        <v>550.19400000000007</v>
      </c>
      <c r="AN47" s="45">
        <v>1232.1643026222546</v>
      </c>
      <c r="AO47" s="45">
        <v>5.3981562962962961</v>
      </c>
      <c r="AP47" s="45">
        <v>0.43185250370370371</v>
      </c>
      <c r="AQ47" s="45">
        <v>0.21592625185185185</v>
      </c>
      <c r="AR47" s="45">
        <v>3.7649105454545455</v>
      </c>
      <c r="AS47" s="45">
        <v>1.3854870807272732</v>
      </c>
      <c r="AT47" s="45">
        <v>46.254615272727264</v>
      </c>
      <c r="AU47" s="45">
        <v>1.7928145454545454</v>
      </c>
      <c r="AV47" s="45">
        <v>59.243762496215481</v>
      </c>
      <c r="AW47" s="45">
        <v>14.940121212121211</v>
      </c>
      <c r="AX47" s="45">
        <v>8.8445517575757577</v>
      </c>
      <c r="AY47" s="45">
        <v>0.22410181818181815</v>
      </c>
      <c r="AZ47" s="45">
        <v>3.5856290909090909</v>
      </c>
      <c r="BA47" s="45">
        <v>1.3944113131313129</v>
      </c>
      <c r="BB47" s="45">
        <v>10.667883990626263</v>
      </c>
      <c r="BC47" s="45">
        <v>39.656699182545459</v>
      </c>
      <c r="BD47" s="45"/>
      <c r="BE47" s="45">
        <v>0</v>
      </c>
      <c r="BF47" s="45">
        <v>39.656699182545459</v>
      </c>
      <c r="BG47" s="45">
        <v>53.087083333333339</v>
      </c>
      <c r="BH47" s="45">
        <v>8.3993644785028909</v>
      </c>
      <c r="BI47" s="45">
        <v>2.3263282550843525</v>
      </c>
      <c r="BJ47" s="45">
        <v>383.84371138272417</v>
      </c>
      <c r="BK47" s="45"/>
      <c r="BL47" s="45">
        <v>447.65648744964477</v>
      </c>
      <c r="BM47" s="45">
        <v>2854.4099790233877</v>
      </c>
      <c r="BN47" s="45">
        <f t="shared" si="0"/>
        <v>140.72166432351077</v>
      </c>
      <c r="BO47" s="45">
        <f t="shared" si="1"/>
        <v>99.443309455280939</v>
      </c>
      <c r="BP47" s="46">
        <f t="shared" si="2"/>
        <v>8.8629737609329435</v>
      </c>
      <c r="BQ47" s="46">
        <f t="shared" si="3"/>
        <v>1.9241982507288626</v>
      </c>
      <c r="BR47" s="64">
        <v>5</v>
      </c>
      <c r="BS47" s="46">
        <f t="shared" si="6"/>
        <v>5.8309037900874632</v>
      </c>
      <c r="BT47" s="46">
        <f t="shared" si="10"/>
        <v>14.25</v>
      </c>
      <c r="BU47" s="46">
        <f t="shared" si="11"/>
        <v>16.618075801749271</v>
      </c>
      <c r="BV47" s="45">
        <f t="shared" si="7"/>
        <v>474.34801400680203</v>
      </c>
      <c r="BW47" s="45">
        <f t="shared" si="4"/>
        <v>714.51298778559385</v>
      </c>
      <c r="BX47" s="45">
        <f t="shared" si="5"/>
        <v>3568.9229668089815</v>
      </c>
      <c r="BY47" s="45">
        <f t="shared" si="8"/>
        <v>42827.07560170778</v>
      </c>
      <c r="BZ47" s="45">
        <f t="shared" si="9"/>
        <v>85654.15120341556</v>
      </c>
      <c r="CA47" s="48">
        <v>43101</v>
      </c>
      <c r="CB47" s="111">
        <v>0</v>
      </c>
      <c r="CC47" s="111">
        <v>0</v>
      </c>
    </row>
    <row r="48" spans="1:81">
      <c r="A48" s="42" t="s">
        <v>472</v>
      </c>
      <c r="B48" s="42" t="s">
        <v>2</v>
      </c>
      <c r="C48" s="42" t="s">
        <v>74</v>
      </c>
      <c r="D48" s="42" t="s">
        <v>473</v>
      </c>
      <c r="E48" s="43" t="s">
        <v>402</v>
      </c>
      <c r="F48" s="43" t="s">
        <v>63</v>
      </c>
      <c r="G48" s="43">
        <v>1</v>
      </c>
      <c r="H48" s="45">
        <v>260.39999999999998</v>
      </c>
      <c r="I48" s="45">
        <v>260.39999999999998</v>
      </c>
      <c r="J48" s="45"/>
      <c r="K48" s="45"/>
      <c r="L48" s="45"/>
      <c r="M48" s="45"/>
      <c r="N48" s="45"/>
      <c r="O48" s="45"/>
      <c r="P48" s="45">
        <v>8.5221818181818172</v>
      </c>
      <c r="Q48" s="45">
        <v>268.9221818181818</v>
      </c>
      <c r="R48" s="45">
        <v>53.78443636363636</v>
      </c>
      <c r="S48" s="45">
        <v>4.0338327272727268</v>
      </c>
      <c r="T48" s="45">
        <v>2.6892218181818182</v>
      </c>
      <c r="U48" s="45">
        <v>0.53784436363636356</v>
      </c>
      <c r="V48" s="45">
        <v>6.723054545454545</v>
      </c>
      <c r="W48" s="45">
        <v>21.513774545454545</v>
      </c>
      <c r="X48" s="45">
        <v>8.0676654545454536</v>
      </c>
      <c r="Y48" s="45">
        <v>1.6135330909090908</v>
      </c>
      <c r="Z48" s="45">
        <v>98.96336290909089</v>
      </c>
      <c r="AA48" s="45">
        <v>22.410181818181815</v>
      </c>
      <c r="AB48" s="45">
        <v>29.877254399999998</v>
      </c>
      <c r="AC48" s="45">
        <v>19.241776528290913</v>
      </c>
      <c r="AD48" s="45">
        <v>71.529212746472723</v>
      </c>
      <c r="AE48" s="45">
        <v>164.376</v>
      </c>
      <c r="AF48" s="45">
        <v>0</v>
      </c>
      <c r="AG48" s="45">
        <v>264.83999999999997</v>
      </c>
      <c r="AH48" s="45">
        <v>27.01</v>
      </c>
      <c r="AI48" s="45">
        <v>0</v>
      </c>
      <c r="AJ48" s="45">
        <v>0</v>
      </c>
      <c r="AK48" s="45">
        <v>3.0700000000000003</v>
      </c>
      <c r="AL48" s="45">
        <v>0</v>
      </c>
      <c r="AM48" s="45">
        <v>459.29599999999999</v>
      </c>
      <c r="AN48" s="45">
        <v>629.78857565556359</v>
      </c>
      <c r="AO48" s="45">
        <v>1.349539074074074</v>
      </c>
      <c r="AP48" s="45">
        <v>0.10796312592592593</v>
      </c>
      <c r="AQ48" s="45">
        <v>5.3981562962962963E-2</v>
      </c>
      <c r="AR48" s="45">
        <v>0.94122763636363638</v>
      </c>
      <c r="AS48" s="45">
        <v>0.34637177018181831</v>
      </c>
      <c r="AT48" s="45">
        <v>11.563653818181816</v>
      </c>
      <c r="AU48" s="45">
        <v>0.44820363636363636</v>
      </c>
      <c r="AV48" s="45">
        <v>14.81094062405387</v>
      </c>
      <c r="AW48" s="45">
        <v>3.7350303030303027</v>
      </c>
      <c r="AX48" s="45">
        <v>2.2111379393939394</v>
      </c>
      <c r="AY48" s="45">
        <v>5.6025454545454538E-2</v>
      </c>
      <c r="AZ48" s="45">
        <v>0.89640727272727272</v>
      </c>
      <c r="BA48" s="45">
        <v>0.34860282828282824</v>
      </c>
      <c r="BB48" s="45">
        <v>2.6669709976565659</v>
      </c>
      <c r="BC48" s="45">
        <v>9.9141747956363648</v>
      </c>
      <c r="BD48" s="45"/>
      <c r="BE48" s="45">
        <v>0</v>
      </c>
      <c r="BF48" s="45">
        <v>9.9141747956363648</v>
      </c>
      <c r="BG48" s="45">
        <v>29.470416666666669</v>
      </c>
      <c r="BH48" s="45">
        <v>2.0998411196257227</v>
      </c>
      <c r="BI48" s="45">
        <v>0.58158206377108801</v>
      </c>
      <c r="BJ48" s="45">
        <v>95.960927845681056</v>
      </c>
      <c r="BK48" s="45"/>
      <c r="BL48" s="45">
        <v>128.11276769574454</v>
      </c>
      <c r="BM48" s="45">
        <v>1051.5486405891802</v>
      </c>
      <c r="BN48" s="45">
        <f t="shared" si="0"/>
        <v>140.72166432351077</v>
      </c>
      <c r="BO48" s="45">
        <f t="shared" si="1"/>
        <v>99.443309455280939</v>
      </c>
      <c r="BP48" s="46">
        <f t="shared" si="2"/>
        <v>8.8629737609329435</v>
      </c>
      <c r="BQ48" s="46">
        <f t="shared" si="3"/>
        <v>1.9241982507288626</v>
      </c>
      <c r="BR48" s="64">
        <v>5</v>
      </c>
      <c r="BS48" s="46">
        <f t="shared" si="6"/>
        <v>5.8309037900874632</v>
      </c>
      <c r="BT48" s="46">
        <f t="shared" si="10"/>
        <v>14.25</v>
      </c>
      <c r="BU48" s="46">
        <f t="shared" si="11"/>
        <v>16.618075801749271</v>
      </c>
      <c r="BV48" s="45">
        <f t="shared" si="7"/>
        <v>174.74715018537398</v>
      </c>
      <c r="BW48" s="45">
        <f t="shared" si="4"/>
        <v>414.91212396416569</v>
      </c>
      <c r="BX48" s="45">
        <f t="shared" si="5"/>
        <v>1466.4607645533458</v>
      </c>
      <c r="BY48" s="45">
        <f t="shared" si="8"/>
        <v>17597.529174640149</v>
      </c>
      <c r="BZ48" s="45">
        <f t="shared" si="9"/>
        <v>35195.058349280298</v>
      </c>
      <c r="CA48" s="48">
        <v>43101</v>
      </c>
      <c r="CB48" s="111">
        <v>0</v>
      </c>
      <c r="CC48" s="111">
        <v>0</v>
      </c>
    </row>
    <row r="49" spans="1:81">
      <c r="A49" s="42" t="s">
        <v>186</v>
      </c>
      <c r="B49" s="42" t="s">
        <v>1</v>
      </c>
      <c r="C49" s="42" t="s">
        <v>189</v>
      </c>
      <c r="D49" s="42" t="s">
        <v>474</v>
      </c>
      <c r="E49" s="43" t="s">
        <v>402</v>
      </c>
      <c r="F49" s="43" t="s">
        <v>63</v>
      </c>
      <c r="G49" s="43">
        <v>1</v>
      </c>
      <c r="H49" s="45">
        <v>520.79999999999995</v>
      </c>
      <c r="I49" s="45">
        <v>520.79999999999995</v>
      </c>
      <c r="J49" s="45"/>
      <c r="K49" s="45"/>
      <c r="L49" s="45"/>
      <c r="M49" s="45"/>
      <c r="N49" s="45"/>
      <c r="O49" s="45"/>
      <c r="P49" s="45">
        <v>17.044363636363634</v>
      </c>
      <c r="Q49" s="45">
        <v>537.8443636363636</v>
      </c>
      <c r="R49" s="45">
        <v>107.56887272727272</v>
      </c>
      <c r="S49" s="45">
        <v>8.0676654545454536</v>
      </c>
      <c r="T49" s="45">
        <v>5.3784436363636363</v>
      </c>
      <c r="U49" s="45">
        <v>1.0756887272727271</v>
      </c>
      <c r="V49" s="45">
        <v>13.44610909090909</v>
      </c>
      <c r="W49" s="45">
        <v>43.027549090909091</v>
      </c>
      <c r="X49" s="45">
        <v>16.135330909090907</v>
      </c>
      <c r="Y49" s="45">
        <v>3.2270661818181816</v>
      </c>
      <c r="Z49" s="45">
        <v>197.92672581818178</v>
      </c>
      <c r="AA49" s="45">
        <v>44.820363636363631</v>
      </c>
      <c r="AB49" s="45">
        <v>59.754508799999996</v>
      </c>
      <c r="AC49" s="45">
        <v>38.483553056581826</v>
      </c>
      <c r="AD49" s="45">
        <v>143.05842549294545</v>
      </c>
      <c r="AE49" s="45">
        <v>148.75200000000001</v>
      </c>
      <c r="AF49" s="45">
        <v>397</v>
      </c>
      <c r="AG49" s="45">
        <v>0</v>
      </c>
      <c r="AH49" s="45">
        <v>0</v>
      </c>
      <c r="AI49" s="45">
        <v>0</v>
      </c>
      <c r="AJ49" s="45">
        <v>0</v>
      </c>
      <c r="AK49" s="45">
        <v>3.0700000000000003</v>
      </c>
      <c r="AL49" s="45">
        <v>0</v>
      </c>
      <c r="AM49" s="45">
        <v>548.822</v>
      </c>
      <c r="AN49" s="45">
        <v>889.80715131112731</v>
      </c>
      <c r="AO49" s="45">
        <v>2.6990781481481481</v>
      </c>
      <c r="AP49" s="45">
        <v>0.21592625185185185</v>
      </c>
      <c r="AQ49" s="45">
        <v>0.10796312592592593</v>
      </c>
      <c r="AR49" s="45">
        <v>1.8824552727272728</v>
      </c>
      <c r="AS49" s="45">
        <v>0.69274354036363661</v>
      </c>
      <c r="AT49" s="45">
        <v>23.127307636363632</v>
      </c>
      <c r="AU49" s="45">
        <v>0.89640727272727272</v>
      </c>
      <c r="AV49" s="45">
        <v>29.621881248107741</v>
      </c>
      <c r="AW49" s="45">
        <v>7.4700606060606054</v>
      </c>
      <c r="AX49" s="45">
        <v>4.4222758787878789</v>
      </c>
      <c r="AY49" s="45">
        <v>0.11205090909090908</v>
      </c>
      <c r="AZ49" s="45">
        <v>1.7928145454545454</v>
      </c>
      <c r="BA49" s="45">
        <v>0.69720565656565647</v>
      </c>
      <c r="BB49" s="45">
        <v>5.3339419953131317</v>
      </c>
      <c r="BC49" s="45">
        <v>19.82834959127273</v>
      </c>
      <c r="BD49" s="45"/>
      <c r="BE49" s="45">
        <v>0</v>
      </c>
      <c r="BF49" s="45">
        <v>19.82834959127273</v>
      </c>
      <c r="BG49" s="45">
        <v>29.470416666666669</v>
      </c>
      <c r="BH49" s="45">
        <v>4.1996822392514455</v>
      </c>
      <c r="BI49" s="45">
        <v>1.1631641275421762</v>
      </c>
      <c r="BJ49" s="45">
        <v>191.92185569136208</v>
      </c>
      <c r="BK49" s="45"/>
      <c r="BL49" s="45">
        <v>226.75511872482238</v>
      </c>
      <c r="BM49" s="45">
        <v>1703.8568645116939</v>
      </c>
      <c r="BN49" s="45">
        <f t="shared" si="0"/>
        <v>140.72166432351077</v>
      </c>
      <c r="BO49" s="45">
        <f t="shared" si="1"/>
        <v>99.443309455280939</v>
      </c>
      <c r="BP49" s="46">
        <f t="shared" si="2"/>
        <v>8.6609686609686669</v>
      </c>
      <c r="BQ49" s="46">
        <f t="shared" si="3"/>
        <v>1.8803418803418819</v>
      </c>
      <c r="BR49" s="64">
        <v>3</v>
      </c>
      <c r="BS49" s="46">
        <f t="shared" si="6"/>
        <v>3.4188034188034218</v>
      </c>
      <c r="BT49" s="46">
        <f t="shared" si="10"/>
        <v>12.25</v>
      </c>
      <c r="BU49" s="46">
        <f t="shared" si="11"/>
        <v>13.960113960113972</v>
      </c>
      <c r="BV49" s="45">
        <f t="shared" si="7"/>
        <v>237.86036000305717</v>
      </c>
      <c r="BW49" s="45">
        <f t="shared" si="4"/>
        <v>478.02533378184887</v>
      </c>
      <c r="BX49" s="45">
        <f t="shared" si="5"/>
        <v>2181.8821982935428</v>
      </c>
      <c r="BY49" s="45">
        <f t="shared" si="8"/>
        <v>26182.586379522516</v>
      </c>
      <c r="BZ49" s="45">
        <f t="shared" si="9"/>
        <v>52365.172759045032</v>
      </c>
      <c r="CA49" s="48">
        <v>43101</v>
      </c>
      <c r="CB49" s="111">
        <v>0</v>
      </c>
      <c r="CC49" s="111">
        <v>0</v>
      </c>
    </row>
    <row r="50" spans="1:81">
      <c r="A50" s="42" t="s">
        <v>186</v>
      </c>
      <c r="B50" s="42" t="s">
        <v>0</v>
      </c>
      <c r="C50" s="42" t="s">
        <v>189</v>
      </c>
      <c r="D50" s="42" t="s">
        <v>475</v>
      </c>
      <c r="E50" s="43" t="s">
        <v>402</v>
      </c>
      <c r="F50" s="43" t="s">
        <v>63</v>
      </c>
      <c r="G50" s="43">
        <v>1</v>
      </c>
      <c r="H50" s="45">
        <v>1041.5999999999999</v>
      </c>
      <c r="I50" s="45">
        <v>1041.5999999999999</v>
      </c>
      <c r="J50" s="45"/>
      <c r="K50" s="45"/>
      <c r="L50" s="45"/>
      <c r="M50" s="45"/>
      <c r="N50" s="45"/>
      <c r="O50" s="45"/>
      <c r="P50" s="45">
        <v>34.088727272727269</v>
      </c>
      <c r="Q50" s="45">
        <v>1075.6887272727272</v>
      </c>
      <c r="R50" s="45">
        <v>215.13774545454544</v>
      </c>
      <c r="S50" s="45">
        <v>16.135330909090907</v>
      </c>
      <c r="T50" s="45">
        <v>10.756887272727273</v>
      </c>
      <c r="U50" s="45">
        <v>2.1513774545454543</v>
      </c>
      <c r="V50" s="45">
        <v>26.89221818181818</v>
      </c>
      <c r="W50" s="45">
        <v>86.055098181818181</v>
      </c>
      <c r="X50" s="45">
        <v>32.270661818181814</v>
      </c>
      <c r="Y50" s="45">
        <v>6.4541323636363632</v>
      </c>
      <c r="Z50" s="45">
        <v>395.85345163636356</v>
      </c>
      <c r="AA50" s="45">
        <v>89.640727272727261</v>
      </c>
      <c r="AB50" s="45">
        <v>119.50901759999999</v>
      </c>
      <c r="AC50" s="45">
        <v>76.967106113163652</v>
      </c>
      <c r="AD50" s="45">
        <v>286.11685098589089</v>
      </c>
      <c r="AE50" s="45">
        <v>117.504</v>
      </c>
      <c r="AF50" s="45">
        <v>397</v>
      </c>
      <c r="AG50" s="45">
        <v>0</v>
      </c>
      <c r="AH50" s="45">
        <v>0</v>
      </c>
      <c r="AI50" s="45">
        <v>0</v>
      </c>
      <c r="AJ50" s="45">
        <v>0</v>
      </c>
      <c r="AK50" s="45">
        <v>3.0700000000000003</v>
      </c>
      <c r="AL50" s="45">
        <v>0</v>
      </c>
      <c r="AM50" s="45">
        <v>517.57400000000007</v>
      </c>
      <c r="AN50" s="45">
        <v>1199.5443026222545</v>
      </c>
      <c r="AO50" s="45">
        <v>5.3981562962962961</v>
      </c>
      <c r="AP50" s="45">
        <v>0.43185250370370371</v>
      </c>
      <c r="AQ50" s="45">
        <v>0.21592625185185185</v>
      </c>
      <c r="AR50" s="45">
        <v>3.7649105454545455</v>
      </c>
      <c r="AS50" s="45">
        <v>1.3854870807272732</v>
      </c>
      <c r="AT50" s="45">
        <v>46.254615272727264</v>
      </c>
      <c r="AU50" s="45">
        <v>1.7928145454545454</v>
      </c>
      <c r="AV50" s="45">
        <v>59.243762496215481</v>
      </c>
      <c r="AW50" s="45">
        <v>14.940121212121211</v>
      </c>
      <c r="AX50" s="45">
        <v>8.8445517575757577</v>
      </c>
      <c r="AY50" s="45">
        <v>0.22410181818181815</v>
      </c>
      <c r="AZ50" s="45">
        <v>3.5856290909090909</v>
      </c>
      <c r="BA50" s="45">
        <v>1.3944113131313129</v>
      </c>
      <c r="BB50" s="45">
        <v>10.667883990626263</v>
      </c>
      <c r="BC50" s="45">
        <v>39.656699182545459</v>
      </c>
      <c r="BD50" s="45"/>
      <c r="BE50" s="45">
        <v>0</v>
      </c>
      <c r="BF50" s="45">
        <v>39.656699182545459</v>
      </c>
      <c r="BG50" s="45">
        <v>53.087083333333339</v>
      </c>
      <c r="BH50" s="45">
        <v>8.3993644785028909</v>
      </c>
      <c r="BI50" s="45">
        <v>2.3263282550843525</v>
      </c>
      <c r="BJ50" s="45">
        <v>383.84371138272417</v>
      </c>
      <c r="BK50" s="45"/>
      <c r="BL50" s="45">
        <v>447.65648744964477</v>
      </c>
      <c r="BM50" s="45">
        <v>2821.7899790233873</v>
      </c>
      <c r="BN50" s="45">
        <f t="shared" si="0"/>
        <v>140.72166432351077</v>
      </c>
      <c r="BO50" s="45">
        <f t="shared" si="1"/>
        <v>99.443309455280939</v>
      </c>
      <c r="BP50" s="46">
        <f t="shared" si="2"/>
        <v>8.6609686609686669</v>
      </c>
      <c r="BQ50" s="46">
        <f t="shared" si="3"/>
        <v>1.8803418803418819</v>
      </c>
      <c r="BR50" s="64">
        <v>3</v>
      </c>
      <c r="BS50" s="46">
        <f t="shared" si="6"/>
        <v>3.4188034188034218</v>
      </c>
      <c r="BT50" s="46">
        <f t="shared" si="10"/>
        <v>12.25</v>
      </c>
      <c r="BU50" s="46">
        <f t="shared" si="11"/>
        <v>13.960113960113972</v>
      </c>
      <c r="BV50" s="45">
        <f t="shared" si="7"/>
        <v>393.92509678674105</v>
      </c>
      <c r="BW50" s="45">
        <f t="shared" si="4"/>
        <v>634.09007056553276</v>
      </c>
      <c r="BX50" s="45">
        <f t="shared" si="5"/>
        <v>3455.88004958892</v>
      </c>
      <c r="BY50" s="45">
        <f t="shared" si="8"/>
        <v>41470.560595067043</v>
      </c>
      <c r="BZ50" s="45">
        <f t="shared" si="9"/>
        <v>82941.121190134087</v>
      </c>
      <c r="CA50" s="48">
        <v>43101</v>
      </c>
      <c r="CB50" s="111">
        <v>0</v>
      </c>
      <c r="CC50" s="111">
        <v>0</v>
      </c>
    </row>
    <row r="51" spans="1:81">
      <c r="A51" s="42" t="s">
        <v>193</v>
      </c>
      <c r="B51" s="42" t="s">
        <v>2</v>
      </c>
      <c r="C51" s="42" t="s">
        <v>67</v>
      </c>
      <c r="D51" s="42" t="s">
        <v>476</v>
      </c>
      <c r="E51" s="43" t="s">
        <v>402</v>
      </c>
      <c r="F51" s="43" t="s">
        <v>63</v>
      </c>
      <c r="G51" s="43">
        <v>1</v>
      </c>
      <c r="H51" s="45">
        <v>260.39999999999998</v>
      </c>
      <c r="I51" s="45">
        <v>260.39999999999998</v>
      </c>
      <c r="J51" s="45"/>
      <c r="K51" s="45"/>
      <c r="L51" s="45"/>
      <c r="M51" s="45"/>
      <c r="N51" s="45"/>
      <c r="O51" s="45"/>
      <c r="P51" s="45">
        <v>8.5221818181818172</v>
      </c>
      <c r="Q51" s="45">
        <v>268.9221818181818</v>
      </c>
      <c r="R51" s="45">
        <v>53.78443636363636</v>
      </c>
      <c r="S51" s="45">
        <v>4.0338327272727268</v>
      </c>
      <c r="T51" s="45">
        <v>2.6892218181818182</v>
      </c>
      <c r="U51" s="45">
        <v>0.53784436363636356</v>
      </c>
      <c r="V51" s="45">
        <v>6.723054545454545</v>
      </c>
      <c r="W51" s="45">
        <v>21.513774545454545</v>
      </c>
      <c r="X51" s="45">
        <v>8.0676654545454536</v>
      </c>
      <c r="Y51" s="45">
        <v>1.6135330909090908</v>
      </c>
      <c r="Z51" s="45">
        <v>98.96336290909089</v>
      </c>
      <c r="AA51" s="45">
        <v>22.410181818181815</v>
      </c>
      <c r="AB51" s="45">
        <v>29.877254399999998</v>
      </c>
      <c r="AC51" s="45">
        <v>19.241776528290913</v>
      </c>
      <c r="AD51" s="45">
        <v>71.529212746472723</v>
      </c>
      <c r="AE51" s="45">
        <v>164.376</v>
      </c>
      <c r="AF51" s="45">
        <v>397</v>
      </c>
      <c r="AG51" s="45">
        <v>0</v>
      </c>
      <c r="AH51" s="45">
        <v>0</v>
      </c>
      <c r="AI51" s="45">
        <v>9.84</v>
      </c>
      <c r="AJ51" s="45">
        <v>0</v>
      </c>
      <c r="AK51" s="45">
        <v>3.0700000000000003</v>
      </c>
      <c r="AL51" s="45">
        <v>0</v>
      </c>
      <c r="AM51" s="45">
        <v>574.28600000000006</v>
      </c>
      <c r="AN51" s="45">
        <v>744.7785756555636</v>
      </c>
      <c r="AO51" s="45">
        <v>1.349539074074074</v>
      </c>
      <c r="AP51" s="45">
        <v>0.10796312592592593</v>
      </c>
      <c r="AQ51" s="45">
        <v>5.3981562962962963E-2</v>
      </c>
      <c r="AR51" s="45">
        <v>0.94122763636363638</v>
      </c>
      <c r="AS51" s="45">
        <v>0.34637177018181831</v>
      </c>
      <c r="AT51" s="45">
        <v>11.563653818181816</v>
      </c>
      <c r="AU51" s="45">
        <v>0.44820363636363636</v>
      </c>
      <c r="AV51" s="45">
        <v>14.81094062405387</v>
      </c>
      <c r="AW51" s="45">
        <v>3.7350303030303027</v>
      </c>
      <c r="AX51" s="45">
        <v>2.2111379393939394</v>
      </c>
      <c r="AY51" s="45">
        <v>5.6025454545454538E-2</v>
      </c>
      <c r="AZ51" s="45">
        <v>0.89640727272727272</v>
      </c>
      <c r="BA51" s="45">
        <v>0.34860282828282824</v>
      </c>
      <c r="BB51" s="45">
        <v>2.6669709976565659</v>
      </c>
      <c r="BC51" s="45">
        <v>9.9141747956363648</v>
      </c>
      <c r="BD51" s="45"/>
      <c r="BE51" s="45">
        <v>0</v>
      </c>
      <c r="BF51" s="45">
        <v>9.9141747956363648</v>
      </c>
      <c r="BG51" s="45">
        <v>29.470416666666669</v>
      </c>
      <c r="BH51" s="45">
        <v>2.0998411196257227</v>
      </c>
      <c r="BI51" s="45">
        <v>0.58158206377108801</v>
      </c>
      <c r="BJ51" s="45">
        <v>95.960927845681056</v>
      </c>
      <c r="BK51" s="45"/>
      <c r="BL51" s="45">
        <v>128.11276769574454</v>
      </c>
      <c r="BM51" s="45">
        <v>1166.5386405891802</v>
      </c>
      <c r="BN51" s="45">
        <f t="shared" si="0"/>
        <v>140.72166432351077</v>
      </c>
      <c r="BO51" s="45">
        <f t="shared" si="1"/>
        <v>99.443309455280939</v>
      </c>
      <c r="BP51" s="46">
        <f t="shared" si="2"/>
        <v>8.6609686609686669</v>
      </c>
      <c r="BQ51" s="46">
        <f t="shared" si="3"/>
        <v>1.8803418803418819</v>
      </c>
      <c r="BR51" s="64">
        <v>3</v>
      </c>
      <c r="BS51" s="46">
        <f t="shared" si="6"/>
        <v>3.4188034188034218</v>
      </c>
      <c r="BT51" s="46">
        <f t="shared" si="10"/>
        <v>12.25</v>
      </c>
      <c r="BU51" s="46">
        <f t="shared" si="11"/>
        <v>13.960113960113972</v>
      </c>
      <c r="BV51" s="45">
        <f t="shared" si="7"/>
        <v>162.8501236150139</v>
      </c>
      <c r="BW51" s="45">
        <f t="shared" si="4"/>
        <v>403.0150973938056</v>
      </c>
      <c r="BX51" s="45">
        <f t="shared" si="5"/>
        <v>1569.5537379829857</v>
      </c>
      <c r="BY51" s="45">
        <f t="shared" si="8"/>
        <v>18834.644855795828</v>
      </c>
      <c r="BZ51" s="45">
        <f t="shared" si="9"/>
        <v>37669.289711591657</v>
      </c>
      <c r="CA51" s="48">
        <v>43101</v>
      </c>
      <c r="CB51" s="111">
        <v>0</v>
      </c>
      <c r="CC51" s="111">
        <v>0</v>
      </c>
    </row>
    <row r="52" spans="1:81">
      <c r="A52" s="42" t="s">
        <v>195</v>
      </c>
      <c r="B52" s="42" t="s">
        <v>0</v>
      </c>
      <c r="C52" s="42" t="s">
        <v>161</v>
      </c>
      <c r="D52" s="42" t="s">
        <v>477</v>
      </c>
      <c r="E52" s="43" t="s">
        <v>402</v>
      </c>
      <c r="F52" s="43" t="s">
        <v>63</v>
      </c>
      <c r="G52" s="43">
        <v>5</v>
      </c>
      <c r="H52" s="45">
        <v>1076.08</v>
      </c>
      <c r="I52" s="45">
        <v>5380.4</v>
      </c>
      <c r="J52" s="45"/>
      <c r="K52" s="45"/>
      <c r="L52" s="45"/>
      <c r="M52" s="45"/>
      <c r="N52" s="45"/>
      <c r="O52" s="45"/>
      <c r="P52" s="45">
        <v>176.08581818181818</v>
      </c>
      <c r="Q52" s="45">
        <v>5556.4858181818181</v>
      </c>
      <c r="R52" s="45">
        <v>1111.2971636363636</v>
      </c>
      <c r="S52" s="45">
        <v>83.347287272727272</v>
      </c>
      <c r="T52" s="45">
        <v>55.564858181818181</v>
      </c>
      <c r="U52" s="45">
        <v>11.112971636363637</v>
      </c>
      <c r="V52" s="45">
        <v>138.91214545454545</v>
      </c>
      <c r="W52" s="45">
        <v>444.51886545454545</v>
      </c>
      <c r="X52" s="45">
        <v>166.69457454545454</v>
      </c>
      <c r="Y52" s="45">
        <v>33.33891490909091</v>
      </c>
      <c r="Z52" s="45">
        <v>2044.786781090909</v>
      </c>
      <c r="AA52" s="45">
        <v>463.04048484848482</v>
      </c>
      <c r="AB52" s="45">
        <v>617.32557440000005</v>
      </c>
      <c r="AC52" s="45">
        <v>397.57470980344254</v>
      </c>
      <c r="AD52" s="45">
        <v>1477.9407690519274</v>
      </c>
      <c r="AE52" s="45">
        <v>577.17600000000004</v>
      </c>
      <c r="AF52" s="45">
        <v>1985</v>
      </c>
      <c r="AG52" s="45">
        <v>0</v>
      </c>
      <c r="AH52" s="45">
        <v>242.89999999999998</v>
      </c>
      <c r="AI52" s="45">
        <v>0</v>
      </c>
      <c r="AJ52" s="45">
        <v>0</v>
      </c>
      <c r="AK52" s="45">
        <v>15.350000000000001</v>
      </c>
      <c r="AL52" s="45">
        <v>0</v>
      </c>
      <c r="AM52" s="45">
        <v>2820.4259999999999</v>
      </c>
      <c r="AN52" s="45">
        <v>6343.1535501428361</v>
      </c>
      <c r="AO52" s="45">
        <v>27.884255123456793</v>
      </c>
      <c r="AP52" s="45">
        <v>2.2307404098765433</v>
      </c>
      <c r="AQ52" s="45">
        <v>1.1153702049382717</v>
      </c>
      <c r="AR52" s="45">
        <v>19.447700363636365</v>
      </c>
      <c r="AS52" s="45">
        <v>7.156753733818185</v>
      </c>
      <c r="AT52" s="45">
        <v>238.92889018181816</v>
      </c>
      <c r="AU52" s="45">
        <v>9.260809696969698</v>
      </c>
      <c r="AV52" s="45">
        <v>306.02451971451404</v>
      </c>
      <c r="AW52" s="45">
        <v>77.173414141414142</v>
      </c>
      <c r="AX52" s="45">
        <v>45.686661171717176</v>
      </c>
      <c r="AY52" s="45">
        <v>1.157601212121212</v>
      </c>
      <c r="AZ52" s="45">
        <v>18.521619393939396</v>
      </c>
      <c r="BA52" s="45">
        <v>7.2028519865319867</v>
      </c>
      <c r="BB52" s="45">
        <v>55.105110429306407</v>
      </c>
      <c r="BC52" s="45">
        <v>204.84725833503029</v>
      </c>
      <c r="BD52" s="45"/>
      <c r="BE52" s="45">
        <v>0</v>
      </c>
      <c r="BF52" s="45">
        <v>204.84725833503029</v>
      </c>
      <c r="BG52" s="45">
        <v>265.4354166666667</v>
      </c>
      <c r="BH52" s="45">
        <v>41.996822392514453</v>
      </c>
      <c r="BI52" s="45">
        <v>11.631641275421762</v>
      </c>
      <c r="BJ52" s="45">
        <v>1919.2185569136209</v>
      </c>
      <c r="BK52" s="45"/>
      <c r="BL52" s="45">
        <v>2238.2824372482237</v>
      </c>
      <c r="BM52" s="45">
        <v>14648.793583622422</v>
      </c>
      <c r="BN52" s="45">
        <f t="shared" si="0"/>
        <v>703.60832161755388</v>
      </c>
      <c r="BO52" s="45">
        <f t="shared" si="1"/>
        <v>497.2165472764047</v>
      </c>
      <c r="BP52" s="46">
        <f t="shared" si="2"/>
        <v>8.5633802816901436</v>
      </c>
      <c r="BQ52" s="46">
        <f t="shared" si="3"/>
        <v>1.8591549295774654</v>
      </c>
      <c r="BR52" s="64">
        <v>2</v>
      </c>
      <c r="BS52" s="46">
        <f t="shared" si="6"/>
        <v>2.2535211267605644</v>
      </c>
      <c r="BT52" s="46">
        <f t="shared" si="10"/>
        <v>11.25</v>
      </c>
      <c r="BU52" s="46">
        <f t="shared" si="11"/>
        <v>12.676056338028173</v>
      </c>
      <c r="BV52" s="45">
        <f t="shared" si="7"/>
        <v>1856.8893275014345</v>
      </c>
      <c r="BW52" s="45">
        <f t="shared" si="4"/>
        <v>3057.7141963953932</v>
      </c>
      <c r="BX52" s="45">
        <f t="shared" si="5"/>
        <v>17706.507780017815</v>
      </c>
      <c r="BY52" s="45">
        <f t="shared" si="8"/>
        <v>212478.0933602138</v>
      </c>
      <c r="BZ52" s="45">
        <f t="shared" si="9"/>
        <v>424956.18672042759</v>
      </c>
      <c r="CA52" s="48">
        <v>43101</v>
      </c>
      <c r="CB52" s="111">
        <v>0</v>
      </c>
      <c r="CC52" s="111">
        <v>0</v>
      </c>
    </row>
    <row r="53" spans="1:81">
      <c r="A53" s="42" t="s">
        <v>478</v>
      </c>
      <c r="B53" s="42" t="s">
        <v>2</v>
      </c>
      <c r="C53" s="42" t="s">
        <v>479</v>
      </c>
      <c r="D53" s="42" t="s">
        <v>480</v>
      </c>
      <c r="E53" s="43" t="s">
        <v>402</v>
      </c>
      <c r="F53" s="43" t="s">
        <v>63</v>
      </c>
      <c r="G53" s="43">
        <v>1</v>
      </c>
      <c r="H53" s="45">
        <v>260.39999999999998</v>
      </c>
      <c r="I53" s="45">
        <v>260.39999999999998</v>
      </c>
      <c r="J53" s="45"/>
      <c r="K53" s="45"/>
      <c r="L53" s="45"/>
      <c r="M53" s="45"/>
      <c r="N53" s="45"/>
      <c r="O53" s="45"/>
      <c r="P53" s="45">
        <v>8.5221818181818172</v>
      </c>
      <c r="Q53" s="45">
        <v>268.9221818181818</v>
      </c>
      <c r="R53" s="45">
        <v>53.78443636363636</v>
      </c>
      <c r="S53" s="45">
        <v>4.0338327272727268</v>
      </c>
      <c r="T53" s="45">
        <v>2.6892218181818182</v>
      </c>
      <c r="U53" s="45">
        <v>0.53784436363636356</v>
      </c>
      <c r="V53" s="45">
        <v>6.723054545454545</v>
      </c>
      <c r="W53" s="45">
        <v>21.513774545454545</v>
      </c>
      <c r="X53" s="45">
        <v>8.0676654545454536</v>
      </c>
      <c r="Y53" s="45">
        <v>1.6135330909090908</v>
      </c>
      <c r="Z53" s="45">
        <v>98.96336290909089</v>
      </c>
      <c r="AA53" s="45">
        <v>22.410181818181815</v>
      </c>
      <c r="AB53" s="45">
        <v>29.877254399999998</v>
      </c>
      <c r="AC53" s="45">
        <v>19.241776528290913</v>
      </c>
      <c r="AD53" s="45">
        <v>71.529212746472723</v>
      </c>
      <c r="AE53" s="45">
        <v>164.376</v>
      </c>
      <c r="AF53" s="45">
        <v>397</v>
      </c>
      <c r="AG53" s="45">
        <v>0</v>
      </c>
      <c r="AH53" s="45">
        <v>0</v>
      </c>
      <c r="AI53" s="45">
        <v>0</v>
      </c>
      <c r="AJ53" s="45">
        <v>0</v>
      </c>
      <c r="AK53" s="45">
        <v>3.0700000000000003</v>
      </c>
      <c r="AL53" s="45">
        <v>0</v>
      </c>
      <c r="AM53" s="45">
        <v>564.44600000000003</v>
      </c>
      <c r="AN53" s="45">
        <v>734.93857565556357</v>
      </c>
      <c r="AO53" s="45">
        <v>1.349539074074074</v>
      </c>
      <c r="AP53" s="45">
        <v>0.10796312592592593</v>
      </c>
      <c r="AQ53" s="45">
        <v>5.3981562962962963E-2</v>
      </c>
      <c r="AR53" s="45">
        <v>0.94122763636363638</v>
      </c>
      <c r="AS53" s="45">
        <v>0.34637177018181831</v>
      </c>
      <c r="AT53" s="45">
        <v>11.563653818181816</v>
      </c>
      <c r="AU53" s="45">
        <v>0.44820363636363636</v>
      </c>
      <c r="AV53" s="45">
        <v>14.81094062405387</v>
      </c>
      <c r="AW53" s="45">
        <v>3.7350303030303027</v>
      </c>
      <c r="AX53" s="45">
        <v>2.2111379393939394</v>
      </c>
      <c r="AY53" s="45">
        <v>5.6025454545454538E-2</v>
      </c>
      <c r="AZ53" s="45">
        <v>0.89640727272727272</v>
      </c>
      <c r="BA53" s="45">
        <v>0.34860282828282824</v>
      </c>
      <c r="BB53" s="45">
        <v>2.6669709976565659</v>
      </c>
      <c r="BC53" s="45">
        <v>9.9141747956363648</v>
      </c>
      <c r="BD53" s="45"/>
      <c r="BE53" s="45">
        <v>0</v>
      </c>
      <c r="BF53" s="45">
        <v>9.9141747956363648</v>
      </c>
      <c r="BG53" s="45">
        <v>29.470416666666669</v>
      </c>
      <c r="BH53" s="45">
        <v>2.0998411196257227</v>
      </c>
      <c r="BI53" s="45">
        <v>0.58158206377108801</v>
      </c>
      <c r="BJ53" s="45">
        <v>95.960927845681056</v>
      </c>
      <c r="BK53" s="45"/>
      <c r="BL53" s="45">
        <v>128.11276769574454</v>
      </c>
      <c r="BM53" s="45">
        <v>1156.6986405891803</v>
      </c>
      <c r="BN53" s="45">
        <f t="shared" si="0"/>
        <v>140.72166432351077</v>
      </c>
      <c r="BO53" s="45">
        <f t="shared" si="1"/>
        <v>99.443309455280939</v>
      </c>
      <c r="BP53" s="46">
        <f t="shared" si="2"/>
        <v>8.6609686609686669</v>
      </c>
      <c r="BQ53" s="46">
        <f t="shared" si="3"/>
        <v>1.8803418803418819</v>
      </c>
      <c r="BR53" s="64">
        <v>3</v>
      </c>
      <c r="BS53" s="46">
        <f t="shared" si="6"/>
        <v>3.4188034188034218</v>
      </c>
      <c r="BT53" s="46">
        <f t="shared" si="10"/>
        <v>12.25</v>
      </c>
      <c r="BU53" s="46">
        <f t="shared" si="11"/>
        <v>13.960113960113972</v>
      </c>
      <c r="BV53" s="45">
        <f t="shared" si="7"/>
        <v>161.4764484013387</v>
      </c>
      <c r="BW53" s="45">
        <f t="shared" si="4"/>
        <v>401.64142218013041</v>
      </c>
      <c r="BX53" s="45">
        <f t="shared" si="5"/>
        <v>1558.3400627693106</v>
      </c>
      <c r="BY53" s="45">
        <f t="shared" si="8"/>
        <v>18700.080753231727</v>
      </c>
      <c r="BZ53" s="45">
        <f t="shared" si="9"/>
        <v>37400.161506463453</v>
      </c>
      <c r="CA53" s="48">
        <v>43101</v>
      </c>
      <c r="CB53" s="111">
        <v>0</v>
      </c>
      <c r="CC53" s="111">
        <v>0</v>
      </c>
    </row>
    <row r="54" spans="1:81">
      <c r="A54" s="42" t="s">
        <v>481</v>
      </c>
      <c r="B54" s="42" t="s">
        <v>2</v>
      </c>
      <c r="C54" s="42" t="s">
        <v>74</v>
      </c>
      <c r="D54" s="42" t="s">
        <v>482</v>
      </c>
      <c r="E54" s="43" t="s">
        <v>402</v>
      </c>
      <c r="F54" s="43" t="s">
        <v>63</v>
      </c>
      <c r="G54" s="43">
        <v>1</v>
      </c>
      <c r="H54" s="45">
        <v>260.39999999999998</v>
      </c>
      <c r="I54" s="45">
        <v>260.39999999999998</v>
      </c>
      <c r="J54" s="45"/>
      <c r="K54" s="45"/>
      <c r="L54" s="45"/>
      <c r="M54" s="45"/>
      <c r="N54" s="45"/>
      <c r="O54" s="45"/>
      <c r="P54" s="45">
        <v>8.5221818181818172</v>
      </c>
      <c r="Q54" s="45">
        <v>268.9221818181818</v>
      </c>
      <c r="R54" s="45">
        <v>53.78443636363636</v>
      </c>
      <c r="S54" s="45">
        <v>4.0338327272727268</v>
      </c>
      <c r="T54" s="45">
        <v>2.6892218181818182</v>
      </c>
      <c r="U54" s="45">
        <v>0.53784436363636356</v>
      </c>
      <c r="V54" s="45">
        <v>6.723054545454545</v>
      </c>
      <c r="W54" s="45">
        <v>21.513774545454545</v>
      </c>
      <c r="X54" s="45">
        <v>8.0676654545454536</v>
      </c>
      <c r="Y54" s="45">
        <v>1.6135330909090908</v>
      </c>
      <c r="Z54" s="45">
        <v>98.96336290909089</v>
      </c>
      <c r="AA54" s="45">
        <v>22.410181818181815</v>
      </c>
      <c r="AB54" s="45">
        <v>29.877254399999998</v>
      </c>
      <c r="AC54" s="45">
        <v>19.241776528290913</v>
      </c>
      <c r="AD54" s="45">
        <v>71.529212746472723</v>
      </c>
      <c r="AE54" s="45">
        <v>164.376</v>
      </c>
      <c r="AF54" s="45">
        <v>0</v>
      </c>
      <c r="AG54" s="45">
        <v>264.83999999999997</v>
      </c>
      <c r="AH54" s="45">
        <v>27.01</v>
      </c>
      <c r="AI54" s="45">
        <v>0</v>
      </c>
      <c r="AJ54" s="45">
        <v>0</v>
      </c>
      <c r="AK54" s="45">
        <v>3.0700000000000003</v>
      </c>
      <c r="AL54" s="45">
        <v>0</v>
      </c>
      <c r="AM54" s="45">
        <v>459.29599999999999</v>
      </c>
      <c r="AN54" s="45">
        <v>629.78857565556359</v>
      </c>
      <c r="AO54" s="45">
        <v>1.349539074074074</v>
      </c>
      <c r="AP54" s="45">
        <v>0.10796312592592593</v>
      </c>
      <c r="AQ54" s="45">
        <v>5.3981562962962963E-2</v>
      </c>
      <c r="AR54" s="45">
        <v>0.94122763636363638</v>
      </c>
      <c r="AS54" s="45">
        <v>0.34637177018181831</v>
      </c>
      <c r="AT54" s="45">
        <v>11.563653818181816</v>
      </c>
      <c r="AU54" s="45">
        <v>0.44820363636363636</v>
      </c>
      <c r="AV54" s="45">
        <v>14.81094062405387</v>
      </c>
      <c r="AW54" s="45">
        <v>3.7350303030303027</v>
      </c>
      <c r="AX54" s="45">
        <v>2.2111379393939394</v>
      </c>
      <c r="AY54" s="45">
        <v>5.6025454545454538E-2</v>
      </c>
      <c r="AZ54" s="45">
        <v>0.89640727272727272</v>
      </c>
      <c r="BA54" s="45">
        <v>0.34860282828282824</v>
      </c>
      <c r="BB54" s="45">
        <v>2.6669709976565659</v>
      </c>
      <c r="BC54" s="45">
        <v>9.9141747956363648</v>
      </c>
      <c r="BD54" s="45"/>
      <c r="BE54" s="45">
        <v>0</v>
      </c>
      <c r="BF54" s="45">
        <v>9.9141747956363648</v>
      </c>
      <c r="BG54" s="45">
        <v>29.470416666666669</v>
      </c>
      <c r="BH54" s="45">
        <v>2.0998411196257227</v>
      </c>
      <c r="BI54" s="45">
        <v>0.58158206377108801</v>
      </c>
      <c r="BJ54" s="45">
        <v>95.960927845681056</v>
      </c>
      <c r="BK54" s="45"/>
      <c r="BL54" s="45">
        <v>128.11276769574454</v>
      </c>
      <c r="BM54" s="45">
        <v>1051.5486405891802</v>
      </c>
      <c r="BN54" s="45">
        <f t="shared" si="0"/>
        <v>140.72166432351077</v>
      </c>
      <c r="BO54" s="45">
        <f t="shared" si="1"/>
        <v>99.443309455280939</v>
      </c>
      <c r="BP54" s="46">
        <f t="shared" si="2"/>
        <v>8.8629737609329435</v>
      </c>
      <c r="BQ54" s="46">
        <f t="shared" si="3"/>
        <v>1.9241982507288626</v>
      </c>
      <c r="BR54" s="64">
        <v>5</v>
      </c>
      <c r="BS54" s="46">
        <f t="shared" si="6"/>
        <v>5.8309037900874632</v>
      </c>
      <c r="BT54" s="46">
        <f t="shared" si="10"/>
        <v>14.25</v>
      </c>
      <c r="BU54" s="46">
        <f t="shared" si="11"/>
        <v>16.618075801749271</v>
      </c>
      <c r="BV54" s="45">
        <f t="shared" si="7"/>
        <v>174.74715018537398</v>
      </c>
      <c r="BW54" s="45">
        <f t="shared" si="4"/>
        <v>414.91212396416569</v>
      </c>
      <c r="BX54" s="45">
        <f t="shared" si="5"/>
        <v>1466.4607645533458</v>
      </c>
      <c r="BY54" s="45">
        <f t="shared" si="8"/>
        <v>17597.529174640149</v>
      </c>
      <c r="BZ54" s="45">
        <f t="shared" si="9"/>
        <v>35195.058349280298</v>
      </c>
      <c r="CA54" s="48">
        <v>43101</v>
      </c>
      <c r="CB54" s="111">
        <v>0</v>
      </c>
      <c r="CC54" s="111">
        <v>0</v>
      </c>
    </row>
    <row r="55" spans="1:81">
      <c r="A55" s="42" t="s">
        <v>202</v>
      </c>
      <c r="B55" s="42" t="s">
        <v>0</v>
      </c>
      <c r="C55" s="42" t="s">
        <v>178</v>
      </c>
      <c r="D55" s="42" t="s">
        <v>483</v>
      </c>
      <c r="E55" s="43" t="s">
        <v>402</v>
      </c>
      <c r="F55" s="43" t="s">
        <v>63</v>
      </c>
      <c r="G55" s="43">
        <v>1</v>
      </c>
      <c r="H55" s="45">
        <v>1041.5999999999999</v>
      </c>
      <c r="I55" s="45">
        <v>1041.5999999999999</v>
      </c>
      <c r="J55" s="45"/>
      <c r="K55" s="45"/>
      <c r="L55" s="45"/>
      <c r="M55" s="45"/>
      <c r="N55" s="45"/>
      <c r="O55" s="45"/>
      <c r="P55" s="45">
        <v>34.088727272727269</v>
      </c>
      <c r="Q55" s="45">
        <v>1075.6887272727272</v>
      </c>
      <c r="R55" s="45">
        <v>215.13774545454544</v>
      </c>
      <c r="S55" s="45">
        <v>16.135330909090907</v>
      </c>
      <c r="T55" s="45">
        <v>10.756887272727273</v>
      </c>
      <c r="U55" s="45">
        <v>2.1513774545454543</v>
      </c>
      <c r="V55" s="45">
        <v>26.89221818181818</v>
      </c>
      <c r="W55" s="45">
        <v>86.055098181818181</v>
      </c>
      <c r="X55" s="45">
        <v>32.270661818181814</v>
      </c>
      <c r="Y55" s="45">
        <v>6.4541323636363632</v>
      </c>
      <c r="Z55" s="45">
        <v>395.85345163636356</v>
      </c>
      <c r="AA55" s="45">
        <v>89.640727272727261</v>
      </c>
      <c r="AB55" s="45">
        <v>119.50901759999999</v>
      </c>
      <c r="AC55" s="45">
        <v>76.967106113163652</v>
      </c>
      <c r="AD55" s="45">
        <v>286.11685098589089</v>
      </c>
      <c r="AE55" s="45">
        <v>117.504</v>
      </c>
      <c r="AF55" s="45">
        <v>397</v>
      </c>
      <c r="AG55" s="45">
        <v>0</v>
      </c>
      <c r="AH55" s="45">
        <v>32.619999999999997</v>
      </c>
      <c r="AI55" s="45">
        <v>0</v>
      </c>
      <c r="AJ55" s="45">
        <v>0</v>
      </c>
      <c r="AK55" s="45">
        <v>3.0700000000000003</v>
      </c>
      <c r="AL55" s="45">
        <v>0</v>
      </c>
      <c r="AM55" s="45">
        <v>550.19400000000007</v>
      </c>
      <c r="AN55" s="45">
        <v>1232.1643026222546</v>
      </c>
      <c r="AO55" s="45">
        <v>5.3981562962962961</v>
      </c>
      <c r="AP55" s="45">
        <v>0.43185250370370371</v>
      </c>
      <c r="AQ55" s="45">
        <v>0.21592625185185185</v>
      </c>
      <c r="AR55" s="45">
        <v>3.7649105454545455</v>
      </c>
      <c r="AS55" s="45">
        <v>1.3854870807272732</v>
      </c>
      <c r="AT55" s="45">
        <v>46.254615272727264</v>
      </c>
      <c r="AU55" s="45">
        <v>1.7928145454545454</v>
      </c>
      <c r="AV55" s="45">
        <v>59.243762496215481</v>
      </c>
      <c r="AW55" s="45">
        <v>14.940121212121211</v>
      </c>
      <c r="AX55" s="45">
        <v>8.8445517575757577</v>
      </c>
      <c r="AY55" s="45">
        <v>0.22410181818181815</v>
      </c>
      <c r="AZ55" s="45">
        <v>3.5856290909090909</v>
      </c>
      <c r="BA55" s="45">
        <v>1.3944113131313129</v>
      </c>
      <c r="BB55" s="45">
        <v>10.667883990626263</v>
      </c>
      <c r="BC55" s="45">
        <v>39.656699182545459</v>
      </c>
      <c r="BD55" s="45"/>
      <c r="BE55" s="45">
        <v>0</v>
      </c>
      <c r="BF55" s="45">
        <v>39.656699182545459</v>
      </c>
      <c r="BG55" s="45">
        <v>53.087083333333339</v>
      </c>
      <c r="BH55" s="45">
        <v>8.3993644785028909</v>
      </c>
      <c r="BI55" s="45">
        <v>2.3263282550843525</v>
      </c>
      <c r="BJ55" s="45">
        <v>383.84371138272417</v>
      </c>
      <c r="BK55" s="45"/>
      <c r="BL55" s="45">
        <v>447.65648744964477</v>
      </c>
      <c r="BM55" s="45">
        <v>2854.4099790233877</v>
      </c>
      <c r="BN55" s="45">
        <f t="shared" si="0"/>
        <v>140.72166432351077</v>
      </c>
      <c r="BO55" s="45">
        <f t="shared" si="1"/>
        <v>99.443309455280939</v>
      </c>
      <c r="BP55" s="46">
        <f t="shared" si="2"/>
        <v>8.8629737609329435</v>
      </c>
      <c r="BQ55" s="46">
        <f t="shared" si="3"/>
        <v>1.9241982507288626</v>
      </c>
      <c r="BR55" s="64">
        <v>5</v>
      </c>
      <c r="BS55" s="46">
        <f t="shared" si="6"/>
        <v>5.8309037900874632</v>
      </c>
      <c r="BT55" s="46">
        <f t="shared" si="10"/>
        <v>14.25</v>
      </c>
      <c r="BU55" s="46">
        <f t="shared" si="11"/>
        <v>16.618075801749271</v>
      </c>
      <c r="BV55" s="45">
        <f t="shared" si="7"/>
        <v>474.34801400680203</v>
      </c>
      <c r="BW55" s="45">
        <f t="shared" si="4"/>
        <v>714.51298778559385</v>
      </c>
      <c r="BX55" s="45">
        <f t="shared" si="5"/>
        <v>3568.9229668089815</v>
      </c>
      <c r="BY55" s="45">
        <f t="shared" si="8"/>
        <v>42827.07560170778</v>
      </c>
      <c r="BZ55" s="45">
        <f t="shared" si="9"/>
        <v>85654.15120341556</v>
      </c>
      <c r="CA55" s="48">
        <v>43101</v>
      </c>
      <c r="CB55" s="111">
        <v>0</v>
      </c>
      <c r="CC55" s="111">
        <v>0</v>
      </c>
    </row>
    <row r="56" spans="1:81">
      <c r="A56" s="42" t="s">
        <v>484</v>
      </c>
      <c r="B56" s="42" t="s">
        <v>2</v>
      </c>
      <c r="C56" s="42" t="s">
        <v>165</v>
      </c>
      <c r="D56" s="42" t="s">
        <v>485</v>
      </c>
      <c r="E56" s="43" t="s">
        <v>402</v>
      </c>
      <c r="F56" s="43" t="s">
        <v>63</v>
      </c>
      <c r="G56" s="43">
        <v>1</v>
      </c>
      <c r="H56" s="45">
        <v>260.39999999999998</v>
      </c>
      <c r="I56" s="45">
        <v>260.39999999999998</v>
      </c>
      <c r="J56" s="45"/>
      <c r="K56" s="45"/>
      <c r="L56" s="45"/>
      <c r="M56" s="45"/>
      <c r="N56" s="45"/>
      <c r="O56" s="45"/>
      <c r="P56" s="45">
        <v>8.5221818181818172</v>
      </c>
      <c r="Q56" s="45">
        <v>268.9221818181818</v>
      </c>
      <c r="R56" s="45">
        <v>53.78443636363636</v>
      </c>
      <c r="S56" s="45">
        <v>4.0338327272727268</v>
      </c>
      <c r="T56" s="45">
        <v>2.6892218181818182</v>
      </c>
      <c r="U56" s="45">
        <v>0.53784436363636356</v>
      </c>
      <c r="V56" s="45">
        <v>6.723054545454545</v>
      </c>
      <c r="W56" s="45">
        <v>21.513774545454545</v>
      </c>
      <c r="X56" s="45">
        <v>8.0676654545454536</v>
      </c>
      <c r="Y56" s="45">
        <v>1.6135330909090908</v>
      </c>
      <c r="Z56" s="45">
        <v>98.96336290909089</v>
      </c>
      <c r="AA56" s="45">
        <v>22.410181818181815</v>
      </c>
      <c r="AB56" s="45">
        <v>29.877254399999998</v>
      </c>
      <c r="AC56" s="45">
        <v>19.241776528290913</v>
      </c>
      <c r="AD56" s="45">
        <v>71.529212746472723</v>
      </c>
      <c r="AE56" s="45">
        <v>164.376</v>
      </c>
      <c r="AF56" s="45">
        <v>397</v>
      </c>
      <c r="AG56" s="45">
        <v>0</v>
      </c>
      <c r="AH56" s="45">
        <v>0</v>
      </c>
      <c r="AI56" s="45">
        <v>0</v>
      </c>
      <c r="AJ56" s="45">
        <v>0</v>
      </c>
      <c r="AK56" s="45">
        <v>3.0700000000000003</v>
      </c>
      <c r="AL56" s="45">
        <v>0</v>
      </c>
      <c r="AM56" s="45">
        <v>564.44600000000003</v>
      </c>
      <c r="AN56" s="45">
        <v>734.93857565556357</v>
      </c>
      <c r="AO56" s="45">
        <v>1.349539074074074</v>
      </c>
      <c r="AP56" s="45">
        <v>0.10796312592592593</v>
      </c>
      <c r="AQ56" s="45">
        <v>5.3981562962962963E-2</v>
      </c>
      <c r="AR56" s="45">
        <v>0.94122763636363638</v>
      </c>
      <c r="AS56" s="45">
        <v>0.34637177018181831</v>
      </c>
      <c r="AT56" s="45">
        <v>11.563653818181816</v>
      </c>
      <c r="AU56" s="45">
        <v>0.44820363636363636</v>
      </c>
      <c r="AV56" s="45">
        <v>14.81094062405387</v>
      </c>
      <c r="AW56" s="45">
        <v>3.7350303030303027</v>
      </c>
      <c r="AX56" s="45">
        <v>2.2111379393939394</v>
      </c>
      <c r="AY56" s="45">
        <v>5.6025454545454538E-2</v>
      </c>
      <c r="AZ56" s="45">
        <v>0.89640727272727272</v>
      </c>
      <c r="BA56" s="45">
        <v>0.34860282828282824</v>
      </c>
      <c r="BB56" s="45">
        <v>2.6669709976565659</v>
      </c>
      <c r="BC56" s="45">
        <v>9.9141747956363648</v>
      </c>
      <c r="BD56" s="45"/>
      <c r="BE56" s="45">
        <v>0</v>
      </c>
      <c r="BF56" s="45">
        <v>9.9141747956363648</v>
      </c>
      <c r="BG56" s="45">
        <v>29.470416666666669</v>
      </c>
      <c r="BH56" s="45">
        <v>2.0998411196257227</v>
      </c>
      <c r="BI56" s="45">
        <v>0.58158206377108801</v>
      </c>
      <c r="BJ56" s="45">
        <v>95.960927845681056</v>
      </c>
      <c r="BK56" s="45"/>
      <c r="BL56" s="45">
        <v>128.11276769574454</v>
      </c>
      <c r="BM56" s="45">
        <v>1156.6986405891803</v>
      </c>
      <c r="BN56" s="45">
        <f t="shared" si="0"/>
        <v>140.72166432351077</v>
      </c>
      <c r="BO56" s="45">
        <f t="shared" si="1"/>
        <v>99.443309455280939</v>
      </c>
      <c r="BP56" s="46">
        <f t="shared" si="2"/>
        <v>8.6609686609686669</v>
      </c>
      <c r="BQ56" s="46">
        <f t="shared" si="3"/>
        <v>1.8803418803418819</v>
      </c>
      <c r="BR56" s="64">
        <v>3</v>
      </c>
      <c r="BS56" s="46">
        <f t="shared" si="6"/>
        <v>3.4188034188034218</v>
      </c>
      <c r="BT56" s="46">
        <f t="shared" si="10"/>
        <v>12.25</v>
      </c>
      <c r="BU56" s="46">
        <f t="shared" si="11"/>
        <v>13.960113960113972</v>
      </c>
      <c r="BV56" s="45">
        <f t="shared" si="7"/>
        <v>161.4764484013387</v>
      </c>
      <c r="BW56" s="45">
        <f t="shared" si="4"/>
        <v>401.64142218013041</v>
      </c>
      <c r="BX56" s="45">
        <f t="shared" si="5"/>
        <v>1558.3400627693106</v>
      </c>
      <c r="BY56" s="45">
        <f t="shared" si="8"/>
        <v>18700.080753231727</v>
      </c>
      <c r="BZ56" s="45">
        <f t="shared" si="9"/>
        <v>37400.161506463453</v>
      </c>
      <c r="CA56" s="48">
        <v>43101</v>
      </c>
      <c r="CB56" s="111">
        <v>0</v>
      </c>
      <c r="CC56" s="111">
        <v>0</v>
      </c>
    </row>
    <row r="57" spans="1:81">
      <c r="A57" s="42" t="s">
        <v>207</v>
      </c>
      <c r="B57" s="42" t="s">
        <v>2</v>
      </c>
      <c r="C57" s="42" t="s">
        <v>207</v>
      </c>
      <c r="D57" s="42" t="s">
        <v>486</v>
      </c>
      <c r="E57" s="43" t="s">
        <v>402</v>
      </c>
      <c r="F57" s="43" t="s">
        <v>63</v>
      </c>
      <c r="G57" s="43">
        <v>1</v>
      </c>
      <c r="H57" s="45">
        <v>260.39999999999998</v>
      </c>
      <c r="I57" s="45">
        <v>260.39999999999998</v>
      </c>
      <c r="J57" s="45"/>
      <c r="K57" s="45"/>
      <c r="L57" s="45"/>
      <c r="M57" s="45"/>
      <c r="N57" s="45"/>
      <c r="O57" s="45"/>
      <c r="P57" s="45">
        <v>8.5221818181818172</v>
      </c>
      <c r="Q57" s="45">
        <v>268.9221818181818</v>
      </c>
      <c r="R57" s="45">
        <v>53.78443636363636</v>
      </c>
      <c r="S57" s="45">
        <v>4.0338327272727268</v>
      </c>
      <c r="T57" s="45">
        <v>2.6892218181818182</v>
      </c>
      <c r="U57" s="45">
        <v>0.53784436363636356</v>
      </c>
      <c r="V57" s="45">
        <v>6.723054545454545</v>
      </c>
      <c r="W57" s="45">
        <v>21.513774545454545</v>
      </c>
      <c r="X57" s="45">
        <v>8.0676654545454536</v>
      </c>
      <c r="Y57" s="45">
        <v>1.6135330909090908</v>
      </c>
      <c r="Z57" s="45">
        <v>98.96336290909089</v>
      </c>
      <c r="AA57" s="45">
        <v>22.410181818181815</v>
      </c>
      <c r="AB57" s="45">
        <v>29.877254399999998</v>
      </c>
      <c r="AC57" s="45">
        <v>19.241776528290913</v>
      </c>
      <c r="AD57" s="45">
        <v>71.529212746472723</v>
      </c>
      <c r="AE57" s="45">
        <v>164.376</v>
      </c>
      <c r="AF57" s="45">
        <v>397</v>
      </c>
      <c r="AG57" s="45">
        <v>0</v>
      </c>
      <c r="AH57" s="45">
        <v>32.54</v>
      </c>
      <c r="AI57" s="45">
        <v>0</v>
      </c>
      <c r="AJ57" s="45">
        <v>0</v>
      </c>
      <c r="AK57" s="45">
        <v>3.0700000000000003</v>
      </c>
      <c r="AL57" s="45">
        <v>0</v>
      </c>
      <c r="AM57" s="45">
        <v>596.98599999999999</v>
      </c>
      <c r="AN57" s="45">
        <v>767.47857565556353</v>
      </c>
      <c r="AO57" s="45">
        <v>1.349539074074074</v>
      </c>
      <c r="AP57" s="45">
        <v>0.10796312592592593</v>
      </c>
      <c r="AQ57" s="45">
        <v>5.3981562962962963E-2</v>
      </c>
      <c r="AR57" s="45">
        <v>0.94122763636363638</v>
      </c>
      <c r="AS57" s="45">
        <v>0.34637177018181831</v>
      </c>
      <c r="AT57" s="45">
        <v>11.563653818181816</v>
      </c>
      <c r="AU57" s="45">
        <v>0.44820363636363636</v>
      </c>
      <c r="AV57" s="45">
        <v>14.81094062405387</v>
      </c>
      <c r="AW57" s="45">
        <v>3.7350303030303027</v>
      </c>
      <c r="AX57" s="45">
        <v>2.2111379393939394</v>
      </c>
      <c r="AY57" s="45">
        <v>5.6025454545454538E-2</v>
      </c>
      <c r="AZ57" s="45">
        <v>0.89640727272727272</v>
      </c>
      <c r="BA57" s="45">
        <v>0.34860282828282824</v>
      </c>
      <c r="BB57" s="45">
        <v>2.6669709976565659</v>
      </c>
      <c r="BC57" s="45">
        <v>9.9141747956363648</v>
      </c>
      <c r="BD57" s="45"/>
      <c r="BE57" s="45">
        <v>0</v>
      </c>
      <c r="BF57" s="45">
        <v>9.9141747956363648</v>
      </c>
      <c r="BG57" s="45">
        <v>29.470416666666669</v>
      </c>
      <c r="BH57" s="45">
        <v>2.0998411196257227</v>
      </c>
      <c r="BI57" s="45">
        <v>0.58158206377108801</v>
      </c>
      <c r="BJ57" s="45">
        <v>95.960927845681056</v>
      </c>
      <c r="BK57" s="45"/>
      <c r="BL57" s="45">
        <v>128.11276769574454</v>
      </c>
      <c r="BM57" s="45">
        <v>1189.2386405891802</v>
      </c>
      <c r="BN57" s="45">
        <f t="shared" si="0"/>
        <v>140.72166432351077</v>
      </c>
      <c r="BO57" s="45">
        <f t="shared" si="1"/>
        <v>99.443309455280939</v>
      </c>
      <c r="BP57" s="46">
        <f t="shared" si="2"/>
        <v>8.5633802816901436</v>
      </c>
      <c r="BQ57" s="46">
        <f t="shared" si="3"/>
        <v>1.8591549295774654</v>
      </c>
      <c r="BR57" s="64">
        <v>2</v>
      </c>
      <c r="BS57" s="46">
        <f t="shared" si="6"/>
        <v>2.2535211267605644</v>
      </c>
      <c r="BT57" s="46">
        <f t="shared" si="10"/>
        <v>11.25</v>
      </c>
      <c r="BU57" s="46">
        <f t="shared" si="11"/>
        <v>12.676056338028173</v>
      </c>
      <c r="BV57" s="45">
        <f t="shared" si="7"/>
        <v>150.74856007468486</v>
      </c>
      <c r="BW57" s="45">
        <f t="shared" si="4"/>
        <v>390.91353385347657</v>
      </c>
      <c r="BX57" s="45">
        <f t="shared" si="5"/>
        <v>1580.1521744426568</v>
      </c>
      <c r="BY57" s="45">
        <f t="shared" si="8"/>
        <v>18961.82609331188</v>
      </c>
      <c r="BZ57" s="45">
        <f t="shared" si="9"/>
        <v>37923.65218662376</v>
      </c>
      <c r="CA57" s="48">
        <v>43101</v>
      </c>
      <c r="CB57" s="111">
        <v>0</v>
      </c>
      <c r="CC57" s="111">
        <v>0</v>
      </c>
    </row>
    <row r="58" spans="1:81">
      <c r="A58" s="42" t="s">
        <v>204</v>
      </c>
      <c r="B58" s="42" t="s">
        <v>0</v>
      </c>
      <c r="C58" s="42" t="s">
        <v>207</v>
      </c>
      <c r="D58" s="42" t="s">
        <v>487</v>
      </c>
      <c r="E58" s="43" t="s">
        <v>402</v>
      </c>
      <c r="F58" s="43" t="s">
        <v>63</v>
      </c>
      <c r="G58" s="43">
        <v>1</v>
      </c>
      <c r="H58" s="45">
        <v>1041.5999999999999</v>
      </c>
      <c r="I58" s="45">
        <v>1041.5999999999999</v>
      </c>
      <c r="J58" s="45"/>
      <c r="K58" s="45"/>
      <c r="L58" s="45"/>
      <c r="M58" s="45"/>
      <c r="N58" s="45"/>
      <c r="O58" s="45"/>
      <c r="P58" s="45">
        <v>34.088727272727269</v>
      </c>
      <c r="Q58" s="45">
        <v>1075.6887272727272</v>
      </c>
      <c r="R58" s="45">
        <v>215.13774545454544</v>
      </c>
      <c r="S58" s="45">
        <v>16.135330909090907</v>
      </c>
      <c r="T58" s="45">
        <v>10.756887272727273</v>
      </c>
      <c r="U58" s="45">
        <v>2.1513774545454543</v>
      </c>
      <c r="V58" s="45">
        <v>26.89221818181818</v>
      </c>
      <c r="W58" s="45">
        <v>86.055098181818181</v>
      </c>
      <c r="X58" s="45">
        <v>32.270661818181814</v>
      </c>
      <c r="Y58" s="45">
        <v>6.4541323636363632</v>
      </c>
      <c r="Z58" s="45">
        <v>395.85345163636356</v>
      </c>
      <c r="AA58" s="45">
        <v>89.640727272727261</v>
      </c>
      <c r="AB58" s="45">
        <v>119.50901759999999</v>
      </c>
      <c r="AC58" s="45">
        <v>76.967106113163652</v>
      </c>
      <c r="AD58" s="45">
        <v>286.11685098589089</v>
      </c>
      <c r="AE58" s="45">
        <v>117.504</v>
      </c>
      <c r="AF58" s="45">
        <v>397</v>
      </c>
      <c r="AG58" s="45">
        <v>0</v>
      </c>
      <c r="AH58" s="45">
        <v>32.54</v>
      </c>
      <c r="AI58" s="45">
        <v>0</v>
      </c>
      <c r="AJ58" s="45">
        <v>0</v>
      </c>
      <c r="AK58" s="45">
        <v>3.0700000000000003</v>
      </c>
      <c r="AL58" s="45">
        <v>0</v>
      </c>
      <c r="AM58" s="45">
        <v>550.11400000000003</v>
      </c>
      <c r="AN58" s="45">
        <v>1232.0843026222544</v>
      </c>
      <c r="AO58" s="45">
        <v>5.3981562962962961</v>
      </c>
      <c r="AP58" s="45">
        <v>0.43185250370370371</v>
      </c>
      <c r="AQ58" s="45">
        <v>0.21592625185185185</v>
      </c>
      <c r="AR58" s="45">
        <v>3.7649105454545455</v>
      </c>
      <c r="AS58" s="45">
        <v>1.3854870807272732</v>
      </c>
      <c r="AT58" s="45">
        <v>46.254615272727264</v>
      </c>
      <c r="AU58" s="45">
        <v>1.7928145454545454</v>
      </c>
      <c r="AV58" s="45">
        <v>59.243762496215481</v>
      </c>
      <c r="AW58" s="45">
        <v>14.940121212121211</v>
      </c>
      <c r="AX58" s="45">
        <v>8.8445517575757577</v>
      </c>
      <c r="AY58" s="45">
        <v>0.22410181818181815</v>
      </c>
      <c r="AZ58" s="45">
        <v>3.5856290909090909</v>
      </c>
      <c r="BA58" s="45">
        <v>1.3944113131313129</v>
      </c>
      <c r="BB58" s="45">
        <v>10.667883990626263</v>
      </c>
      <c r="BC58" s="45">
        <v>39.656699182545459</v>
      </c>
      <c r="BD58" s="45"/>
      <c r="BE58" s="45">
        <v>0</v>
      </c>
      <c r="BF58" s="45">
        <v>39.656699182545459</v>
      </c>
      <c r="BG58" s="45">
        <v>53.087083333333339</v>
      </c>
      <c r="BH58" s="45">
        <v>8.3993644785028909</v>
      </c>
      <c r="BI58" s="45">
        <v>2.3263282550843525</v>
      </c>
      <c r="BJ58" s="45">
        <v>383.84371138272417</v>
      </c>
      <c r="BK58" s="45"/>
      <c r="BL58" s="45">
        <v>447.65648744964477</v>
      </c>
      <c r="BM58" s="45">
        <v>2854.3299790233873</v>
      </c>
      <c r="BN58" s="45">
        <f t="shared" si="0"/>
        <v>140.72166432351077</v>
      </c>
      <c r="BO58" s="45">
        <f t="shared" si="1"/>
        <v>99.443309455280939</v>
      </c>
      <c r="BP58" s="46">
        <f t="shared" si="2"/>
        <v>8.6609686609686669</v>
      </c>
      <c r="BQ58" s="46">
        <f t="shared" si="3"/>
        <v>1.8803418803418819</v>
      </c>
      <c r="BR58" s="64">
        <v>3</v>
      </c>
      <c r="BS58" s="46">
        <f t="shared" si="6"/>
        <v>3.4188034188034218</v>
      </c>
      <c r="BT58" s="46">
        <f t="shared" si="10"/>
        <v>12.25</v>
      </c>
      <c r="BU58" s="46">
        <f t="shared" si="11"/>
        <v>13.960113960113972</v>
      </c>
      <c r="BV58" s="45">
        <f t="shared" si="7"/>
        <v>398.4677178693621</v>
      </c>
      <c r="BW58" s="45">
        <f t="shared" si="4"/>
        <v>638.63269164815381</v>
      </c>
      <c r="BX58" s="45">
        <f t="shared" si="5"/>
        <v>3492.9626706715412</v>
      </c>
      <c r="BY58" s="45">
        <f t="shared" si="8"/>
        <v>41915.552048058496</v>
      </c>
      <c r="BZ58" s="45">
        <f t="shared" si="9"/>
        <v>83831.104096116993</v>
      </c>
      <c r="CA58" s="48">
        <v>43101</v>
      </c>
      <c r="CB58" s="111">
        <v>0</v>
      </c>
      <c r="CC58" s="111">
        <v>0</v>
      </c>
    </row>
    <row r="59" spans="1:81">
      <c r="A59" s="42" t="s">
        <v>210</v>
      </c>
      <c r="B59" s="42" t="s">
        <v>2</v>
      </c>
      <c r="C59" s="42" t="s">
        <v>210</v>
      </c>
      <c r="D59" s="42" t="s">
        <v>488</v>
      </c>
      <c r="E59" s="43" t="s">
        <v>402</v>
      </c>
      <c r="F59" s="43" t="s">
        <v>63</v>
      </c>
      <c r="G59" s="43">
        <v>1</v>
      </c>
      <c r="H59" s="45">
        <v>269.02</v>
      </c>
      <c r="I59" s="45">
        <v>269.02</v>
      </c>
      <c r="J59" s="45"/>
      <c r="K59" s="45"/>
      <c r="L59" s="45"/>
      <c r="M59" s="45"/>
      <c r="N59" s="45"/>
      <c r="O59" s="45"/>
      <c r="P59" s="45">
        <v>8.8042909090909092</v>
      </c>
      <c r="Q59" s="45">
        <v>277.82429090909091</v>
      </c>
      <c r="R59" s="45">
        <v>55.564858181818181</v>
      </c>
      <c r="S59" s="45">
        <v>4.1673643636363638</v>
      </c>
      <c r="T59" s="45">
        <v>2.7782429090909093</v>
      </c>
      <c r="U59" s="45">
        <v>0.55564858181818177</v>
      </c>
      <c r="V59" s="45">
        <v>6.9456072727272726</v>
      </c>
      <c r="W59" s="45">
        <v>22.225943272727275</v>
      </c>
      <c r="X59" s="45">
        <v>8.3347287272727275</v>
      </c>
      <c r="Y59" s="45">
        <v>1.6669457454545455</v>
      </c>
      <c r="Z59" s="45">
        <v>102.23933905454547</v>
      </c>
      <c r="AA59" s="45">
        <v>23.15202424242424</v>
      </c>
      <c r="AB59" s="45">
        <v>30.86627872</v>
      </c>
      <c r="AC59" s="45">
        <v>19.878735490172126</v>
      </c>
      <c r="AD59" s="45">
        <v>73.897038452596377</v>
      </c>
      <c r="AE59" s="45">
        <v>163.8588</v>
      </c>
      <c r="AF59" s="45">
        <v>397</v>
      </c>
      <c r="AG59" s="45">
        <v>0</v>
      </c>
      <c r="AH59" s="45">
        <v>32.619999999999997</v>
      </c>
      <c r="AI59" s="45">
        <v>0</v>
      </c>
      <c r="AJ59" s="45">
        <v>0</v>
      </c>
      <c r="AK59" s="45">
        <v>3.0700000000000003</v>
      </c>
      <c r="AL59" s="45">
        <v>0</v>
      </c>
      <c r="AM59" s="45">
        <v>596.54880000000003</v>
      </c>
      <c r="AN59" s="45">
        <v>772.68517750714182</v>
      </c>
      <c r="AO59" s="45">
        <v>1.3942127561728397</v>
      </c>
      <c r="AP59" s="45">
        <v>0.11153702049382716</v>
      </c>
      <c r="AQ59" s="45">
        <v>5.576851024691358E-2</v>
      </c>
      <c r="AR59" s="45">
        <v>0.97238501818181833</v>
      </c>
      <c r="AS59" s="45">
        <v>0.35783768669090921</v>
      </c>
      <c r="AT59" s="45">
        <v>11.946444509090908</v>
      </c>
      <c r="AU59" s="45">
        <v>0.46304048484848487</v>
      </c>
      <c r="AV59" s="45">
        <v>15.301225985725701</v>
      </c>
      <c r="AW59" s="45">
        <v>3.8586707070707069</v>
      </c>
      <c r="AX59" s="45">
        <v>2.2843330585858586</v>
      </c>
      <c r="AY59" s="45">
        <v>5.7880060606060602E-2</v>
      </c>
      <c r="AZ59" s="45">
        <v>0.92608096969696974</v>
      </c>
      <c r="BA59" s="45">
        <v>0.36014259932659931</v>
      </c>
      <c r="BB59" s="45">
        <v>2.7552555214653203</v>
      </c>
      <c r="BC59" s="45">
        <v>10.242362916751516</v>
      </c>
      <c r="BD59" s="45"/>
      <c r="BE59" s="45">
        <v>0</v>
      </c>
      <c r="BF59" s="45">
        <v>10.242362916751516</v>
      </c>
      <c r="BG59" s="45">
        <v>29.470416666666669</v>
      </c>
      <c r="BH59" s="45">
        <v>2.0998411196257227</v>
      </c>
      <c r="BI59" s="45">
        <v>0.58158206377108801</v>
      </c>
      <c r="BJ59" s="45">
        <v>95.960927845681056</v>
      </c>
      <c r="BK59" s="45"/>
      <c r="BL59" s="45">
        <v>128.11276769574454</v>
      </c>
      <c r="BM59" s="45">
        <v>1204.1658250144544</v>
      </c>
      <c r="BN59" s="45">
        <f t="shared" si="0"/>
        <v>140.72166432351077</v>
      </c>
      <c r="BO59" s="45">
        <f t="shared" si="1"/>
        <v>99.443309455280939</v>
      </c>
      <c r="BP59" s="46">
        <f t="shared" si="2"/>
        <v>8.6609686609686669</v>
      </c>
      <c r="BQ59" s="46">
        <f t="shared" si="3"/>
        <v>1.8803418803418819</v>
      </c>
      <c r="BR59" s="64">
        <v>3</v>
      </c>
      <c r="BS59" s="46">
        <f t="shared" si="6"/>
        <v>3.4188034188034218</v>
      </c>
      <c r="BT59" s="46">
        <f t="shared" si="10"/>
        <v>12.25</v>
      </c>
      <c r="BU59" s="46">
        <f t="shared" si="11"/>
        <v>13.960113960113972</v>
      </c>
      <c r="BV59" s="45">
        <f t="shared" si="7"/>
        <v>168.10292144076445</v>
      </c>
      <c r="BW59" s="45">
        <f t="shared" si="4"/>
        <v>408.26789521955612</v>
      </c>
      <c r="BX59" s="45">
        <f t="shared" si="5"/>
        <v>1612.4337202340105</v>
      </c>
      <c r="BY59" s="45">
        <f t="shared" si="8"/>
        <v>19349.204642808127</v>
      </c>
      <c r="BZ59" s="45">
        <f t="shared" si="9"/>
        <v>38698.409285616253</v>
      </c>
      <c r="CA59" s="48">
        <v>43101</v>
      </c>
      <c r="CB59" s="111">
        <v>0</v>
      </c>
      <c r="CC59" s="111">
        <v>0</v>
      </c>
    </row>
    <row r="60" spans="1:81">
      <c r="A60" s="42" t="s">
        <v>210</v>
      </c>
      <c r="B60" s="42" t="s">
        <v>0</v>
      </c>
      <c r="C60" s="42" t="s">
        <v>210</v>
      </c>
      <c r="D60" s="42" t="s">
        <v>489</v>
      </c>
      <c r="E60" s="43" t="s">
        <v>402</v>
      </c>
      <c r="F60" s="43" t="s">
        <v>63</v>
      </c>
      <c r="G60" s="43">
        <v>2</v>
      </c>
      <c r="H60" s="45">
        <v>1076.08</v>
      </c>
      <c r="I60" s="45">
        <v>2152.16</v>
      </c>
      <c r="J60" s="45"/>
      <c r="K60" s="45"/>
      <c r="L60" s="45"/>
      <c r="M60" s="45"/>
      <c r="N60" s="45"/>
      <c r="O60" s="45"/>
      <c r="P60" s="45">
        <v>70.434327272727273</v>
      </c>
      <c r="Q60" s="45">
        <v>2222.5943272727272</v>
      </c>
      <c r="R60" s="45">
        <v>444.51886545454545</v>
      </c>
      <c r="S60" s="45">
        <v>33.33891490909091</v>
      </c>
      <c r="T60" s="45">
        <v>22.225943272727275</v>
      </c>
      <c r="U60" s="45">
        <v>4.4451886545454542</v>
      </c>
      <c r="V60" s="45">
        <v>55.564858181818181</v>
      </c>
      <c r="W60" s="45">
        <v>177.8075461818182</v>
      </c>
      <c r="X60" s="45">
        <v>66.67782981818182</v>
      </c>
      <c r="Y60" s="45">
        <v>13.335565963636364</v>
      </c>
      <c r="Z60" s="45">
        <v>817.91471243636374</v>
      </c>
      <c r="AA60" s="45">
        <v>185.21619393939392</v>
      </c>
      <c r="AB60" s="45">
        <v>246.93022976</v>
      </c>
      <c r="AC60" s="45">
        <v>159.02988392137701</v>
      </c>
      <c r="AD60" s="45">
        <v>591.17630762077101</v>
      </c>
      <c r="AE60" s="45">
        <v>230.87040000000002</v>
      </c>
      <c r="AF60" s="45">
        <v>794</v>
      </c>
      <c r="AG60" s="45">
        <v>0</v>
      </c>
      <c r="AH60" s="45">
        <v>65.239999999999995</v>
      </c>
      <c r="AI60" s="45">
        <v>0</v>
      </c>
      <c r="AJ60" s="45">
        <v>0</v>
      </c>
      <c r="AK60" s="45">
        <v>6.1400000000000006</v>
      </c>
      <c r="AL60" s="45">
        <v>0</v>
      </c>
      <c r="AM60" s="45">
        <v>1096.2504000000001</v>
      </c>
      <c r="AN60" s="45">
        <v>2505.3414200571351</v>
      </c>
      <c r="AO60" s="45">
        <v>11.153702049382717</v>
      </c>
      <c r="AP60" s="45">
        <v>0.89229616395061728</v>
      </c>
      <c r="AQ60" s="45">
        <v>0.44614808197530864</v>
      </c>
      <c r="AR60" s="45">
        <v>7.7790801454545466</v>
      </c>
      <c r="AS60" s="45">
        <v>2.8627014935272737</v>
      </c>
      <c r="AT60" s="45">
        <v>95.571556072727262</v>
      </c>
      <c r="AU60" s="45">
        <v>3.7043238787878789</v>
      </c>
      <c r="AV60" s="45">
        <v>122.40980788580561</v>
      </c>
      <c r="AW60" s="45">
        <v>30.869365656565655</v>
      </c>
      <c r="AX60" s="45">
        <v>18.274664468686868</v>
      </c>
      <c r="AY60" s="45">
        <v>0.46304048484848481</v>
      </c>
      <c r="AZ60" s="45">
        <v>7.4086477575757579</v>
      </c>
      <c r="BA60" s="45">
        <v>2.8811407946127945</v>
      </c>
      <c r="BB60" s="45">
        <v>22.042044171722562</v>
      </c>
      <c r="BC60" s="45">
        <v>81.938903334012124</v>
      </c>
      <c r="BD60" s="45"/>
      <c r="BE60" s="45">
        <v>0</v>
      </c>
      <c r="BF60" s="45">
        <v>81.938903334012124</v>
      </c>
      <c r="BG60" s="45">
        <v>106.17416666666668</v>
      </c>
      <c r="BH60" s="45">
        <v>16.798728957005782</v>
      </c>
      <c r="BI60" s="45">
        <v>4.652656510168705</v>
      </c>
      <c r="BJ60" s="45">
        <v>767.68742276544833</v>
      </c>
      <c r="BK60" s="45"/>
      <c r="BL60" s="45">
        <v>895.31297489928954</v>
      </c>
      <c r="BM60" s="45">
        <v>5827.5974334489692</v>
      </c>
      <c r="BN60" s="45">
        <f t="shared" si="0"/>
        <v>281.44332864702153</v>
      </c>
      <c r="BO60" s="45">
        <f t="shared" si="1"/>
        <v>198.88661891056188</v>
      </c>
      <c r="BP60" s="46">
        <f t="shared" si="2"/>
        <v>8.6609686609686669</v>
      </c>
      <c r="BQ60" s="46">
        <f t="shared" si="3"/>
        <v>1.8803418803418819</v>
      </c>
      <c r="BR60" s="64">
        <v>3</v>
      </c>
      <c r="BS60" s="46">
        <f t="shared" si="6"/>
        <v>3.4188034188034218</v>
      </c>
      <c r="BT60" s="46">
        <f t="shared" si="10"/>
        <v>12.25</v>
      </c>
      <c r="BU60" s="46">
        <f t="shared" si="11"/>
        <v>13.960113960113972</v>
      </c>
      <c r="BV60" s="45">
        <f t="shared" si="7"/>
        <v>813.53924284615312</v>
      </c>
      <c r="BW60" s="45">
        <f t="shared" si="4"/>
        <v>1293.8691904037364</v>
      </c>
      <c r="BX60" s="45">
        <f t="shared" si="5"/>
        <v>7121.4666238527061</v>
      </c>
      <c r="BY60" s="45">
        <f t="shared" si="8"/>
        <v>85457.599486232473</v>
      </c>
      <c r="BZ60" s="45">
        <f t="shared" si="9"/>
        <v>170915.19897246495</v>
      </c>
      <c r="CA60" s="48">
        <v>43101</v>
      </c>
      <c r="CB60" s="111">
        <v>0</v>
      </c>
      <c r="CC60" s="111">
        <v>0</v>
      </c>
    </row>
    <row r="61" spans="1:81">
      <c r="A61" s="42" t="s">
        <v>490</v>
      </c>
      <c r="B61" s="42" t="s">
        <v>2</v>
      </c>
      <c r="C61" s="42" t="s">
        <v>315</v>
      </c>
      <c r="D61" s="42" t="s">
        <v>491</v>
      </c>
      <c r="E61" s="43" t="s">
        <v>402</v>
      </c>
      <c r="F61" s="43" t="s">
        <v>63</v>
      </c>
      <c r="G61" s="43">
        <v>1</v>
      </c>
      <c r="H61" s="45">
        <v>260.39999999999998</v>
      </c>
      <c r="I61" s="45">
        <v>260.39999999999998</v>
      </c>
      <c r="J61" s="45"/>
      <c r="K61" s="45"/>
      <c r="L61" s="45"/>
      <c r="M61" s="45"/>
      <c r="N61" s="45"/>
      <c r="O61" s="45"/>
      <c r="P61" s="45">
        <v>8.5221818181818172</v>
      </c>
      <c r="Q61" s="45">
        <v>268.9221818181818</v>
      </c>
      <c r="R61" s="45">
        <v>53.78443636363636</v>
      </c>
      <c r="S61" s="45">
        <v>4.0338327272727268</v>
      </c>
      <c r="T61" s="45">
        <v>2.6892218181818182</v>
      </c>
      <c r="U61" s="45">
        <v>0.53784436363636356</v>
      </c>
      <c r="V61" s="45">
        <v>6.723054545454545</v>
      </c>
      <c r="W61" s="45">
        <v>21.513774545454545</v>
      </c>
      <c r="X61" s="45">
        <v>8.0676654545454536</v>
      </c>
      <c r="Y61" s="45">
        <v>1.6135330909090908</v>
      </c>
      <c r="Z61" s="45">
        <v>98.96336290909089</v>
      </c>
      <c r="AA61" s="45">
        <v>22.410181818181815</v>
      </c>
      <c r="AB61" s="45">
        <v>29.877254399999998</v>
      </c>
      <c r="AC61" s="45">
        <v>19.241776528290913</v>
      </c>
      <c r="AD61" s="45">
        <v>71.529212746472723</v>
      </c>
      <c r="AE61" s="45">
        <v>164.376</v>
      </c>
      <c r="AF61" s="45">
        <v>397</v>
      </c>
      <c r="AG61" s="45">
        <v>0</v>
      </c>
      <c r="AH61" s="45">
        <v>0</v>
      </c>
      <c r="AI61" s="45">
        <v>0</v>
      </c>
      <c r="AJ61" s="45">
        <v>0</v>
      </c>
      <c r="AK61" s="45">
        <v>3.0700000000000003</v>
      </c>
      <c r="AL61" s="45">
        <v>0</v>
      </c>
      <c r="AM61" s="45">
        <v>564.44600000000003</v>
      </c>
      <c r="AN61" s="45">
        <v>734.93857565556357</v>
      </c>
      <c r="AO61" s="45">
        <v>1.349539074074074</v>
      </c>
      <c r="AP61" s="45">
        <v>0.10796312592592593</v>
      </c>
      <c r="AQ61" s="45">
        <v>5.3981562962962963E-2</v>
      </c>
      <c r="AR61" s="45">
        <v>0.94122763636363638</v>
      </c>
      <c r="AS61" s="45">
        <v>0.34637177018181831</v>
      </c>
      <c r="AT61" s="45">
        <v>11.563653818181816</v>
      </c>
      <c r="AU61" s="45">
        <v>0.44820363636363636</v>
      </c>
      <c r="AV61" s="45">
        <v>14.81094062405387</v>
      </c>
      <c r="AW61" s="45">
        <v>3.7350303030303027</v>
      </c>
      <c r="AX61" s="45">
        <v>2.2111379393939394</v>
      </c>
      <c r="AY61" s="45">
        <v>5.6025454545454538E-2</v>
      </c>
      <c r="AZ61" s="45">
        <v>0.89640727272727272</v>
      </c>
      <c r="BA61" s="45">
        <v>0.34860282828282824</v>
      </c>
      <c r="BB61" s="45">
        <v>2.6669709976565659</v>
      </c>
      <c r="BC61" s="45">
        <v>9.9141747956363648</v>
      </c>
      <c r="BD61" s="45"/>
      <c r="BE61" s="45">
        <v>0</v>
      </c>
      <c r="BF61" s="45">
        <v>9.9141747956363648</v>
      </c>
      <c r="BG61" s="45">
        <v>29.470416666666669</v>
      </c>
      <c r="BH61" s="45">
        <v>2.0998411196257227</v>
      </c>
      <c r="BI61" s="45">
        <v>0.58158206377108801</v>
      </c>
      <c r="BJ61" s="45">
        <v>95.960927845681056</v>
      </c>
      <c r="BK61" s="45"/>
      <c r="BL61" s="45">
        <v>128.11276769574454</v>
      </c>
      <c r="BM61" s="45">
        <v>1156.6986405891803</v>
      </c>
      <c r="BN61" s="45">
        <f t="shared" si="0"/>
        <v>140.72166432351077</v>
      </c>
      <c r="BO61" s="45">
        <f t="shared" si="1"/>
        <v>99.443309455280939</v>
      </c>
      <c r="BP61" s="46">
        <f t="shared" si="2"/>
        <v>8.5633802816901436</v>
      </c>
      <c r="BQ61" s="46">
        <f t="shared" si="3"/>
        <v>1.8591549295774654</v>
      </c>
      <c r="BR61" s="64">
        <v>2</v>
      </c>
      <c r="BS61" s="46">
        <f t="shared" si="6"/>
        <v>2.2535211267605644</v>
      </c>
      <c r="BT61" s="46">
        <f t="shared" si="10"/>
        <v>11.25</v>
      </c>
      <c r="BU61" s="46">
        <f t="shared" si="11"/>
        <v>12.676056338028173</v>
      </c>
      <c r="BV61" s="45">
        <f t="shared" si="7"/>
        <v>146.62377134229052</v>
      </c>
      <c r="BW61" s="45">
        <f t="shared" si="4"/>
        <v>386.78874512108223</v>
      </c>
      <c r="BX61" s="45">
        <f t="shared" si="5"/>
        <v>1543.4873857102625</v>
      </c>
      <c r="BY61" s="45">
        <f t="shared" si="8"/>
        <v>18521.848628523148</v>
      </c>
      <c r="BZ61" s="45">
        <f t="shared" si="9"/>
        <v>37043.697257046297</v>
      </c>
      <c r="CA61" s="48">
        <v>43101</v>
      </c>
      <c r="CB61" s="111">
        <v>0</v>
      </c>
      <c r="CC61" s="111">
        <v>0</v>
      </c>
    </row>
    <row r="62" spans="1:81">
      <c r="A62" s="42" t="s">
        <v>492</v>
      </c>
      <c r="B62" s="42" t="s">
        <v>2</v>
      </c>
      <c r="C62" s="42" t="s">
        <v>170</v>
      </c>
      <c r="D62" s="42" t="s">
        <v>493</v>
      </c>
      <c r="E62" s="43" t="s">
        <v>402</v>
      </c>
      <c r="F62" s="43" t="s">
        <v>63</v>
      </c>
      <c r="G62" s="43">
        <v>1</v>
      </c>
      <c r="H62" s="45">
        <v>269.02</v>
      </c>
      <c r="I62" s="45">
        <v>269.02</v>
      </c>
      <c r="J62" s="45"/>
      <c r="K62" s="45"/>
      <c r="L62" s="45"/>
      <c r="M62" s="45"/>
      <c r="N62" s="45"/>
      <c r="O62" s="45"/>
      <c r="P62" s="45">
        <v>8.8042909090909092</v>
      </c>
      <c r="Q62" s="45">
        <v>277.82429090909091</v>
      </c>
      <c r="R62" s="45">
        <v>55.564858181818181</v>
      </c>
      <c r="S62" s="45">
        <v>4.1673643636363638</v>
      </c>
      <c r="T62" s="45">
        <v>2.7782429090909093</v>
      </c>
      <c r="U62" s="45">
        <v>0.55564858181818177</v>
      </c>
      <c r="V62" s="45">
        <v>6.9456072727272726</v>
      </c>
      <c r="W62" s="45">
        <v>22.225943272727275</v>
      </c>
      <c r="X62" s="45">
        <v>8.3347287272727275</v>
      </c>
      <c r="Y62" s="45">
        <v>1.6669457454545455</v>
      </c>
      <c r="Z62" s="45">
        <v>102.23933905454547</v>
      </c>
      <c r="AA62" s="45">
        <v>23.15202424242424</v>
      </c>
      <c r="AB62" s="45">
        <v>30.86627872</v>
      </c>
      <c r="AC62" s="45">
        <v>19.878735490172126</v>
      </c>
      <c r="AD62" s="45">
        <v>73.897038452596377</v>
      </c>
      <c r="AE62" s="45">
        <v>163.8588</v>
      </c>
      <c r="AF62" s="45">
        <v>397</v>
      </c>
      <c r="AG62" s="45">
        <v>0</v>
      </c>
      <c r="AH62" s="45">
        <v>0</v>
      </c>
      <c r="AI62" s="45">
        <v>9.84</v>
      </c>
      <c r="AJ62" s="45">
        <v>0</v>
      </c>
      <c r="AK62" s="45">
        <v>3.0700000000000003</v>
      </c>
      <c r="AL62" s="45">
        <v>0</v>
      </c>
      <c r="AM62" s="45">
        <v>573.76880000000006</v>
      </c>
      <c r="AN62" s="45">
        <v>749.90517750714184</v>
      </c>
      <c r="AO62" s="45">
        <v>1.3942127561728397</v>
      </c>
      <c r="AP62" s="45">
        <v>0.11153702049382716</v>
      </c>
      <c r="AQ62" s="45">
        <v>5.576851024691358E-2</v>
      </c>
      <c r="AR62" s="45">
        <v>0.97238501818181833</v>
      </c>
      <c r="AS62" s="45">
        <v>0.35783768669090921</v>
      </c>
      <c r="AT62" s="45">
        <v>11.946444509090908</v>
      </c>
      <c r="AU62" s="45">
        <v>0.46304048484848487</v>
      </c>
      <c r="AV62" s="45">
        <v>15.301225985725701</v>
      </c>
      <c r="AW62" s="45">
        <v>3.8586707070707069</v>
      </c>
      <c r="AX62" s="45">
        <v>2.2843330585858586</v>
      </c>
      <c r="AY62" s="45">
        <v>5.7880060606060602E-2</v>
      </c>
      <c r="AZ62" s="45">
        <v>0.92608096969696974</v>
      </c>
      <c r="BA62" s="45">
        <v>0.36014259932659931</v>
      </c>
      <c r="BB62" s="45">
        <v>2.7552555214653203</v>
      </c>
      <c r="BC62" s="45">
        <v>10.242362916751516</v>
      </c>
      <c r="BD62" s="45"/>
      <c r="BE62" s="45">
        <v>0</v>
      </c>
      <c r="BF62" s="45">
        <v>10.242362916751516</v>
      </c>
      <c r="BG62" s="45">
        <v>29.470416666666669</v>
      </c>
      <c r="BH62" s="45">
        <v>2.0998411196257227</v>
      </c>
      <c r="BI62" s="45">
        <v>0.58158206377108801</v>
      </c>
      <c r="BJ62" s="45">
        <v>95.960927845681056</v>
      </c>
      <c r="BK62" s="45"/>
      <c r="BL62" s="45">
        <v>128.11276769574454</v>
      </c>
      <c r="BM62" s="45">
        <v>1181.3858250144544</v>
      </c>
      <c r="BN62" s="45">
        <f t="shared" si="0"/>
        <v>140.72166432351077</v>
      </c>
      <c r="BO62" s="45">
        <f t="shared" si="1"/>
        <v>99.443309455280939</v>
      </c>
      <c r="BP62" s="46">
        <f t="shared" si="2"/>
        <v>8.5633802816901436</v>
      </c>
      <c r="BQ62" s="46">
        <f t="shared" si="3"/>
        <v>1.8591549295774654</v>
      </c>
      <c r="BR62" s="64">
        <v>2</v>
      </c>
      <c r="BS62" s="46">
        <f t="shared" si="6"/>
        <v>2.2535211267605644</v>
      </c>
      <c r="BT62" s="46">
        <f t="shared" si="10"/>
        <v>11.25</v>
      </c>
      <c r="BU62" s="46">
        <f t="shared" si="11"/>
        <v>12.676056338028173</v>
      </c>
      <c r="BV62" s="45">
        <f t="shared" si="7"/>
        <v>149.75313274831117</v>
      </c>
      <c r="BW62" s="45">
        <f t="shared" si="4"/>
        <v>389.91810652710285</v>
      </c>
      <c r="BX62" s="45">
        <f t="shared" si="5"/>
        <v>1571.3039315415572</v>
      </c>
      <c r="BY62" s="45">
        <f t="shared" si="8"/>
        <v>18855.647178498686</v>
      </c>
      <c r="BZ62" s="45">
        <f t="shared" si="9"/>
        <v>37711.294356997372</v>
      </c>
      <c r="CA62" s="48">
        <v>43101</v>
      </c>
      <c r="CB62" s="111">
        <v>0</v>
      </c>
      <c r="CC62" s="111">
        <v>0</v>
      </c>
    </row>
    <row r="63" spans="1:81">
      <c r="A63" s="42" t="s">
        <v>494</v>
      </c>
      <c r="B63" s="42" t="s">
        <v>1</v>
      </c>
      <c r="C63" s="42" t="s">
        <v>165</v>
      </c>
      <c r="D63" s="42" t="s">
        <v>495</v>
      </c>
      <c r="E63" s="43" t="s">
        <v>402</v>
      </c>
      <c r="F63" s="43" t="s">
        <v>63</v>
      </c>
      <c r="G63" s="43">
        <v>1</v>
      </c>
      <c r="H63" s="45">
        <v>520.79999999999995</v>
      </c>
      <c r="I63" s="45">
        <v>520.79999999999995</v>
      </c>
      <c r="J63" s="45"/>
      <c r="K63" s="45"/>
      <c r="L63" s="45"/>
      <c r="M63" s="45"/>
      <c r="N63" s="45"/>
      <c r="O63" s="45"/>
      <c r="P63" s="45">
        <v>17.044363636363634</v>
      </c>
      <c r="Q63" s="45">
        <v>537.8443636363636</v>
      </c>
      <c r="R63" s="45">
        <v>107.56887272727272</v>
      </c>
      <c r="S63" s="45">
        <v>8.0676654545454536</v>
      </c>
      <c r="T63" s="45">
        <v>5.3784436363636363</v>
      </c>
      <c r="U63" s="45">
        <v>1.0756887272727271</v>
      </c>
      <c r="V63" s="45">
        <v>13.44610909090909</v>
      </c>
      <c r="W63" s="45">
        <v>43.027549090909091</v>
      </c>
      <c r="X63" s="45">
        <v>16.135330909090907</v>
      </c>
      <c r="Y63" s="45">
        <v>3.2270661818181816</v>
      </c>
      <c r="Z63" s="45">
        <v>197.92672581818178</v>
      </c>
      <c r="AA63" s="45">
        <v>44.820363636363631</v>
      </c>
      <c r="AB63" s="45">
        <v>59.754508799999996</v>
      </c>
      <c r="AC63" s="45">
        <v>38.483553056581826</v>
      </c>
      <c r="AD63" s="45">
        <v>143.05842549294545</v>
      </c>
      <c r="AE63" s="45">
        <v>148.75200000000001</v>
      </c>
      <c r="AF63" s="45">
        <v>397</v>
      </c>
      <c r="AG63" s="45">
        <v>0</v>
      </c>
      <c r="AH63" s="45">
        <v>0</v>
      </c>
      <c r="AI63" s="45">
        <v>0</v>
      </c>
      <c r="AJ63" s="45">
        <v>0</v>
      </c>
      <c r="AK63" s="45">
        <v>3.0700000000000003</v>
      </c>
      <c r="AL63" s="45">
        <v>0</v>
      </c>
      <c r="AM63" s="45">
        <v>548.822</v>
      </c>
      <c r="AN63" s="45">
        <v>889.80715131112731</v>
      </c>
      <c r="AO63" s="45">
        <v>2.6990781481481481</v>
      </c>
      <c r="AP63" s="45">
        <v>0.21592625185185185</v>
      </c>
      <c r="AQ63" s="45">
        <v>0.10796312592592593</v>
      </c>
      <c r="AR63" s="45">
        <v>1.8824552727272728</v>
      </c>
      <c r="AS63" s="45">
        <v>0.69274354036363661</v>
      </c>
      <c r="AT63" s="45">
        <v>23.127307636363632</v>
      </c>
      <c r="AU63" s="45">
        <v>0.89640727272727272</v>
      </c>
      <c r="AV63" s="45">
        <v>29.621881248107741</v>
      </c>
      <c r="AW63" s="45">
        <v>7.4700606060606054</v>
      </c>
      <c r="AX63" s="45">
        <v>4.4222758787878789</v>
      </c>
      <c r="AY63" s="45">
        <v>0.11205090909090908</v>
      </c>
      <c r="AZ63" s="45">
        <v>1.7928145454545454</v>
      </c>
      <c r="BA63" s="45">
        <v>0.69720565656565647</v>
      </c>
      <c r="BB63" s="45">
        <v>5.3339419953131317</v>
      </c>
      <c r="BC63" s="45">
        <v>19.82834959127273</v>
      </c>
      <c r="BD63" s="45"/>
      <c r="BE63" s="45">
        <v>0</v>
      </c>
      <c r="BF63" s="45">
        <v>19.82834959127273</v>
      </c>
      <c r="BG63" s="45">
        <v>29.470416666666669</v>
      </c>
      <c r="BH63" s="45">
        <v>4.1996822392514455</v>
      </c>
      <c r="BI63" s="45">
        <v>1.1631641275421762</v>
      </c>
      <c r="BJ63" s="45">
        <v>191.92185569136208</v>
      </c>
      <c r="BK63" s="45"/>
      <c r="BL63" s="45">
        <v>226.75511872482238</v>
      </c>
      <c r="BM63" s="45">
        <v>1703.8568645116939</v>
      </c>
      <c r="BN63" s="45">
        <f t="shared" si="0"/>
        <v>140.72166432351077</v>
      </c>
      <c r="BO63" s="45">
        <f t="shared" si="1"/>
        <v>99.443309455280939</v>
      </c>
      <c r="BP63" s="46">
        <f t="shared" si="2"/>
        <v>8.5633802816901436</v>
      </c>
      <c r="BQ63" s="46">
        <f t="shared" si="3"/>
        <v>1.8591549295774654</v>
      </c>
      <c r="BR63" s="64">
        <v>2</v>
      </c>
      <c r="BS63" s="46">
        <f t="shared" si="6"/>
        <v>2.2535211267605644</v>
      </c>
      <c r="BT63" s="46">
        <f t="shared" si="10"/>
        <v>11.25</v>
      </c>
      <c r="BU63" s="46">
        <f t="shared" si="11"/>
        <v>12.676056338028173</v>
      </c>
      <c r="BV63" s="45">
        <f t="shared" si="7"/>
        <v>215.98185606486265</v>
      </c>
      <c r="BW63" s="45">
        <f t="shared" si="4"/>
        <v>456.14682984365436</v>
      </c>
      <c r="BX63" s="45">
        <f t="shared" si="5"/>
        <v>2160.0036943553482</v>
      </c>
      <c r="BY63" s="45">
        <f t="shared" si="8"/>
        <v>25920.04433226418</v>
      </c>
      <c r="BZ63" s="45">
        <f t="shared" si="9"/>
        <v>51840.088664528361</v>
      </c>
      <c r="CA63" s="48">
        <v>43101</v>
      </c>
      <c r="CB63" s="111">
        <v>0</v>
      </c>
      <c r="CC63" s="111">
        <v>0</v>
      </c>
    </row>
    <row r="64" spans="1:81">
      <c r="A64" s="42" t="s">
        <v>494</v>
      </c>
      <c r="B64" s="42" t="s">
        <v>0</v>
      </c>
      <c r="C64" s="42" t="s">
        <v>165</v>
      </c>
      <c r="D64" s="42" t="s">
        <v>496</v>
      </c>
      <c r="E64" s="43" t="s">
        <v>402</v>
      </c>
      <c r="F64" s="43" t="s">
        <v>63</v>
      </c>
      <c r="G64" s="43">
        <v>1</v>
      </c>
      <c r="H64" s="45">
        <v>1041.5999999999999</v>
      </c>
      <c r="I64" s="45">
        <v>1041.5999999999999</v>
      </c>
      <c r="J64" s="45"/>
      <c r="K64" s="45"/>
      <c r="L64" s="45"/>
      <c r="M64" s="45"/>
      <c r="N64" s="45"/>
      <c r="O64" s="45"/>
      <c r="P64" s="45">
        <v>34.088727272727269</v>
      </c>
      <c r="Q64" s="45">
        <v>1075.6887272727272</v>
      </c>
      <c r="R64" s="45">
        <v>215.13774545454544</v>
      </c>
      <c r="S64" s="45">
        <v>16.135330909090907</v>
      </c>
      <c r="T64" s="45">
        <v>10.756887272727273</v>
      </c>
      <c r="U64" s="45">
        <v>2.1513774545454543</v>
      </c>
      <c r="V64" s="45">
        <v>26.89221818181818</v>
      </c>
      <c r="W64" s="45">
        <v>86.055098181818181</v>
      </c>
      <c r="X64" s="45">
        <v>32.270661818181814</v>
      </c>
      <c r="Y64" s="45">
        <v>6.4541323636363632</v>
      </c>
      <c r="Z64" s="45">
        <v>395.85345163636356</v>
      </c>
      <c r="AA64" s="45">
        <v>89.640727272727261</v>
      </c>
      <c r="AB64" s="45">
        <v>119.50901759999999</v>
      </c>
      <c r="AC64" s="45">
        <v>76.967106113163652</v>
      </c>
      <c r="AD64" s="45">
        <v>286.11685098589089</v>
      </c>
      <c r="AE64" s="45">
        <v>117.504</v>
      </c>
      <c r="AF64" s="45">
        <v>397</v>
      </c>
      <c r="AG64" s="45">
        <v>0</v>
      </c>
      <c r="AH64" s="45">
        <v>0</v>
      </c>
      <c r="AI64" s="45">
        <v>0</v>
      </c>
      <c r="AJ64" s="45">
        <v>0</v>
      </c>
      <c r="AK64" s="45">
        <v>3.0700000000000003</v>
      </c>
      <c r="AL64" s="45">
        <v>0</v>
      </c>
      <c r="AM64" s="45">
        <v>517.57400000000007</v>
      </c>
      <c r="AN64" s="45">
        <v>1199.5443026222545</v>
      </c>
      <c r="AO64" s="45">
        <v>5.3981562962962961</v>
      </c>
      <c r="AP64" s="45">
        <v>0.43185250370370371</v>
      </c>
      <c r="AQ64" s="45">
        <v>0.21592625185185185</v>
      </c>
      <c r="AR64" s="45">
        <v>3.7649105454545455</v>
      </c>
      <c r="AS64" s="45">
        <v>1.3854870807272732</v>
      </c>
      <c r="AT64" s="45">
        <v>46.254615272727264</v>
      </c>
      <c r="AU64" s="45">
        <v>1.7928145454545454</v>
      </c>
      <c r="AV64" s="45">
        <v>59.243762496215481</v>
      </c>
      <c r="AW64" s="45">
        <v>14.940121212121211</v>
      </c>
      <c r="AX64" s="45">
        <v>8.8445517575757577</v>
      </c>
      <c r="AY64" s="45">
        <v>0.22410181818181815</v>
      </c>
      <c r="AZ64" s="45">
        <v>3.5856290909090909</v>
      </c>
      <c r="BA64" s="45">
        <v>1.3944113131313129</v>
      </c>
      <c r="BB64" s="45">
        <v>10.667883990626263</v>
      </c>
      <c r="BC64" s="45">
        <v>39.656699182545459</v>
      </c>
      <c r="BD64" s="45"/>
      <c r="BE64" s="45">
        <v>0</v>
      </c>
      <c r="BF64" s="45">
        <v>39.656699182545459</v>
      </c>
      <c r="BG64" s="45">
        <v>53.087083333333339</v>
      </c>
      <c r="BH64" s="45">
        <v>8.3993644785028909</v>
      </c>
      <c r="BI64" s="45">
        <v>2.3263282550843525</v>
      </c>
      <c r="BJ64" s="45">
        <v>383.84371138272417</v>
      </c>
      <c r="BK64" s="45"/>
      <c r="BL64" s="45">
        <v>447.65648744964477</v>
      </c>
      <c r="BM64" s="45">
        <v>2821.7899790233873</v>
      </c>
      <c r="BN64" s="45">
        <f t="shared" si="0"/>
        <v>140.72166432351077</v>
      </c>
      <c r="BO64" s="45">
        <f t="shared" si="1"/>
        <v>99.443309455280939</v>
      </c>
      <c r="BP64" s="46">
        <f t="shared" si="2"/>
        <v>8.5633802816901436</v>
      </c>
      <c r="BQ64" s="46">
        <f t="shared" si="3"/>
        <v>1.8591549295774654</v>
      </c>
      <c r="BR64" s="64">
        <v>2</v>
      </c>
      <c r="BS64" s="46">
        <f t="shared" si="6"/>
        <v>2.2535211267605644</v>
      </c>
      <c r="BT64" s="46">
        <f t="shared" si="10"/>
        <v>11.25</v>
      </c>
      <c r="BU64" s="46">
        <f t="shared" si="11"/>
        <v>12.676056338028173</v>
      </c>
      <c r="BV64" s="45">
        <f t="shared" si="7"/>
        <v>357.69168748183796</v>
      </c>
      <c r="BW64" s="45">
        <f t="shared" si="4"/>
        <v>597.85666126062961</v>
      </c>
      <c r="BX64" s="45">
        <f t="shared" si="5"/>
        <v>3419.6466402840169</v>
      </c>
      <c r="BY64" s="45">
        <f t="shared" si="8"/>
        <v>41035.759683408207</v>
      </c>
      <c r="BZ64" s="45">
        <f t="shared" si="9"/>
        <v>82071.519366816414</v>
      </c>
      <c r="CA64" s="48">
        <v>43101</v>
      </c>
      <c r="CB64" s="111">
        <v>0</v>
      </c>
      <c r="CC64" s="111">
        <v>0</v>
      </c>
    </row>
    <row r="65" spans="1:81">
      <c r="A65" s="42" t="s">
        <v>497</v>
      </c>
      <c r="B65" s="42" t="s">
        <v>2</v>
      </c>
      <c r="C65" s="42" t="s">
        <v>498</v>
      </c>
      <c r="D65" s="42" t="s">
        <v>499</v>
      </c>
      <c r="E65" s="43" t="s">
        <v>402</v>
      </c>
      <c r="F65" s="43" t="s">
        <v>63</v>
      </c>
      <c r="G65" s="43">
        <v>1</v>
      </c>
      <c r="H65" s="45">
        <v>260.39999999999998</v>
      </c>
      <c r="I65" s="45">
        <v>260.39999999999998</v>
      </c>
      <c r="J65" s="45"/>
      <c r="K65" s="45"/>
      <c r="L65" s="45"/>
      <c r="M65" s="45"/>
      <c r="N65" s="45"/>
      <c r="O65" s="45"/>
      <c r="P65" s="45">
        <v>8.5221818181818172</v>
      </c>
      <c r="Q65" s="45">
        <v>268.9221818181818</v>
      </c>
      <c r="R65" s="45">
        <v>53.78443636363636</v>
      </c>
      <c r="S65" s="45">
        <v>4.0338327272727268</v>
      </c>
      <c r="T65" s="45">
        <v>2.6892218181818182</v>
      </c>
      <c r="U65" s="45">
        <v>0.53784436363636356</v>
      </c>
      <c r="V65" s="45">
        <v>6.723054545454545</v>
      </c>
      <c r="W65" s="45">
        <v>21.513774545454545</v>
      </c>
      <c r="X65" s="45">
        <v>8.0676654545454536</v>
      </c>
      <c r="Y65" s="45">
        <v>1.6135330909090908</v>
      </c>
      <c r="Z65" s="45">
        <v>98.96336290909089</v>
      </c>
      <c r="AA65" s="45">
        <v>22.410181818181815</v>
      </c>
      <c r="AB65" s="45">
        <v>29.877254399999998</v>
      </c>
      <c r="AC65" s="45">
        <v>19.241776528290913</v>
      </c>
      <c r="AD65" s="45">
        <v>71.529212746472723</v>
      </c>
      <c r="AE65" s="45">
        <v>164.376</v>
      </c>
      <c r="AF65" s="45">
        <v>397</v>
      </c>
      <c r="AG65" s="45">
        <v>0</v>
      </c>
      <c r="AH65" s="45">
        <v>32.619999999999997</v>
      </c>
      <c r="AI65" s="45">
        <v>0</v>
      </c>
      <c r="AJ65" s="45">
        <v>0</v>
      </c>
      <c r="AK65" s="45">
        <v>3.0700000000000003</v>
      </c>
      <c r="AL65" s="45">
        <v>0</v>
      </c>
      <c r="AM65" s="45">
        <v>597.06600000000003</v>
      </c>
      <c r="AN65" s="45">
        <v>767.55857565556357</v>
      </c>
      <c r="AO65" s="45">
        <v>1.349539074074074</v>
      </c>
      <c r="AP65" s="45">
        <v>0.10796312592592593</v>
      </c>
      <c r="AQ65" s="45">
        <v>5.3981562962962963E-2</v>
      </c>
      <c r="AR65" s="45">
        <v>0.94122763636363638</v>
      </c>
      <c r="AS65" s="45">
        <v>0.34637177018181831</v>
      </c>
      <c r="AT65" s="45">
        <v>11.563653818181816</v>
      </c>
      <c r="AU65" s="45">
        <v>0.44820363636363636</v>
      </c>
      <c r="AV65" s="45">
        <v>14.81094062405387</v>
      </c>
      <c r="AW65" s="45">
        <v>3.7350303030303027</v>
      </c>
      <c r="AX65" s="45">
        <v>2.2111379393939394</v>
      </c>
      <c r="AY65" s="45">
        <v>5.6025454545454538E-2</v>
      </c>
      <c r="AZ65" s="45">
        <v>0.89640727272727272</v>
      </c>
      <c r="BA65" s="45">
        <v>0.34860282828282824</v>
      </c>
      <c r="BB65" s="45">
        <v>2.6669709976565659</v>
      </c>
      <c r="BC65" s="45">
        <v>9.9141747956363648</v>
      </c>
      <c r="BD65" s="45"/>
      <c r="BE65" s="45">
        <v>0</v>
      </c>
      <c r="BF65" s="45">
        <v>9.9141747956363648</v>
      </c>
      <c r="BG65" s="45">
        <v>29.470416666666669</v>
      </c>
      <c r="BH65" s="45">
        <v>2.0998411196257227</v>
      </c>
      <c r="BI65" s="45">
        <v>0.58158206377108801</v>
      </c>
      <c r="BJ65" s="45">
        <v>95.960927845681056</v>
      </c>
      <c r="BK65" s="45"/>
      <c r="BL65" s="45">
        <v>128.11276769574454</v>
      </c>
      <c r="BM65" s="45">
        <v>1189.3186405891802</v>
      </c>
      <c r="BN65" s="45">
        <f t="shared" si="0"/>
        <v>140.72166432351077</v>
      </c>
      <c r="BO65" s="45">
        <f t="shared" si="1"/>
        <v>99.443309455280939</v>
      </c>
      <c r="BP65" s="46">
        <f t="shared" si="2"/>
        <v>8.5633802816901436</v>
      </c>
      <c r="BQ65" s="46">
        <f t="shared" si="3"/>
        <v>1.8591549295774654</v>
      </c>
      <c r="BR65" s="64">
        <v>2</v>
      </c>
      <c r="BS65" s="46">
        <f t="shared" si="6"/>
        <v>2.2535211267605644</v>
      </c>
      <c r="BT65" s="46">
        <f t="shared" si="10"/>
        <v>11.25</v>
      </c>
      <c r="BU65" s="46">
        <f t="shared" si="11"/>
        <v>12.676056338028173</v>
      </c>
      <c r="BV65" s="45">
        <f t="shared" si="7"/>
        <v>150.75870091975528</v>
      </c>
      <c r="BW65" s="45">
        <f t="shared" si="4"/>
        <v>390.92367469854696</v>
      </c>
      <c r="BX65" s="45">
        <f t="shared" si="5"/>
        <v>1580.2423152877273</v>
      </c>
      <c r="BY65" s="45">
        <f t="shared" si="8"/>
        <v>18962.907783452727</v>
      </c>
      <c r="BZ65" s="45">
        <f t="shared" si="9"/>
        <v>37925.815566905454</v>
      </c>
      <c r="CA65" s="48">
        <v>43101</v>
      </c>
      <c r="CB65" s="111">
        <v>0</v>
      </c>
      <c r="CC65" s="111">
        <v>0</v>
      </c>
    </row>
    <row r="66" spans="1:81">
      <c r="A66" s="42" t="s">
        <v>216</v>
      </c>
      <c r="B66" s="42" t="s">
        <v>1</v>
      </c>
      <c r="C66" s="42" t="s">
        <v>217</v>
      </c>
      <c r="D66" s="42" t="s">
        <v>500</v>
      </c>
      <c r="E66" s="43" t="s">
        <v>402</v>
      </c>
      <c r="F66" s="43" t="s">
        <v>63</v>
      </c>
      <c r="G66" s="43">
        <v>1</v>
      </c>
      <c r="H66" s="45">
        <v>522.36</v>
      </c>
      <c r="I66" s="45">
        <v>522.36</v>
      </c>
      <c r="J66" s="45"/>
      <c r="K66" s="45"/>
      <c r="L66" s="45"/>
      <c r="M66" s="45"/>
      <c r="N66" s="45"/>
      <c r="O66" s="45"/>
      <c r="P66" s="45">
        <v>17.095418181818179</v>
      </c>
      <c r="Q66" s="45">
        <v>539.45541818181823</v>
      </c>
      <c r="R66" s="45">
        <v>107.89108363636365</v>
      </c>
      <c r="S66" s="45">
        <v>8.0918312727272728</v>
      </c>
      <c r="T66" s="45">
        <v>5.3945541818181821</v>
      </c>
      <c r="U66" s="45">
        <v>1.0789108363636364</v>
      </c>
      <c r="V66" s="45">
        <v>13.486385454545456</v>
      </c>
      <c r="W66" s="45">
        <v>43.156433454545457</v>
      </c>
      <c r="X66" s="45">
        <v>16.183662545454546</v>
      </c>
      <c r="Y66" s="45">
        <v>3.2367325090909094</v>
      </c>
      <c r="Z66" s="45">
        <v>198.51959389090911</v>
      </c>
      <c r="AA66" s="45">
        <v>44.954618181818184</v>
      </c>
      <c r="AB66" s="45">
        <v>59.933496960000006</v>
      </c>
      <c r="AC66" s="45">
        <v>38.598826372189109</v>
      </c>
      <c r="AD66" s="45">
        <v>143.4869415140073</v>
      </c>
      <c r="AE66" s="45">
        <v>148.6584</v>
      </c>
      <c r="AF66" s="45">
        <v>327.8</v>
      </c>
      <c r="AG66" s="45">
        <v>0</v>
      </c>
      <c r="AH66" s="45">
        <v>33.39</v>
      </c>
      <c r="AI66" s="45">
        <v>0</v>
      </c>
      <c r="AJ66" s="45">
        <v>0</v>
      </c>
      <c r="AK66" s="45">
        <v>3.0700000000000003</v>
      </c>
      <c r="AL66" s="45">
        <v>0</v>
      </c>
      <c r="AM66" s="45">
        <v>512.91840000000002</v>
      </c>
      <c r="AN66" s="45">
        <v>854.92493540491637</v>
      </c>
      <c r="AO66" s="45">
        <v>2.7071629444444452</v>
      </c>
      <c r="AP66" s="45">
        <v>0.2165730355555556</v>
      </c>
      <c r="AQ66" s="45">
        <v>0.1082865177777778</v>
      </c>
      <c r="AR66" s="45">
        <v>1.8880939636363641</v>
      </c>
      <c r="AS66" s="45">
        <v>0.69481857861818219</v>
      </c>
      <c r="AT66" s="45">
        <v>23.196582981818182</v>
      </c>
      <c r="AU66" s="45">
        <v>0.8990923636363638</v>
      </c>
      <c r="AV66" s="45">
        <v>29.71061038548687</v>
      </c>
      <c r="AW66" s="45">
        <v>7.4924363636363642</v>
      </c>
      <c r="AX66" s="45">
        <v>4.4355223272727278</v>
      </c>
      <c r="AY66" s="45">
        <v>0.11238654545454546</v>
      </c>
      <c r="AZ66" s="45">
        <v>1.7981847272727276</v>
      </c>
      <c r="BA66" s="45">
        <v>0.6992940606060607</v>
      </c>
      <c r="BB66" s="45">
        <v>5.3499192409212135</v>
      </c>
      <c r="BC66" s="45">
        <v>19.887743265163643</v>
      </c>
      <c r="BD66" s="45"/>
      <c r="BE66" s="45">
        <v>0</v>
      </c>
      <c r="BF66" s="45">
        <v>19.887743265163643</v>
      </c>
      <c r="BG66" s="45">
        <v>29.470416666666669</v>
      </c>
      <c r="BH66" s="45">
        <v>4.1996822392514455</v>
      </c>
      <c r="BI66" s="45">
        <v>1.1631641275421762</v>
      </c>
      <c r="BJ66" s="45">
        <v>191.92185569136208</v>
      </c>
      <c r="BK66" s="45"/>
      <c r="BL66" s="45">
        <v>226.75511872482238</v>
      </c>
      <c r="BM66" s="45">
        <v>1670.7338259622074</v>
      </c>
      <c r="BN66" s="45">
        <f t="shared" si="0"/>
        <v>140.72166432351077</v>
      </c>
      <c r="BO66" s="45">
        <f t="shared" si="1"/>
        <v>99.443309455280939</v>
      </c>
      <c r="BP66" s="46">
        <f t="shared" si="2"/>
        <v>8.8629737609329435</v>
      </c>
      <c r="BQ66" s="46">
        <f t="shared" si="3"/>
        <v>1.9241982507288626</v>
      </c>
      <c r="BR66" s="64">
        <v>5</v>
      </c>
      <c r="BS66" s="46">
        <f t="shared" si="6"/>
        <v>5.8309037900874632</v>
      </c>
      <c r="BT66" s="46">
        <f t="shared" si="10"/>
        <v>14.25</v>
      </c>
      <c r="BU66" s="46">
        <f t="shared" si="11"/>
        <v>16.618075801749271</v>
      </c>
      <c r="BV66" s="45">
        <f t="shared" si="7"/>
        <v>277.64381364386537</v>
      </c>
      <c r="BW66" s="45">
        <f t="shared" si="4"/>
        <v>517.80878742265713</v>
      </c>
      <c r="BX66" s="45">
        <f t="shared" si="5"/>
        <v>2188.5426133848646</v>
      </c>
      <c r="BY66" s="45">
        <f t="shared" si="8"/>
        <v>26262.511360618373</v>
      </c>
      <c r="BZ66" s="45">
        <f t="shared" si="9"/>
        <v>52525.022721236746</v>
      </c>
      <c r="CA66" s="66">
        <v>42736</v>
      </c>
      <c r="CB66" s="111">
        <v>0</v>
      </c>
      <c r="CC66" s="111">
        <v>0</v>
      </c>
    </row>
    <row r="67" spans="1:81">
      <c r="A67" s="42" t="s">
        <v>216</v>
      </c>
      <c r="B67" s="42" t="s">
        <v>0</v>
      </c>
      <c r="C67" s="42" t="s">
        <v>217</v>
      </c>
      <c r="D67" s="42" t="s">
        <v>501</v>
      </c>
      <c r="E67" s="43" t="s">
        <v>402</v>
      </c>
      <c r="F67" s="43" t="s">
        <v>63</v>
      </c>
      <c r="G67" s="43">
        <v>3</v>
      </c>
      <c r="H67" s="45">
        <v>1044.73</v>
      </c>
      <c r="I67" s="45">
        <v>3134.19</v>
      </c>
      <c r="J67" s="45"/>
      <c r="K67" s="45"/>
      <c r="L67" s="45"/>
      <c r="M67" s="45"/>
      <c r="N67" s="45"/>
      <c r="O67" s="45"/>
      <c r="P67" s="45">
        <v>102.57349090909091</v>
      </c>
      <c r="Q67" s="45">
        <v>3236.7634909090912</v>
      </c>
      <c r="R67" s="45">
        <v>647.35269818181825</v>
      </c>
      <c r="S67" s="45">
        <v>48.551452363636365</v>
      </c>
      <c r="T67" s="45">
        <v>32.36763490909091</v>
      </c>
      <c r="U67" s="45">
        <v>6.4735269818181829</v>
      </c>
      <c r="V67" s="45">
        <v>80.919087272727282</v>
      </c>
      <c r="W67" s="45">
        <v>258.94107927272728</v>
      </c>
      <c r="X67" s="45">
        <v>97.10290472727273</v>
      </c>
      <c r="Y67" s="45">
        <v>19.420580945454546</v>
      </c>
      <c r="Z67" s="45">
        <v>1191.1289646545456</v>
      </c>
      <c r="AA67" s="45">
        <v>269.73029090909091</v>
      </c>
      <c r="AB67" s="45">
        <v>359.60442384000004</v>
      </c>
      <c r="AC67" s="45">
        <v>231.59517502766553</v>
      </c>
      <c r="AD67" s="45">
        <v>860.92988977675645</v>
      </c>
      <c r="AE67" s="45">
        <v>351.9486</v>
      </c>
      <c r="AF67" s="45">
        <v>983.40000000000009</v>
      </c>
      <c r="AG67" s="45">
        <v>0</v>
      </c>
      <c r="AH67" s="45">
        <v>100.17</v>
      </c>
      <c r="AI67" s="45">
        <v>0</v>
      </c>
      <c r="AJ67" s="45">
        <v>0</v>
      </c>
      <c r="AK67" s="45">
        <v>9.2100000000000009</v>
      </c>
      <c r="AL67" s="45">
        <v>0</v>
      </c>
      <c r="AM67" s="45">
        <v>1444.7286000000001</v>
      </c>
      <c r="AN67" s="45">
        <v>3496.7874544313022</v>
      </c>
      <c r="AO67" s="45">
        <v>16.24313314351852</v>
      </c>
      <c r="AP67" s="45">
        <v>1.2994506514814816</v>
      </c>
      <c r="AQ67" s="45">
        <v>0.64972532574074082</v>
      </c>
      <c r="AR67" s="45">
        <v>11.32867221818182</v>
      </c>
      <c r="AS67" s="45">
        <v>4.1689513762909112</v>
      </c>
      <c r="AT67" s="45">
        <v>139.18083010909092</v>
      </c>
      <c r="AU67" s="45">
        <v>5.3946058181818186</v>
      </c>
      <c r="AV67" s="45">
        <v>178.26536864248621</v>
      </c>
      <c r="AW67" s="45">
        <v>44.955048484848483</v>
      </c>
      <c r="AX67" s="45">
        <v>26.613388703030306</v>
      </c>
      <c r="AY67" s="45">
        <v>0.67432572727272733</v>
      </c>
      <c r="AZ67" s="45">
        <v>10.789211636363637</v>
      </c>
      <c r="BA67" s="45">
        <v>4.1958045252525258</v>
      </c>
      <c r="BB67" s="45">
        <v>32.099822700250513</v>
      </c>
      <c r="BC67" s="45">
        <v>119.32760177701819</v>
      </c>
      <c r="BD67" s="45"/>
      <c r="BE67" s="45">
        <v>0</v>
      </c>
      <c r="BF67" s="45">
        <v>119.32760177701819</v>
      </c>
      <c r="BG67" s="45">
        <v>159.26125000000002</v>
      </c>
      <c r="BH67" s="45">
        <v>25.198093435508675</v>
      </c>
      <c r="BI67" s="45">
        <v>6.9789847652530579</v>
      </c>
      <c r="BJ67" s="45">
        <v>1151.5311341481724</v>
      </c>
      <c r="BK67" s="45"/>
      <c r="BL67" s="45">
        <v>1342.9694623489343</v>
      </c>
      <c r="BM67" s="45">
        <v>8374.113378108832</v>
      </c>
      <c r="BN67" s="45">
        <f t="shared" si="0"/>
        <v>422.1649929705323</v>
      </c>
      <c r="BO67" s="45">
        <f t="shared" si="1"/>
        <v>298.32992836584282</v>
      </c>
      <c r="BP67" s="46">
        <f t="shared" si="2"/>
        <v>8.8629737609329435</v>
      </c>
      <c r="BQ67" s="46">
        <f t="shared" si="3"/>
        <v>1.9241982507288626</v>
      </c>
      <c r="BR67" s="64">
        <v>5</v>
      </c>
      <c r="BS67" s="46">
        <f t="shared" si="6"/>
        <v>5.8309037900874632</v>
      </c>
      <c r="BT67" s="46">
        <f t="shared" si="10"/>
        <v>14.25</v>
      </c>
      <c r="BU67" s="46">
        <f t="shared" si="11"/>
        <v>16.618075801749271</v>
      </c>
      <c r="BV67" s="45">
        <f t="shared" si="7"/>
        <v>1391.6165088985522</v>
      </c>
      <c r="BW67" s="45">
        <f t="shared" si="4"/>
        <v>2112.1114302349274</v>
      </c>
      <c r="BX67" s="45">
        <f t="shared" si="5"/>
        <v>10486.224808343759</v>
      </c>
      <c r="BY67" s="45">
        <f t="shared" si="8"/>
        <v>125834.69770012511</v>
      </c>
      <c r="BZ67" s="45">
        <f t="shared" si="9"/>
        <v>251669.39540025021</v>
      </c>
      <c r="CA67" s="66">
        <v>42736</v>
      </c>
      <c r="CB67" s="111">
        <v>0</v>
      </c>
      <c r="CC67" s="111">
        <v>0</v>
      </c>
    </row>
    <row r="68" spans="1:81">
      <c r="A68" s="42" t="s">
        <v>502</v>
      </c>
      <c r="B68" s="42" t="s">
        <v>2</v>
      </c>
      <c r="C68" s="42" t="s">
        <v>67</v>
      </c>
      <c r="D68" s="42" t="s">
        <v>503</v>
      </c>
      <c r="E68" s="43" t="s">
        <v>402</v>
      </c>
      <c r="F68" s="43" t="s">
        <v>63</v>
      </c>
      <c r="G68" s="43">
        <v>1</v>
      </c>
      <c r="H68" s="45">
        <v>260.39999999999998</v>
      </c>
      <c r="I68" s="45">
        <v>260.39999999999998</v>
      </c>
      <c r="J68" s="45"/>
      <c r="K68" s="45"/>
      <c r="L68" s="45"/>
      <c r="M68" s="45"/>
      <c r="N68" s="45"/>
      <c r="O68" s="45"/>
      <c r="P68" s="45">
        <v>8.5221818181818172</v>
      </c>
      <c r="Q68" s="45">
        <v>268.9221818181818</v>
      </c>
      <c r="R68" s="45">
        <v>53.78443636363636</v>
      </c>
      <c r="S68" s="45">
        <v>4.0338327272727268</v>
      </c>
      <c r="T68" s="45">
        <v>2.6892218181818182</v>
      </c>
      <c r="U68" s="45">
        <v>0.53784436363636356</v>
      </c>
      <c r="V68" s="45">
        <v>6.723054545454545</v>
      </c>
      <c r="W68" s="45">
        <v>21.513774545454545</v>
      </c>
      <c r="X68" s="45">
        <v>8.0676654545454536</v>
      </c>
      <c r="Y68" s="45">
        <v>1.6135330909090908</v>
      </c>
      <c r="Z68" s="45">
        <v>98.96336290909089</v>
      </c>
      <c r="AA68" s="45">
        <v>22.410181818181815</v>
      </c>
      <c r="AB68" s="45">
        <v>29.877254399999998</v>
      </c>
      <c r="AC68" s="45">
        <v>19.241776528290913</v>
      </c>
      <c r="AD68" s="45">
        <v>71.529212746472723</v>
      </c>
      <c r="AE68" s="45">
        <v>164.376</v>
      </c>
      <c r="AF68" s="45">
        <v>397</v>
      </c>
      <c r="AG68" s="45">
        <v>0</v>
      </c>
      <c r="AH68" s="45">
        <v>0</v>
      </c>
      <c r="AI68" s="45">
        <v>9.84</v>
      </c>
      <c r="AJ68" s="45">
        <v>0</v>
      </c>
      <c r="AK68" s="45">
        <v>3.0700000000000003</v>
      </c>
      <c r="AL68" s="45">
        <v>0</v>
      </c>
      <c r="AM68" s="45">
        <v>574.28600000000006</v>
      </c>
      <c r="AN68" s="45">
        <v>744.7785756555636</v>
      </c>
      <c r="AO68" s="45">
        <v>1.349539074074074</v>
      </c>
      <c r="AP68" s="45">
        <v>0.10796312592592593</v>
      </c>
      <c r="AQ68" s="45">
        <v>5.3981562962962963E-2</v>
      </c>
      <c r="AR68" s="45">
        <v>0.94122763636363638</v>
      </c>
      <c r="AS68" s="45">
        <v>0.34637177018181831</v>
      </c>
      <c r="AT68" s="45">
        <v>11.563653818181816</v>
      </c>
      <c r="AU68" s="45">
        <v>0.44820363636363636</v>
      </c>
      <c r="AV68" s="45">
        <v>14.81094062405387</v>
      </c>
      <c r="AW68" s="45">
        <v>3.7350303030303027</v>
      </c>
      <c r="AX68" s="45">
        <v>2.2111379393939394</v>
      </c>
      <c r="AY68" s="45">
        <v>5.6025454545454538E-2</v>
      </c>
      <c r="AZ68" s="45">
        <v>0.89640727272727272</v>
      </c>
      <c r="BA68" s="45">
        <v>0.34860282828282824</v>
      </c>
      <c r="BB68" s="45">
        <v>2.6669709976565659</v>
      </c>
      <c r="BC68" s="45">
        <v>9.9141747956363648</v>
      </c>
      <c r="BD68" s="45"/>
      <c r="BE68" s="45">
        <v>0</v>
      </c>
      <c r="BF68" s="45">
        <v>9.9141747956363648</v>
      </c>
      <c r="BG68" s="45">
        <v>29.470416666666669</v>
      </c>
      <c r="BH68" s="45">
        <v>2.0998411196257227</v>
      </c>
      <c r="BI68" s="45">
        <v>0.58158206377108801</v>
      </c>
      <c r="BJ68" s="45">
        <v>95.960927845681056</v>
      </c>
      <c r="BK68" s="45"/>
      <c r="BL68" s="45">
        <v>128.11276769574454</v>
      </c>
      <c r="BM68" s="45">
        <v>1166.5386405891802</v>
      </c>
      <c r="BN68" s="45">
        <f t="shared" si="0"/>
        <v>140.72166432351077</v>
      </c>
      <c r="BO68" s="45">
        <f t="shared" si="1"/>
        <v>99.443309455280939</v>
      </c>
      <c r="BP68" s="46">
        <f t="shared" si="2"/>
        <v>8.8629737609329435</v>
      </c>
      <c r="BQ68" s="46">
        <f t="shared" si="3"/>
        <v>1.9241982507288626</v>
      </c>
      <c r="BR68" s="64">
        <v>5</v>
      </c>
      <c r="BS68" s="46">
        <f t="shared" si="6"/>
        <v>5.8309037900874632</v>
      </c>
      <c r="BT68" s="46">
        <f t="shared" si="10"/>
        <v>14.25</v>
      </c>
      <c r="BU68" s="46">
        <f t="shared" si="11"/>
        <v>16.618075801749271</v>
      </c>
      <c r="BV68" s="45">
        <f t="shared" si="7"/>
        <v>193.85627554980547</v>
      </c>
      <c r="BW68" s="45">
        <f t="shared" si="4"/>
        <v>434.02124932859721</v>
      </c>
      <c r="BX68" s="45">
        <f t="shared" si="5"/>
        <v>1600.5598899177774</v>
      </c>
      <c r="BY68" s="45">
        <f t="shared" si="8"/>
        <v>19206.718679013327</v>
      </c>
      <c r="BZ68" s="45">
        <f t="shared" si="9"/>
        <v>38413.437358026655</v>
      </c>
      <c r="CA68" s="48">
        <v>43101</v>
      </c>
      <c r="CB68" s="111">
        <v>0</v>
      </c>
      <c r="CC68" s="111">
        <v>0</v>
      </c>
    </row>
    <row r="69" spans="1:81">
      <c r="A69" s="42" t="s">
        <v>223</v>
      </c>
      <c r="B69" s="42" t="s">
        <v>2</v>
      </c>
      <c r="C69" s="42" t="s">
        <v>74</v>
      </c>
      <c r="D69" s="42" t="s">
        <v>504</v>
      </c>
      <c r="E69" s="43" t="s">
        <v>402</v>
      </c>
      <c r="F69" s="43" t="s">
        <v>63</v>
      </c>
      <c r="G69" s="43">
        <v>1</v>
      </c>
      <c r="H69" s="45">
        <v>260.39999999999998</v>
      </c>
      <c r="I69" s="45">
        <v>260.39999999999998</v>
      </c>
      <c r="J69" s="45"/>
      <c r="K69" s="45"/>
      <c r="L69" s="45"/>
      <c r="M69" s="45"/>
      <c r="N69" s="45"/>
      <c r="O69" s="45"/>
      <c r="P69" s="45">
        <v>8.5221818181818172</v>
      </c>
      <c r="Q69" s="45">
        <v>268.9221818181818</v>
      </c>
      <c r="R69" s="45">
        <v>53.78443636363636</v>
      </c>
      <c r="S69" s="45">
        <v>4.0338327272727268</v>
      </c>
      <c r="T69" s="45">
        <v>2.6892218181818182</v>
      </c>
      <c r="U69" s="45">
        <v>0.53784436363636356</v>
      </c>
      <c r="V69" s="45">
        <v>6.723054545454545</v>
      </c>
      <c r="W69" s="45">
        <v>21.513774545454545</v>
      </c>
      <c r="X69" s="45">
        <v>8.0676654545454536</v>
      </c>
      <c r="Y69" s="45">
        <v>1.6135330909090908</v>
      </c>
      <c r="Z69" s="45">
        <v>98.96336290909089</v>
      </c>
      <c r="AA69" s="45">
        <v>22.410181818181815</v>
      </c>
      <c r="AB69" s="45">
        <v>29.877254399999998</v>
      </c>
      <c r="AC69" s="45">
        <v>19.241776528290913</v>
      </c>
      <c r="AD69" s="45">
        <v>71.529212746472723</v>
      </c>
      <c r="AE69" s="45">
        <v>164.376</v>
      </c>
      <c r="AF69" s="45">
        <v>0</v>
      </c>
      <c r="AG69" s="45">
        <v>264.83999999999997</v>
      </c>
      <c r="AH69" s="45">
        <v>27.01</v>
      </c>
      <c r="AI69" s="45">
        <v>0</v>
      </c>
      <c r="AJ69" s="45">
        <v>0</v>
      </c>
      <c r="AK69" s="45">
        <v>3.0700000000000003</v>
      </c>
      <c r="AL69" s="45">
        <v>0</v>
      </c>
      <c r="AM69" s="45">
        <v>459.29599999999999</v>
      </c>
      <c r="AN69" s="45">
        <v>629.78857565556359</v>
      </c>
      <c r="AO69" s="45">
        <v>1.349539074074074</v>
      </c>
      <c r="AP69" s="45">
        <v>0.10796312592592593</v>
      </c>
      <c r="AQ69" s="45">
        <v>5.3981562962962963E-2</v>
      </c>
      <c r="AR69" s="45">
        <v>0.94122763636363638</v>
      </c>
      <c r="AS69" s="45">
        <v>0.34637177018181831</v>
      </c>
      <c r="AT69" s="45">
        <v>11.563653818181816</v>
      </c>
      <c r="AU69" s="45">
        <v>0.44820363636363636</v>
      </c>
      <c r="AV69" s="45">
        <v>14.81094062405387</v>
      </c>
      <c r="AW69" s="45">
        <v>3.7350303030303027</v>
      </c>
      <c r="AX69" s="45">
        <v>2.2111379393939394</v>
      </c>
      <c r="AY69" s="45">
        <v>5.6025454545454538E-2</v>
      </c>
      <c r="AZ69" s="45">
        <v>0.89640727272727272</v>
      </c>
      <c r="BA69" s="45">
        <v>0.34860282828282824</v>
      </c>
      <c r="BB69" s="45">
        <v>2.6669709976565659</v>
      </c>
      <c r="BC69" s="45">
        <v>9.9141747956363648</v>
      </c>
      <c r="BD69" s="45"/>
      <c r="BE69" s="45">
        <v>0</v>
      </c>
      <c r="BF69" s="45">
        <v>9.9141747956363648</v>
      </c>
      <c r="BG69" s="45">
        <v>29.470416666666669</v>
      </c>
      <c r="BH69" s="45">
        <v>2.0998411196257227</v>
      </c>
      <c r="BI69" s="45">
        <v>0.58158206377108801</v>
      </c>
      <c r="BJ69" s="45">
        <v>95.960927845681056</v>
      </c>
      <c r="BK69" s="45"/>
      <c r="BL69" s="45">
        <v>128.11276769574454</v>
      </c>
      <c r="BM69" s="45">
        <v>1051.5486405891802</v>
      </c>
      <c r="BN69" s="45">
        <f t="shared" si="0"/>
        <v>140.72166432351077</v>
      </c>
      <c r="BO69" s="45">
        <f t="shared" si="1"/>
        <v>99.443309455280939</v>
      </c>
      <c r="BP69" s="46">
        <f t="shared" si="2"/>
        <v>8.5633802816901436</v>
      </c>
      <c r="BQ69" s="46">
        <f t="shared" si="3"/>
        <v>1.8591549295774654</v>
      </c>
      <c r="BR69" s="64">
        <v>2</v>
      </c>
      <c r="BS69" s="46">
        <f t="shared" si="6"/>
        <v>2.2535211267605644</v>
      </c>
      <c r="BT69" s="46">
        <f t="shared" si="10"/>
        <v>11.25</v>
      </c>
      <c r="BU69" s="46">
        <f t="shared" si="11"/>
        <v>12.676056338028173</v>
      </c>
      <c r="BV69" s="45">
        <f t="shared" si="7"/>
        <v>133.29489810285386</v>
      </c>
      <c r="BW69" s="45">
        <f t="shared" si="4"/>
        <v>373.45987188164554</v>
      </c>
      <c r="BX69" s="45">
        <f t="shared" si="5"/>
        <v>1425.0085124708257</v>
      </c>
      <c r="BY69" s="45">
        <f t="shared" si="8"/>
        <v>17100.102149649909</v>
      </c>
      <c r="BZ69" s="45">
        <f t="shared" si="9"/>
        <v>34200.204299299818</v>
      </c>
      <c r="CA69" s="48">
        <v>43101</v>
      </c>
      <c r="CB69" s="111">
        <v>0</v>
      </c>
      <c r="CC69" s="111">
        <v>0</v>
      </c>
    </row>
    <row r="70" spans="1:81">
      <c r="A70" s="42" t="s">
        <v>505</v>
      </c>
      <c r="B70" s="42" t="s">
        <v>2</v>
      </c>
      <c r="C70" s="42" t="s">
        <v>67</v>
      </c>
      <c r="D70" s="42" t="s">
        <v>506</v>
      </c>
      <c r="E70" s="43" t="s">
        <v>402</v>
      </c>
      <c r="F70" s="43" t="s">
        <v>63</v>
      </c>
      <c r="G70" s="43">
        <v>1</v>
      </c>
      <c r="H70" s="45">
        <v>260.39999999999998</v>
      </c>
      <c r="I70" s="45">
        <v>260.39999999999998</v>
      </c>
      <c r="J70" s="45"/>
      <c r="K70" s="45"/>
      <c r="L70" s="45"/>
      <c r="M70" s="45"/>
      <c r="N70" s="45"/>
      <c r="O70" s="45"/>
      <c r="P70" s="45">
        <v>8.5221818181818172</v>
      </c>
      <c r="Q70" s="45">
        <v>268.9221818181818</v>
      </c>
      <c r="R70" s="45">
        <v>53.78443636363636</v>
      </c>
      <c r="S70" s="45">
        <v>4.0338327272727268</v>
      </c>
      <c r="T70" s="45">
        <v>2.6892218181818182</v>
      </c>
      <c r="U70" s="45">
        <v>0.53784436363636356</v>
      </c>
      <c r="V70" s="45">
        <v>6.723054545454545</v>
      </c>
      <c r="W70" s="45">
        <v>21.513774545454545</v>
      </c>
      <c r="X70" s="45">
        <v>8.0676654545454536</v>
      </c>
      <c r="Y70" s="45">
        <v>1.6135330909090908</v>
      </c>
      <c r="Z70" s="45">
        <v>98.96336290909089</v>
      </c>
      <c r="AA70" s="45">
        <v>22.410181818181815</v>
      </c>
      <c r="AB70" s="45">
        <v>29.877254399999998</v>
      </c>
      <c r="AC70" s="45">
        <v>19.241776528290913</v>
      </c>
      <c r="AD70" s="45">
        <v>71.529212746472723</v>
      </c>
      <c r="AE70" s="45">
        <v>164.376</v>
      </c>
      <c r="AF70" s="45">
        <v>397</v>
      </c>
      <c r="AG70" s="45">
        <v>0</v>
      </c>
      <c r="AH70" s="45">
        <v>0</v>
      </c>
      <c r="AI70" s="45">
        <v>9.84</v>
      </c>
      <c r="AJ70" s="45">
        <v>0</v>
      </c>
      <c r="AK70" s="45">
        <v>3.0700000000000003</v>
      </c>
      <c r="AL70" s="45">
        <v>0</v>
      </c>
      <c r="AM70" s="45">
        <v>574.28600000000006</v>
      </c>
      <c r="AN70" s="45">
        <v>744.7785756555636</v>
      </c>
      <c r="AO70" s="45">
        <v>1.349539074074074</v>
      </c>
      <c r="AP70" s="45">
        <v>0.10796312592592593</v>
      </c>
      <c r="AQ70" s="45">
        <v>5.3981562962962963E-2</v>
      </c>
      <c r="AR70" s="45">
        <v>0.94122763636363638</v>
      </c>
      <c r="AS70" s="45">
        <v>0.34637177018181831</v>
      </c>
      <c r="AT70" s="45">
        <v>11.563653818181816</v>
      </c>
      <c r="AU70" s="45">
        <v>0.44820363636363636</v>
      </c>
      <c r="AV70" s="45">
        <v>14.81094062405387</v>
      </c>
      <c r="AW70" s="45">
        <v>3.7350303030303027</v>
      </c>
      <c r="AX70" s="45">
        <v>2.2111379393939394</v>
      </c>
      <c r="AY70" s="45">
        <v>5.6025454545454538E-2</v>
      </c>
      <c r="AZ70" s="45">
        <v>0.89640727272727272</v>
      </c>
      <c r="BA70" s="45">
        <v>0.34860282828282824</v>
      </c>
      <c r="BB70" s="45">
        <v>2.6669709976565659</v>
      </c>
      <c r="BC70" s="45">
        <v>9.9141747956363648</v>
      </c>
      <c r="BD70" s="45"/>
      <c r="BE70" s="45">
        <v>0</v>
      </c>
      <c r="BF70" s="45">
        <v>9.9141747956363648</v>
      </c>
      <c r="BG70" s="45">
        <v>29.470416666666669</v>
      </c>
      <c r="BH70" s="45">
        <v>2.0998411196257227</v>
      </c>
      <c r="BI70" s="45">
        <v>0.58158206377108801</v>
      </c>
      <c r="BJ70" s="45">
        <v>95.960927845681056</v>
      </c>
      <c r="BK70" s="45"/>
      <c r="BL70" s="45">
        <v>128.11276769574454</v>
      </c>
      <c r="BM70" s="45">
        <v>1166.5386405891802</v>
      </c>
      <c r="BN70" s="45">
        <f t="shared" ref="BN70:BN133" si="12">$BN$5*$G70</f>
        <v>140.72166432351077</v>
      </c>
      <c r="BO70" s="45">
        <f t="shared" ref="BO70:BO133" si="13">$BO$5*$G70</f>
        <v>99.443309455280939</v>
      </c>
      <c r="BP70" s="46">
        <f t="shared" ref="BP70:BP133" si="14">((100/((100-$BT70)%)-100)*$BP$5)/$BT70</f>
        <v>8.6609686609686669</v>
      </c>
      <c r="BQ70" s="46">
        <f t="shared" ref="BQ70:BQ133" si="15">((100/((100-$BT70)%)-100)*$BQ$5)/$BT70</f>
        <v>1.8803418803418819</v>
      </c>
      <c r="BR70" s="64">
        <v>3</v>
      </c>
      <c r="BS70" s="46">
        <f t="shared" si="6"/>
        <v>3.4188034188034218</v>
      </c>
      <c r="BT70" s="46">
        <f t="shared" si="10"/>
        <v>12.25</v>
      </c>
      <c r="BU70" s="46">
        <f t="shared" si="11"/>
        <v>13.960113960113972</v>
      </c>
      <c r="BV70" s="45">
        <f t="shared" si="7"/>
        <v>162.8501236150139</v>
      </c>
      <c r="BW70" s="45">
        <f t="shared" ref="BW70:BW133" si="16">BV70+BO70+BN70</f>
        <v>403.0150973938056</v>
      </c>
      <c r="BX70" s="45">
        <f t="shared" ref="BX70:BX133" si="17">BW70+BM70</f>
        <v>1569.5537379829857</v>
      </c>
      <c r="BY70" s="45">
        <f t="shared" si="8"/>
        <v>18834.644855795828</v>
      </c>
      <c r="BZ70" s="45">
        <f t="shared" si="9"/>
        <v>37669.289711591657</v>
      </c>
      <c r="CA70" s="48">
        <v>43101</v>
      </c>
      <c r="CB70" s="111">
        <v>0</v>
      </c>
      <c r="CC70" s="111">
        <v>0</v>
      </c>
    </row>
    <row r="71" spans="1:81">
      <c r="A71" s="42" t="s">
        <v>225</v>
      </c>
      <c r="B71" s="42" t="s">
        <v>0</v>
      </c>
      <c r="C71" s="42" t="s">
        <v>161</v>
      </c>
      <c r="D71" s="42" t="s">
        <v>507</v>
      </c>
      <c r="E71" s="43" t="s">
        <v>402</v>
      </c>
      <c r="F71" s="43" t="s">
        <v>63</v>
      </c>
      <c r="G71" s="43">
        <v>1</v>
      </c>
      <c r="H71" s="45">
        <v>1076.08</v>
      </c>
      <c r="I71" s="45">
        <v>1076.08</v>
      </c>
      <c r="J71" s="45"/>
      <c r="K71" s="45"/>
      <c r="L71" s="45"/>
      <c r="M71" s="45"/>
      <c r="N71" s="45"/>
      <c r="O71" s="45"/>
      <c r="P71" s="45">
        <v>35.217163636363637</v>
      </c>
      <c r="Q71" s="45">
        <v>1111.2971636363636</v>
      </c>
      <c r="R71" s="45">
        <v>222.25943272727272</v>
      </c>
      <c r="S71" s="45">
        <v>16.669457454545455</v>
      </c>
      <c r="T71" s="45">
        <v>11.112971636363637</v>
      </c>
      <c r="U71" s="45">
        <v>2.2225943272727271</v>
      </c>
      <c r="V71" s="45">
        <v>27.782429090909091</v>
      </c>
      <c r="W71" s="45">
        <v>88.903773090909098</v>
      </c>
      <c r="X71" s="45">
        <v>33.33891490909091</v>
      </c>
      <c r="Y71" s="45">
        <v>6.6677829818181822</v>
      </c>
      <c r="Z71" s="45">
        <v>408.95735621818187</v>
      </c>
      <c r="AA71" s="45">
        <v>92.608096969696959</v>
      </c>
      <c r="AB71" s="45">
        <v>123.46511488</v>
      </c>
      <c r="AC71" s="45">
        <v>79.514941960688503</v>
      </c>
      <c r="AD71" s="45">
        <v>295.58815381038551</v>
      </c>
      <c r="AE71" s="45">
        <v>115.43520000000001</v>
      </c>
      <c r="AF71" s="45">
        <v>397</v>
      </c>
      <c r="AG71" s="45">
        <v>0</v>
      </c>
      <c r="AH71" s="45">
        <v>48.58</v>
      </c>
      <c r="AI71" s="45">
        <v>0</v>
      </c>
      <c r="AJ71" s="45">
        <v>0</v>
      </c>
      <c r="AK71" s="45">
        <v>3.0700000000000003</v>
      </c>
      <c r="AL71" s="45">
        <v>0</v>
      </c>
      <c r="AM71" s="45">
        <v>564.0852000000001</v>
      </c>
      <c r="AN71" s="45">
        <v>1268.6307100285676</v>
      </c>
      <c r="AO71" s="45">
        <v>5.5768510246913587</v>
      </c>
      <c r="AP71" s="45">
        <v>0.44614808197530864</v>
      </c>
      <c r="AQ71" s="45">
        <v>0.22307404098765432</v>
      </c>
      <c r="AR71" s="45">
        <v>3.8895400727272733</v>
      </c>
      <c r="AS71" s="45">
        <v>1.4313507467636368</v>
      </c>
      <c r="AT71" s="45">
        <v>47.785778036363631</v>
      </c>
      <c r="AU71" s="45">
        <v>1.8521619393939395</v>
      </c>
      <c r="AV71" s="45">
        <v>61.204903942902803</v>
      </c>
      <c r="AW71" s="45">
        <v>15.434682828282828</v>
      </c>
      <c r="AX71" s="45">
        <v>9.1373322343434342</v>
      </c>
      <c r="AY71" s="45">
        <v>0.23152024242424241</v>
      </c>
      <c r="AZ71" s="45">
        <v>3.7043238787878789</v>
      </c>
      <c r="BA71" s="45">
        <v>1.4405703973063972</v>
      </c>
      <c r="BB71" s="45">
        <v>11.021022085861281</v>
      </c>
      <c r="BC71" s="45">
        <v>40.969451667006062</v>
      </c>
      <c r="BD71" s="45"/>
      <c r="BE71" s="45">
        <v>0</v>
      </c>
      <c r="BF71" s="45">
        <v>40.969451667006062</v>
      </c>
      <c r="BG71" s="45">
        <v>53.087083333333339</v>
      </c>
      <c r="BH71" s="45">
        <v>8.3993644785028909</v>
      </c>
      <c r="BI71" s="45">
        <v>2.3263282550843525</v>
      </c>
      <c r="BJ71" s="45">
        <v>383.84371138272417</v>
      </c>
      <c r="BK71" s="45"/>
      <c r="BL71" s="45">
        <v>447.65648744964477</v>
      </c>
      <c r="BM71" s="45">
        <v>2929.7587167244847</v>
      </c>
      <c r="BN71" s="45">
        <f t="shared" si="12"/>
        <v>140.72166432351077</v>
      </c>
      <c r="BO71" s="45">
        <f t="shared" si="13"/>
        <v>99.443309455280939</v>
      </c>
      <c r="BP71" s="46">
        <f t="shared" si="14"/>
        <v>8.7608069164265068</v>
      </c>
      <c r="BQ71" s="46">
        <f t="shared" si="15"/>
        <v>1.9020172910662811</v>
      </c>
      <c r="BR71" s="64">
        <v>4</v>
      </c>
      <c r="BS71" s="46">
        <f t="shared" si="6"/>
        <v>4.6109510086455305</v>
      </c>
      <c r="BT71" s="46">
        <f t="shared" si="10"/>
        <v>13.25</v>
      </c>
      <c r="BU71" s="46">
        <f t="shared" si="11"/>
        <v>15.273775216138318</v>
      </c>
      <c r="BV71" s="45">
        <f t="shared" ref="BV71:BV134" si="18">((BM71)*BU71)%</f>
        <v>447.48476076771635</v>
      </c>
      <c r="BW71" s="45">
        <f t="shared" si="16"/>
        <v>687.64973454650817</v>
      </c>
      <c r="BX71" s="45">
        <f t="shared" si="17"/>
        <v>3617.4084512709928</v>
      </c>
      <c r="BY71" s="45">
        <f t="shared" si="8"/>
        <v>43408.901415251916</v>
      </c>
      <c r="BZ71" s="45">
        <f t="shared" ref="BZ71:BZ134" si="19">BX71*24</f>
        <v>86817.802830503832</v>
      </c>
      <c r="CA71" s="48">
        <v>43101</v>
      </c>
      <c r="CB71" s="111">
        <v>0</v>
      </c>
      <c r="CC71" s="111">
        <v>0</v>
      </c>
    </row>
    <row r="72" spans="1:81">
      <c r="A72" s="42" t="s">
        <v>508</v>
      </c>
      <c r="B72" s="42" t="s">
        <v>1</v>
      </c>
      <c r="C72" s="42" t="s">
        <v>170</v>
      </c>
      <c r="D72" s="42" t="s">
        <v>509</v>
      </c>
      <c r="E72" s="43" t="s">
        <v>402</v>
      </c>
      <c r="F72" s="43" t="s">
        <v>63</v>
      </c>
      <c r="G72" s="43">
        <v>1</v>
      </c>
      <c r="H72" s="45">
        <v>538.04</v>
      </c>
      <c r="I72" s="45">
        <v>538.04</v>
      </c>
      <c r="J72" s="45"/>
      <c r="K72" s="45"/>
      <c r="L72" s="45"/>
      <c r="M72" s="45"/>
      <c r="N72" s="45"/>
      <c r="O72" s="45"/>
      <c r="P72" s="45">
        <v>17.608581818181818</v>
      </c>
      <c r="Q72" s="45">
        <v>555.64858181818181</v>
      </c>
      <c r="R72" s="45">
        <v>111.12971636363636</v>
      </c>
      <c r="S72" s="45">
        <v>8.3347287272727275</v>
      </c>
      <c r="T72" s="45">
        <v>5.5564858181818186</v>
      </c>
      <c r="U72" s="45">
        <v>1.1112971636363635</v>
      </c>
      <c r="V72" s="45">
        <v>13.891214545454545</v>
      </c>
      <c r="W72" s="45">
        <v>44.451886545454549</v>
      </c>
      <c r="X72" s="45">
        <v>16.669457454545455</v>
      </c>
      <c r="Y72" s="45">
        <v>3.3338914909090911</v>
      </c>
      <c r="Z72" s="45">
        <v>204.47867810909094</v>
      </c>
      <c r="AA72" s="45">
        <v>46.304048484848479</v>
      </c>
      <c r="AB72" s="45">
        <v>61.732557440000001</v>
      </c>
      <c r="AC72" s="45">
        <v>39.757470980344252</v>
      </c>
      <c r="AD72" s="45">
        <v>147.79407690519275</v>
      </c>
      <c r="AE72" s="45">
        <v>147.7176</v>
      </c>
      <c r="AF72" s="45">
        <v>397</v>
      </c>
      <c r="AG72" s="45">
        <v>0</v>
      </c>
      <c r="AH72" s="45">
        <v>0</v>
      </c>
      <c r="AI72" s="45">
        <v>9.84</v>
      </c>
      <c r="AJ72" s="45">
        <v>0</v>
      </c>
      <c r="AK72" s="45">
        <v>3.0700000000000003</v>
      </c>
      <c r="AL72" s="45">
        <v>0</v>
      </c>
      <c r="AM72" s="45">
        <v>557.62760000000003</v>
      </c>
      <c r="AN72" s="45">
        <v>909.9003550142836</v>
      </c>
      <c r="AO72" s="45">
        <v>2.7884255123456794</v>
      </c>
      <c r="AP72" s="45">
        <v>0.22307404098765432</v>
      </c>
      <c r="AQ72" s="45">
        <v>0.11153702049382716</v>
      </c>
      <c r="AR72" s="45">
        <v>1.9447700363636367</v>
      </c>
      <c r="AS72" s="45">
        <v>0.71567537338181841</v>
      </c>
      <c r="AT72" s="45">
        <v>23.892889018181815</v>
      </c>
      <c r="AU72" s="45">
        <v>0.92608096969696974</v>
      </c>
      <c r="AV72" s="45">
        <v>30.602451971451401</v>
      </c>
      <c r="AW72" s="45">
        <v>7.7173414141414138</v>
      </c>
      <c r="AX72" s="45">
        <v>4.5686661171717171</v>
      </c>
      <c r="AY72" s="45">
        <v>0.1157601212121212</v>
      </c>
      <c r="AZ72" s="45">
        <v>1.8521619393939395</v>
      </c>
      <c r="BA72" s="45">
        <v>0.72028519865319862</v>
      </c>
      <c r="BB72" s="45">
        <v>5.5105110429306405</v>
      </c>
      <c r="BC72" s="45">
        <v>20.484725833503031</v>
      </c>
      <c r="BD72" s="45"/>
      <c r="BE72" s="45">
        <v>0</v>
      </c>
      <c r="BF72" s="45">
        <v>20.484725833503031</v>
      </c>
      <c r="BG72" s="45">
        <v>29.470416666666669</v>
      </c>
      <c r="BH72" s="45">
        <v>4.1996822392514455</v>
      </c>
      <c r="BI72" s="45">
        <v>1.1631641275421762</v>
      </c>
      <c r="BJ72" s="45">
        <v>191.92185569136208</v>
      </c>
      <c r="BK72" s="45"/>
      <c r="BL72" s="45">
        <v>226.75511872482238</v>
      </c>
      <c r="BM72" s="45">
        <v>1743.3912333622422</v>
      </c>
      <c r="BN72" s="45">
        <f t="shared" si="12"/>
        <v>140.72166432351077</v>
      </c>
      <c r="BO72" s="45">
        <f t="shared" si="13"/>
        <v>99.443309455280939</v>
      </c>
      <c r="BP72" s="46">
        <f t="shared" si="14"/>
        <v>8.5633802816901436</v>
      </c>
      <c r="BQ72" s="46">
        <f t="shared" si="15"/>
        <v>1.8591549295774654</v>
      </c>
      <c r="BR72" s="64">
        <v>2</v>
      </c>
      <c r="BS72" s="46">
        <f t="shared" ref="BS72:BS135" si="20">((100/((100-BT72)%)-100)*BR72)/BT72</f>
        <v>2.2535211267605644</v>
      </c>
      <c r="BT72" s="46">
        <f t="shared" ref="BT72:BT135" si="21">$BP$5+$BQ$5+BR72</f>
        <v>11.25</v>
      </c>
      <c r="BU72" s="46">
        <f t="shared" ref="BU72:BU135" si="22">BP72+BQ72+BS72</f>
        <v>12.676056338028173</v>
      </c>
      <c r="BV72" s="45">
        <f t="shared" si="18"/>
        <v>220.99325493324207</v>
      </c>
      <c r="BW72" s="45">
        <f t="shared" si="16"/>
        <v>461.1582287120338</v>
      </c>
      <c r="BX72" s="45">
        <f t="shared" si="17"/>
        <v>2204.5494620742761</v>
      </c>
      <c r="BY72" s="45">
        <f t="shared" ref="BY72:BY135" si="23">BX72*12</f>
        <v>26454.593544891315</v>
      </c>
      <c r="BZ72" s="45">
        <f t="shared" si="19"/>
        <v>52909.18708978263</v>
      </c>
      <c r="CA72" s="48">
        <v>43101</v>
      </c>
      <c r="CB72" s="111">
        <v>0</v>
      </c>
      <c r="CC72" s="111">
        <v>0</v>
      </c>
    </row>
    <row r="73" spans="1:81">
      <c r="A73" s="42" t="s">
        <v>228</v>
      </c>
      <c r="B73" s="42" t="s">
        <v>1</v>
      </c>
      <c r="C73" s="42" t="s">
        <v>231</v>
      </c>
      <c r="D73" s="42" t="s">
        <v>510</v>
      </c>
      <c r="E73" s="43" t="s">
        <v>402</v>
      </c>
      <c r="F73" s="43" t="s">
        <v>63</v>
      </c>
      <c r="G73" s="43">
        <v>1</v>
      </c>
      <c r="H73" s="45">
        <v>538.04</v>
      </c>
      <c r="I73" s="45">
        <v>538.04</v>
      </c>
      <c r="J73" s="45"/>
      <c r="K73" s="45"/>
      <c r="L73" s="45"/>
      <c r="M73" s="45"/>
      <c r="N73" s="45"/>
      <c r="O73" s="45"/>
      <c r="P73" s="45">
        <v>17.608581818181818</v>
      </c>
      <c r="Q73" s="45">
        <v>555.64858181818181</v>
      </c>
      <c r="R73" s="45">
        <v>111.12971636363636</v>
      </c>
      <c r="S73" s="45">
        <v>8.3347287272727275</v>
      </c>
      <c r="T73" s="45">
        <v>5.5564858181818186</v>
      </c>
      <c r="U73" s="45">
        <v>1.1112971636363635</v>
      </c>
      <c r="V73" s="45">
        <v>13.891214545454545</v>
      </c>
      <c r="W73" s="45">
        <v>44.451886545454549</v>
      </c>
      <c r="X73" s="45">
        <v>16.669457454545455</v>
      </c>
      <c r="Y73" s="45">
        <v>3.3338914909090911</v>
      </c>
      <c r="Z73" s="45">
        <v>204.47867810909094</v>
      </c>
      <c r="AA73" s="45">
        <v>46.304048484848479</v>
      </c>
      <c r="AB73" s="45">
        <v>61.732557440000001</v>
      </c>
      <c r="AC73" s="45">
        <v>39.757470980344252</v>
      </c>
      <c r="AD73" s="45">
        <v>147.79407690519275</v>
      </c>
      <c r="AE73" s="45">
        <v>147.7176</v>
      </c>
      <c r="AF73" s="45">
        <v>397</v>
      </c>
      <c r="AG73" s="45">
        <v>0</v>
      </c>
      <c r="AH73" s="45">
        <v>32.619999999999997</v>
      </c>
      <c r="AI73" s="45">
        <v>0</v>
      </c>
      <c r="AJ73" s="45">
        <v>0</v>
      </c>
      <c r="AK73" s="45">
        <v>3.0700000000000003</v>
      </c>
      <c r="AL73" s="45">
        <v>0</v>
      </c>
      <c r="AM73" s="45">
        <v>580.4076</v>
      </c>
      <c r="AN73" s="45">
        <v>932.68035501428358</v>
      </c>
      <c r="AO73" s="45">
        <v>2.7884255123456794</v>
      </c>
      <c r="AP73" s="45">
        <v>0.22307404098765432</v>
      </c>
      <c r="AQ73" s="45">
        <v>0.11153702049382716</v>
      </c>
      <c r="AR73" s="45">
        <v>1.9447700363636367</v>
      </c>
      <c r="AS73" s="45">
        <v>0.71567537338181841</v>
      </c>
      <c r="AT73" s="45">
        <v>23.892889018181815</v>
      </c>
      <c r="AU73" s="45">
        <v>0.92608096969696974</v>
      </c>
      <c r="AV73" s="45">
        <v>30.602451971451401</v>
      </c>
      <c r="AW73" s="45">
        <v>7.7173414141414138</v>
      </c>
      <c r="AX73" s="45">
        <v>4.5686661171717171</v>
      </c>
      <c r="AY73" s="45">
        <v>0.1157601212121212</v>
      </c>
      <c r="AZ73" s="45">
        <v>1.8521619393939395</v>
      </c>
      <c r="BA73" s="45">
        <v>0.72028519865319862</v>
      </c>
      <c r="BB73" s="45">
        <v>5.5105110429306405</v>
      </c>
      <c r="BC73" s="45">
        <v>20.484725833503031</v>
      </c>
      <c r="BD73" s="45"/>
      <c r="BE73" s="45">
        <v>0</v>
      </c>
      <c r="BF73" s="45">
        <v>20.484725833503031</v>
      </c>
      <c r="BG73" s="45">
        <v>29.470416666666669</v>
      </c>
      <c r="BH73" s="45">
        <v>4.1996822392514455</v>
      </c>
      <c r="BI73" s="45">
        <v>1.1631641275421762</v>
      </c>
      <c r="BJ73" s="45">
        <v>191.92185569136208</v>
      </c>
      <c r="BK73" s="45"/>
      <c r="BL73" s="45">
        <v>226.75511872482238</v>
      </c>
      <c r="BM73" s="45">
        <v>1766.1712333622422</v>
      </c>
      <c r="BN73" s="45">
        <f t="shared" si="12"/>
        <v>140.72166432351077</v>
      </c>
      <c r="BO73" s="45">
        <f t="shared" si="13"/>
        <v>99.443309455280939</v>
      </c>
      <c r="BP73" s="46">
        <f t="shared" si="14"/>
        <v>8.6609686609686669</v>
      </c>
      <c r="BQ73" s="46">
        <f t="shared" si="15"/>
        <v>1.8803418803418819</v>
      </c>
      <c r="BR73" s="64">
        <v>3</v>
      </c>
      <c r="BS73" s="46">
        <f t="shared" si="20"/>
        <v>3.4188034188034218</v>
      </c>
      <c r="BT73" s="46">
        <f t="shared" si="21"/>
        <v>12.25</v>
      </c>
      <c r="BU73" s="46">
        <f t="shared" si="22"/>
        <v>13.960113960113972</v>
      </c>
      <c r="BV73" s="45">
        <f t="shared" si="18"/>
        <v>246.55951690811952</v>
      </c>
      <c r="BW73" s="45">
        <f t="shared" si="16"/>
        <v>486.72449068691122</v>
      </c>
      <c r="BX73" s="45">
        <f t="shared" si="17"/>
        <v>2252.8957240491536</v>
      </c>
      <c r="BY73" s="45">
        <f t="shared" si="23"/>
        <v>27034.748688589843</v>
      </c>
      <c r="BZ73" s="45">
        <f t="shared" si="19"/>
        <v>54069.497377179687</v>
      </c>
      <c r="CA73" s="48">
        <v>43101</v>
      </c>
      <c r="CB73" s="111">
        <v>0</v>
      </c>
      <c r="CC73" s="111">
        <v>0</v>
      </c>
    </row>
    <row r="74" spans="1:81">
      <c r="A74" s="42" t="s">
        <v>228</v>
      </c>
      <c r="B74" s="42" t="s">
        <v>0</v>
      </c>
      <c r="C74" s="42" t="s">
        <v>231</v>
      </c>
      <c r="D74" s="42" t="s">
        <v>511</v>
      </c>
      <c r="E74" s="43" t="s">
        <v>402</v>
      </c>
      <c r="F74" s="43" t="s">
        <v>63</v>
      </c>
      <c r="G74" s="43">
        <v>1</v>
      </c>
      <c r="H74" s="45">
        <v>1076.08</v>
      </c>
      <c r="I74" s="45">
        <v>1076.08</v>
      </c>
      <c r="J74" s="45"/>
      <c r="K74" s="45"/>
      <c r="L74" s="45"/>
      <c r="M74" s="45"/>
      <c r="N74" s="45"/>
      <c r="O74" s="45"/>
      <c r="P74" s="45">
        <v>35.217163636363637</v>
      </c>
      <c r="Q74" s="45">
        <v>1111.2971636363636</v>
      </c>
      <c r="R74" s="45">
        <v>222.25943272727272</v>
      </c>
      <c r="S74" s="45">
        <v>16.669457454545455</v>
      </c>
      <c r="T74" s="45">
        <v>11.112971636363637</v>
      </c>
      <c r="U74" s="45">
        <v>2.2225943272727271</v>
      </c>
      <c r="V74" s="45">
        <v>27.782429090909091</v>
      </c>
      <c r="W74" s="45">
        <v>88.903773090909098</v>
      </c>
      <c r="X74" s="45">
        <v>33.33891490909091</v>
      </c>
      <c r="Y74" s="45">
        <v>6.6677829818181822</v>
      </c>
      <c r="Z74" s="45">
        <v>408.95735621818187</v>
      </c>
      <c r="AA74" s="45">
        <v>92.608096969696959</v>
      </c>
      <c r="AB74" s="45">
        <v>123.46511488</v>
      </c>
      <c r="AC74" s="45">
        <v>79.514941960688503</v>
      </c>
      <c r="AD74" s="45">
        <v>295.58815381038551</v>
      </c>
      <c r="AE74" s="45">
        <v>115.43520000000001</v>
      </c>
      <c r="AF74" s="45">
        <v>397</v>
      </c>
      <c r="AG74" s="45">
        <v>0</v>
      </c>
      <c r="AH74" s="45">
        <v>32.619999999999997</v>
      </c>
      <c r="AI74" s="45">
        <v>0</v>
      </c>
      <c r="AJ74" s="45">
        <v>0</v>
      </c>
      <c r="AK74" s="45">
        <v>3.0700000000000003</v>
      </c>
      <c r="AL74" s="45">
        <v>0</v>
      </c>
      <c r="AM74" s="45">
        <v>548.12520000000006</v>
      </c>
      <c r="AN74" s="45">
        <v>1252.6707100285676</v>
      </c>
      <c r="AO74" s="45">
        <v>5.5768510246913587</v>
      </c>
      <c r="AP74" s="45">
        <v>0.44614808197530864</v>
      </c>
      <c r="AQ74" s="45">
        <v>0.22307404098765432</v>
      </c>
      <c r="AR74" s="45">
        <v>3.8895400727272733</v>
      </c>
      <c r="AS74" s="45">
        <v>1.4313507467636368</v>
      </c>
      <c r="AT74" s="45">
        <v>47.785778036363631</v>
      </c>
      <c r="AU74" s="45">
        <v>1.8521619393939395</v>
      </c>
      <c r="AV74" s="45">
        <v>61.204903942902803</v>
      </c>
      <c r="AW74" s="45">
        <v>15.434682828282828</v>
      </c>
      <c r="AX74" s="45">
        <v>9.1373322343434342</v>
      </c>
      <c r="AY74" s="45">
        <v>0.23152024242424241</v>
      </c>
      <c r="AZ74" s="45">
        <v>3.7043238787878789</v>
      </c>
      <c r="BA74" s="45">
        <v>1.4405703973063972</v>
      </c>
      <c r="BB74" s="45">
        <v>11.021022085861281</v>
      </c>
      <c r="BC74" s="45">
        <v>40.969451667006062</v>
      </c>
      <c r="BD74" s="45"/>
      <c r="BE74" s="45">
        <v>0</v>
      </c>
      <c r="BF74" s="45">
        <v>40.969451667006062</v>
      </c>
      <c r="BG74" s="45">
        <v>53.087083333333339</v>
      </c>
      <c r="BH74" s="45">
        <v>8.3993644785028909</v>
      </c>
      <c r="BI74" s="45">
        <v>2.3263282550843525</v>
      </c>
      <c r="BJ74" s="45">
        <v>383.84371138272417</v>
      </c>
      <c r="BK74" s="45"/>
      <c r="BL74" s="45">
        <v>447.65648744964477</v>
      </c>
      <c r="BM74" s="45">
        <v>2913.7987167244846</v>
      </c>
      <c r="BN74" s="45">
        <f t="shared" si="12"/>
        <v>140.72166432351077</v>
      </c>
      <c r="BO74" s="45">
        <f t="shared" si="13"/>
        <v>99.443309455280939</v>
      </c>
      <c r="BP74" s="46">
        <f t="shared" si="14"/>
        <v>8.6609686609686669</v>
      </c>
      <c r="BQ74" s="46">
        <f t="shared" si="15"/>
        <v>1.8803418803418819</v>
      </c>
      <c r="BR74" s="64">
        <v>3</v>
      </c>
      <c r="BS74" s="46">
        <f t="shared" si="20"/>
        <v>3.4188034188034218</v>
      </c>
      <c r="BT74" s="46">
        <f t="shared" si="21"/>
        <v>12.25</v>
      </c>
      <c r="BU74" s="46">
        <f t="shared" si="22"/>
        <v>13.960113960113972</v>
      </c>
      <c r="BV74" s="45">
        <f t="shared" si="18"/>
        <v>406.76962142307656</v>
      </c>
      <c r="BW74" s="45">
        <f t="shared" si="16"/>
        <v>646.93459520186821</v>
      </c>
      <c r="BX74" s="45">
        <f t="shared" si="17"/>
        <v>3560.7333119263531</v>
      </c>
      <c r="BY74" s="45">
        <f t="shared" si="23"/>
        <v>42728.799743116237</v>
      </c>
      <c r="BZ74" s="45">
        <f t="shared" si="19"/>
        <v>85457.599486232473</v>
      </c>
      <c r="CA74" s="48">
        <v>43101</v>
      </c>
      <c r="CB74" s="111">
        <v>0</v>
      </c>
      <c r="CC74" s="111">
        <v>0</v>
      </c>
    </row>
    <row r="75" spans="1:81">
      <c r="A75" s="42" t="s">
        <v>234</v>
      </c>
      <c r="B75" s="42" t="s">
        <v>437</v>
      </c>
      <c r="C75" s="42" t="s">
        <v>234</v>
      </c>
      <c r="D75" s="42" t="s">
        <v>512</v>
      </c>
      <c r="E75" s="43" t="s">
        <v>402</v>
      </c>
      <c r="F75" s="43" t="s">
        <v>63</v>
      </c>
      <c r="G75" s="43">
        <v>1</v>
      </c>
      <c r="H75" s="45">
        <v>733.69</v>
      </c>
      <c r="I75" s="45">
        <v>733.69</v>
      </c>
      <c r="J75" s="45"/>
      <c r="K75" s="45"/>
      <c r="L75" s="45"/>
      <c r="M75" s="45"/>
      <c r="N75" s="45"/>
      <c r="O75" s="45"/>
      <c r="P75" s="45">
        <v>26.412839999999999</v>
      </c>
      <c r="Q75" s="45">
        <v>760.10284000000001</v>
      </c>
      <c r="R75" s="45">
        <v>152.020568</v>
      </c>
      <c r="S75" s="45">
        <v>11.401542599999999</v>
      </c>
      <c r="T75" s="45">
        <v>7.6010284000000006</v>
      </c>
      <c r="U75" s="45">
        <v>1.5202056800000001</v>
      </c>
      <c r="V75" s="45">
        <v>19.002571</v>
      </c>
      <c r="W75" s="45">
        <v>60.808227200000005</v>
      </c>
      <c r="X75" s="45">
        <v>22.803085199999998</v>
      </c>
      <c r="Y75" s="45">
        <v>4.5606170400000003</v>
      </c>
      <c r="Z75" s="45">
        <v>279.71784511999999</v>
      </c>
      <c r="AA75" s="45">
        <v>63.341903333333335</v>
      </c>
      <c r="AB75" s="45">
        <v>84.44742552400001</v>
      </c>
      <c r="AC75" s="45">
        <v>54.386473019498688</v>
      </c>
      <c r="AD75" s="45">
        <v>202.17580187683203</v>
      </c>
      <c r="AE75" s="45">
        <v>135.9786</v>
      </c>
      <c r="AF75" s="45">
        <v>397</v>
      </c>
      <c r="AG75" s="45">
        <v>0</v>
      </c>
      <c r="AH75" s="45">
        <v>32.619999999999997</v>
      </c>
      <c r="AI75" s="45">
        <v>0</v>
      </c>
      <c r="AJ75" s="45">
        <v>0</v>
      </c>
      <c r="AK75" s="45">
        <v>3.0700000000000003</v>
      </c>
      <c r="AL75" s="45">
        <v>0</v>
      </c>
      <c r="AM75" s="45">
        <v>568.66860000000008</v>
      </c>
      <c r="AN75" s="45">
        <v>1050.5622469968321</v>
      </c>
      <c r="AO75" s="45">
        <v>3.8144435537422843</v>
      </c>
      <c r="AP75" s="45">
        <v>0.30515548429938272</v>
      </c>
      <c r="AQ75" s="45">
        <v>0.15257774214969136</v>
      </c>
      <c r="AR75" s="45">
        <v>2.6603599400000006</v>
      </c>
      <c r="AS75" s="45">
        <v>0.97901245792000036</v>
      </c>
      <c r="AT75" s="45">
        <v>32.684422120000001</v>
      </c>
      <c r="AU75" s="45">
        <v>1.2668380666666668</v>
      </c>
      <c r="AV75" s="45">
        <v>41.862809364778023</v>
      </c>
      <c r="AW75" s="45">
        <v>10.556983888888889</v>
      </c>
      <c r="AX75" s="45">
        <v>6.2497344622222224</v>
      </c>
      <c r="AY75" s="45">
        <v>0.15835475833333332</v>
      </c>
      <c r="AZ75" s="45">
        <v>2.5336761333333335</v>
      </c>
      <c r="BA75" s="45">
        <v>0.98531849629629631</v>
      </c>
      <c r="BB75" s="45">
        <v>7.5381369279792612</v>
      </c>
      <c r="BC75" s="45">
        <v>28.022204667053337</v>
      </c>
      <c r="BD75" s="45"/>
      <c r="BE75" s="45">
        <v>0</v>
      </c>
      <c r="BF75" s="45">
        <v>28.022204667053337</v>
      </c>
      <c r="BG75" s="45">
        <v>53.087083333333332</v>
      </c>
      <c r="BH75" s="45">
        <v>5.7268394171610622</v>
      </c>
      <c r="BI75" s="45">
        <v>1.5861329011938767</v>
      </c>
      <c r="BJ75" s="45">
        <v>261.71162139731194</v>
      </c>
      <c r="BK75" s="45"/>
      <c r="BL75" s="45">
        <v>322.11167704900021</v>
      </c>
      <c r="BM75" s="45">
        <v>2202.6617780776637</v>
      </c>
      <c r="BN75" s="45">
        <f t="shared" si="12"/>
        <v>140.72166432351077</v>
      </c>
      <c r="BO75" s="45">
        <f t="shared" si="13"/>
        <v>99.443309455280939</v>
      </c>
      <c r="BP75" s="46">
        <f t="shared" si="14"/>
        <v>8.6609686609686669</v>
      </c>
      <c r="BQ75" s="46">
        <f t="shared" si="15"/>
        <v>1.8803418803418819</v>
      </c>
      <c r="BR75" s="64">
        <v>3</v>
      </c>
      <c r="BS75" s="46">
        <f t="shared" si="20"/>
        <v>3.4188034188034218</v>
      </c>
      <c r="BT75" s="46">
        <f t="shared" si="21"/>
        <v>12.25</v>
      </c>
      <c r="BU75" s="46">
        <f t="shared" si="22"/>
        <v>13.960113960113972</v>
      </c>
      <c r="BV75" s="45">
        <f t="shared" si="18"/>
        <v>307.49409437551458</v>
      </c>
      <c r="BW75" s="45">
        <f t="shared" si="16"/>
        <v>547.65906815430628</v>
      </c>
      <c r="BX75" s="45">
        <f t="shared" si="17"/>
        <v>2750.3208462319699</v>
      </c>
      <c r="BY75" s="45">
        <f t="shared" si="23"/>
        <v>33003.850154783635</v>
      </c>
      <c r="BZ75" s="45">
        <f t="shared" si="19"/>
        <v>66007.70030956727</v>
      </c>
      <c r="CA75" s="48">
        <v>43101</v>
      </c>
      <c r="CB75" s="111">
        <v>0</v>
      </c>
      <c r="CC75" s="111">
        <v>0</v>
      </c>
    </row>
    <row r="76" spans="1:81">
      <c r="A76" s="42" t="s">
        <v>513</v>
      </c>
      <c r="B76" s="42" t="s">
        <v>0</v>
      </c>
      <c r="C76" s="42" t="s">
        <v>67</v>
      </c>
      <c r="D76" s="42" t="s">
        <v>514</v>
      </c>
      <c r="E76" s="43" t="s">
        <v>402</v>
      </c>
      <c r="F76" s="43" t="s">
        <v>63</v>
      </c>
      <c r="G76" s="43">
        <v>1</v>
      </c>
      <c r="H76" s="45">
        <v>1041.5999999999999</v>
      </c>
      <c r="I76" s="45">
        <v>1041.5999999999999</v>
      </c>
      <c r="J76" s="45"/>
      <c r="K76" s="45"/>
      <c r="L76" s="45"/>
      <c r="M76" s="45"/>
      <c r="N76" s="45"/>
      <c r="O76" s="45"/>
      <c r="P76" s="45">
        <v>34.088727272727269</v>
      </c>
      <c r="Q76" s="45">
        <v>1075.6887272727272</v>
      </c>
      <c r="R76" s="45">
        <v>215.13774545454544</v>
      </c>
      <c r="S76" s="45">
        <v>16.135330909090907</v>
      </c>
      <c r="T76" s="45">
        <v>10.756887272727273</v>
      </c>
      <c r="U76" s="45">
        <v>2.1513774545454543</v>
      </c>
      <c r="V76" s="45">
        <v>26.89221818181818</v>
      </c>
      <c r="W76" s="45">
        <v>86.055098181818181</v>
      </c>
      <c r="X76" s="45">
        <v>32.270661818181814</v>
      </c>
      <c r="Y76" s="45">
        <v>6.4541323636363632</v>
      </c>
      <c r="Z76" s="45">
        <v>395.85345163636356</v>
      </c>
      <c r="AA76" s="45">
        <v>89.640727272727261</v>
      </c>
      <c r="AB76" s="45">
        <v>119.50901759999999</v>
      </c>
      <c r="AC76" s="45">
        <v>76.967106113163652</v>
      </c>
      <c r="AD76" s="45">
        <v>286.11685098589089</v>
      </c>
      <c r="AE76" s="45">
        <v>117.504</v>
      </c>
      <c r="AF76" s="45">
        <v>397</v>
      </c>
      <c r="AG76" s="45">
        <v>0</v>
      </c>
      <c r="AH76" s="45">
        <v>0</v>
      </c>
      <c r="AI76" s="45">
        <v>9.84</v>
      </c>
      <c r="AJ76" s="45">
        <v>0</v>
      </c>
      <c r="AK76" s="45">
        <v>3.0700000000000003</v>
      </c>
      <c r="AL76" s="45">
        <v>0</v>
      </c>
      <c r="AM76" s="45">
        <v>527.4140000000001</v>
      </c>
      <c r="AN76" s="45">
        <v>1209.3843026222546</v>
      </c>
      <c r="AO76" s="45">
        <v>5.3981562962962961</v>
      </c>
      <c r="AP76" s="45">
        <v>0.43185250370370371</v>
      </c>
      <c r="AQ76" s="45">
        <v>0.21592625185185185</v>
      </c>
      <c r="AR76" s="45">
        <v>3.7649105454545455</v>
      </c>
      <c r="AS76" s="45">
        <v>1.3854870807272732</v>
      </c>
      <c r="AT76" s="45">
        <v>46.254615272727264</v>
      </c>
      <c r="AU76" s="45">
        <v>1.7928145454545454</v>
      </c>
      <c r="AV76" s="45">
        <v>59.243762496215481</v>
      </c>
      <c r="AW76" s="45">
        <v>14.940121212121211</v>
      </c>
      <c r="AX76" s="45">
        <v>8.8445517575757577</v>
      </c>
      <c r="AY76" s="45">
        <v>0.22410181818181815</v>
      </c>
      <c r="AZ76" s="45">
        <v>3.5856290909090909</v>
      </c>
      <c r="BA76" s="45">
        <v>1.3944113131313129</v>
      </c>
      <c r="BB76" s="45">
        <v>10.667883990626263</v>
      </c>
      <c r="BC76" s="45">
        <v>39.656699182545459</v>
      </c>
      <c r="BD76" s="45"/>
      <c r="BE76" s="45">
        <v>0</v>
      </c>
      <c r="BF76" s="45">
        <v>39.656699182545459</v>
      </c>
      <c r="BG76" s="45">
        <v>53.087083333333339</v>
      </c>
      <c r="BH76" s="45">
        <v>8.3993644785028909</v>
      </c>
      <c r="BI76" s="45">
        <v>2.3263282550843525</v>
      </c>
      <c r="BJ76" s="45">
        <v>383.84371138272417</v>
      </c>
      <c r="BK76" s="45"/>
      <c r="BL76" s="45">
        <v>447.65648744964477</v>
      </c>
      <c r="BM76" s="45">
        <v>2831.6299790233875</v>
      </c>
      <c r="BN76" s="45">
        <f t="shared" si="12"/>
        <v>140.72166432351077</v>
      </c>
      <c r="BO76" s="45">
        <f t="shared" si="13"/>
        <v>99.443309455280939</v>
      </c>
      <c r="BP76" s="46">
        <f t="shared" si="14"/>
        <v>8.6609686609686669</v>
      </c>
      <c r="BQ76" s="46">
        <f t="shared" si="15"/>
        <v>1.8803418803418819</v>
      </c>
      <c r="BR76" s="64">
        <v>3</v>
      </c>
      <c r="BS76" s="46">
        <f t="shared" si="20"/>
        <v>3.4188034188034218</v>
      </c>
      <c r="BT76" s="46">
        <f t="shared" si="21"/>
        <v>12.25</v>
      </c>
      <c r="BU76" s="46">
        <f t="shared" si="22"/>
        <v>13.960113960113972</v>
      </c>
      <c r="BV76" s="45">
        <f t="shared" si="18"/>
        <v>395.29877200041631</v>
      </c>
      <c r="BW76" s="45">
        <f t="shared" si="16"/>
        <v>635.46374577920801</v>
      </c>
      <c r="BX76" s="45">
        <f t="shared" si="17"/>
        <v>3467.0937248025957</v>
      </c>
      <c r="BY76" s="45">
        <f t="shared" si="23"/>
        <v>41605.124697631152</v>
      </c>
      <c r="BZ76" s="45">
        <f t="shared" si="19"/>
        <v>83210.249395262304</v>
      </c>
      <c r="CA76" s="48">
        <v>43101</v>
      </c>
      <c r="CB76" s="111">
        <v>0</v>
      </c>
      <c r="CC76" s="111">
        <v>0</v>
      </c>
    </row>
    <row r="77" spans="1:81">
      <c r="A77" s="42" t="s">
        <v>515</v>
      </c>
      <c r="B77" s="42" t="s">
        <v>2</v>
      </c>
      <c r="C77" s="42" t="s">
        <v>67</v>
      </c>
      <c r="D77" s="42" t="s">
        <v>516</v>
      </c>
      <c r="E77" s="43" t="s">
        <v>402</v>
      </c>
      <c r="F77" s="43" t="s">
        <v>63</v>
      </c>
      <c r="G77" s="43">
        <v>1</v>
      </c>
      <c r="H77" s="45">
        <v>260.39999999999998</v>
      </c>
      <c r="I77" s="45">
        <v>260.39999999999998</v>
      </c>
      <c r="J77" s="45"/>
      <c r="K77" s="45"/>
      <c r="L77" s="45"/>
      <c r="M77" s="45"/>
      <c r="N77" s="45"/>
      <c r="O77" s="45"/>
      <c r="P77" s="45">
        <v>8.5221818181818172</v>
      </c>
      <c r="Q77" s="45">
        <v>268.9221818181818</v>
      </c>
      <c r="R77" s="45">
        <v>53.78443636363636</v>
      </c>
      <c r="S77" s="45">
        <v>4.0338327272727268</v>
      </c>
      <c r="T77" s="45">
        <v>2.6892218181818182</v>
      </c>
      <c r="U77" s="45">
        <v>0.53784436363636356</v>
      </c>
      <c r="V77" s="45">
        <v>6.723054545454545</v>
      </c>
      <c r="W77" s="45">
        <v>21.513774545454545</v>
      </c>
      <c r="X77" s="45">
        <v>8.0676654545454536</v>
      </c>
      <c r="Y77" s="45">
        <v>1.6135330909090908</v>
      </c>
      <c r="Z77" s="45">
        <v>98.96336290909089</v>
      </c>
      <c r="AA77" s="45">
        <v>22.410181818181815</v>
      </c>
      <c r="AB77" s="45">
        <v>29.877254399999998</v>
      </c>
      <c r="AC77" s="45">
        <v>19.241776528290913</v>
      </c>
      <c r="AD77" s="45">
        <v>71.529212746472723</v>
      </c>
      <c r="AE77" s="45">
        <v>164.376</v>
      </c>
      <c r="AF77" s="45">
        <v>397</v>
      </c>
      <c r="AG77" s="45">
        <v>0</v>
      </c>
      <c r="AH77" s="45">
        <v>0</v>
      </c>
      <c r="AI77" s="45">
        <v>9.84</v>
      </c>
      <c r="AJ77" s="45">
        <v>0</v>
      </c>
      <c r="AK77" s="45">
        <v>3.0700000000000003</v>
      </c>
      <c r="AL77" s="45">
        <v>0</v>
      </c>
      <c r="AM77" s="45">
        <v>574.28600000000006</v>
      </c>
      <c r="AN77" s="45">
        <v>744.7785756555636</v>
      </c>
      <c r="AO77" s="45">
        <v>1.349539074074074</v>
      </c>
      <c r="AP77" s="45">
        <v>0.10796312592592593</v>
      </c>
      <c r="AQ77" s="45">
        <v>5.3981562962962963E-2</v>
      </c>
      <c r="AR77" s="45">
        <v>0.94122763636363638</v>
      </c>
      <c r="AS77" s="45">
        <v>0.34637177018181831</v>
      </c>
      <c r="AT77" s="45">
        <v>11.563653818181816</v>
      </c>
      <c r="AU77" s="45">
        <v>0.44820363636363636</v>
      </c>
      <c r="AV77" s="45">
        <v>14.81094062405387</v>
      </c>
      <c r="AW77" s="45">
        <v>3.7350303030303027</v>
      </c>
      <c r="AX77" s="45">
        <v>2.2111379393939394</v>
      </c>
      <c r="AY77" s="45">
        <v>5.6025454545454538E-2</v>
      </c>
      <c r="AZ77" s="45">
        <v>0.89640727272727272</v>
      </c>
      <c r="BA77" s="45">
        <v>0.34860282828282824</v>
      </c>
      <c r="BB77" s="45">
        <v>2.6669709976565659</v>
      </c>
      <c r="BC77" s="45">
        <v>9.9141747956363648</v>
      </c>
      <c r="BD77" s="45"/>
      <c r="BE77" s="45">
        <v>0</v>
      </c>
      <c r="BF77" s="45">
        <v>9.9141747956363648</v>
      </c>
      <c r="BG77" s="45">
        <v>29.470416666666669</v>
      </c>
      <c r="BH77" s="45">
        <v>2.0998411196257227</v>
      </c>
      <c r="BI77" s="45">
        <v>0.58158206377108801</v>
      </c>
      <c r="BJ77" s="45">
        <v>95.960927845681056</v>
      </c>
      <c r="BK77" s="45"/>
      <c r="BL77" s="45">
        <v>128.11276769574454</v>
      </c>
      <c r="BM77" s="45">
        <v>1166.5386405891802</v>
      </c>
      <c r="BN77" s="45">
        <f t="shared" si="12"/>
        <v>140.72166432351077</v>
      </c>
      <c r="BO77" s="45">
        <f t="shared" si="13"/>
        <v>99.443309455280939</v>
      </c>
      <c r="BP77" s="46">
        <f t="shared" si="14"/>
        <v>8.8629737609329435</v>
      </c>
      <c r="BQ77" s="46">
        <f t="shared" si="15"/>
        <v>1.9241982507288626</v>
      </c>
      <c r="BR77" s="64">
        <v>5</v>
      </c>
      <c r="BS77" s="46">
        <f t="shared" si="20"/>
        <v>5.8309037900874632</v>
      </c>
      <c r="BT77" s="46">
        <f t="shared" si="21"/>
        <v>14.25</v>
      </c>
      <c r="BU77" s="46">
        <f t="shared" si="22"/>
        <v>16.618075801749271</v>
      </c>
      <c r="BV77" s="45">
        <f t="shared" si="18"/>
        <v>193.85627554980547</v>
      </c>
      <c r="BW77" s="45">
        <f t="shared" si="16"/>
        <v>434.02124932859721</v>
      </c>
      <c r="BX77" s="45">
        <f t="shared" si="17"/>
        <v>1600.5598899177774</v>
      </c>
      <c r="BY77" s="45">
        <f t="shared" si="23"/>
        <v>19206.718679013327</v>
      </c>
      <c r="BZ77" s="45">
        <f t="shared" si="19"/>
        <v>38413.437358026655</v>
      </c>
      <c r="CA77" s="48">
        <v>43101</v>
      </c>
      <c r="CB77" s="111">
        <v>0</v>
      </c>
      <c r="CC77" s="111">
        <v>0</v>
      </c>
    </row>
    <row r="78" spans="1:81">
      <c r="A78" s="42" t="s">
        <v>237</v>
      </c>
      <c r="B78" s="42" t="s">
        <v>1</v>
      </c>
      <c r="C78" s="42" t="s">
        <v>238</v>
      </c>
      <c r="D78" s="42" t="s">
        <v>517</v>
      </c>
      <c r="E78" s="43" t="s">
        <v>402</v>
      </c>
      <c r="F78" s="43" t="s">
        <v>63</v>
      </c>
      <c r="G78" s="43">
        <v>1</v>
      </c>
      <c r="H78" s="45">
        <v>520.79999999999995</v>
      </c>
      <c r="I78" s="45">
        <v>520.79999999999995</v>
      </c>
      <c r="J78" s="45"/>
      <c r="K78" s="45"/>
      <c r="L78" s="45"/>
      <c r="M78" s="45"/>
      <c r="N78" s="45"/>
      <c r="O78" s="45"/>
      <c r="P78" s="45">
        <v>17.044363636363634</v>
      </c>
      <c r="Q78" s="45">
        <v>537.8443636363636</v>
      </c>
      <c r="R78" s="45">
        <v>107.56887272727272</v>
      </c>
      <c r="S78" s="45">
        <v>8.0676654545454536</v>
      </c>
      <c r="T78" s="45">
        <v>5.3784436363636363</v>
      </c>
      <c r="U78" s="45">
        <v>1.0756887272727271</v>
      </c>
      <c r="V78" s="45">
        <v>13.44610909090909</v>
      </c>
      <c r="W78" s="45">
        <v>43.027549090909091</v>
      </c>
      <c r="X78" s="45">
        <v>16.135330909090907</v>
      </c>
      <c r="Y78" s="45">
        <v>3.2270661818181816</v>
      </c>
      <c r="Z78" s="45">
        <v>197.92672581818178</v>
      </c>
      <c r="AA78" s="45">
        <v>44.820363636363631</v>
      </c>
      <c r="AB78" s="45">
        <v>59.754508799999996</v>
      </c>
      <c r="AC78" s="45">
        <v>38.483553056581826</v>
      </c>
      <c r="AD78" s="45">
        <v>143.05842549294545</v>
      </c>
      <c r="AE78" s="45">
        <v>148.75200000000001</v>
      </c>
      <c r="AF78" s="45">
        <v>397</v>
      </c>
      <c r="AG78" s="45">
        <v>0</v>
      </c>
      <c r="AH78" s="45">
        <v>33.44</v>
      </c>
      <c r="AI78" s="45">
        <v>0</v>
      </c>
      <c r="AJ78" s="45">
        <v>0</v>
      </c>
      <c r="AK78" s="45">
        <v>3.0700000000000003</v>
      </c>
      <c r="AL78" s="45">
        <v>0</v>
      </c>
      <c r="AM78" s="45">
        <v>582.26200000000006</v>
      </c>
      <c r="AN78" s="45">
        <v>923.24715131112737</v>
      </c>
      <c r="AO78" s="45">
        <v>2.6990781481481481</v>
      </c>
      <c r="AP78" s="45">
        <v>0.21592625185185185</v>
      </c>
      <c r="AQ78" s="45">
        <v>0.10796312592592593</v>
      </c>
      <c r="AR78" s="45">
        <v>1.8824552727272728</v>
      </c>
      <c r="AS78" s="45">
        <v>0.69274354036363661</v>
      </c>
      <c r="AT78" s="45">
        <v>23.127307636363632</v>
      </c>
      <c r="AU78" s="45">
        <v>0.89640727272727272</v>
      </c>
      <c r="AV78" s="45">
        <v>29.621881248107741</v>
      </c>
      <c r="AW78" s="45">
        <v>7.4700606060606054</v>
      </c>
      <c r="AX78" s="45">
        <v>4.4222758787878789</v>
      </c>
      <c r="AY78" s="45">
        <v>0.11205090909090908</v>
      </c>
      <c r="AZ78" s="45">
        <v>1.7928145454545454</v>
      </c>
      <c r="BA78" s="45">
        <v>0.69720565656565647</v>
      </c>
      <c r="BB78" s="45">
        <v>5.3339419953131317</v>
      </c>
      <c r="BC78" s="45">
        <v>19.82834959127273</v>
      </c>
      <c r="BD78" s="45"/>
      <c r="BE78" s="45">
        <v>0</v>
      </c>
      <c r="BF78" s="45">
        <v>19.82834959127273</v>
      </c>
      <c r="BG78" s="45">
        <v>29.470416666666669</v>
      </c>
      <c r="BH78" s="45">
        <v>4.1996822392514455</v>
      </c>
      <c r="BI78" s="45">
        <v>1.1631641275421762</v>
      </c>
      <c r="BJ78" s="45">
        <v>191.92185569136208</v>
      </c>
      <c r="BK78" s="45"/>
      <c r="BL78" s="45">
        <v>226.75511872482238</v>
      </c>
      <c r="BM78" s="45">
        <v>1737.2968645116939</v>
      </c>
      <c r="BN78" s="45">
        <f t="shared" si="12"/>
        <v>140.72166432351077</v>
      </c>
      <c r="BO78" s="45">
        <f t="shared" si="13"/>
        <v>99.443309455280939</v>
      </c>
      <c r="BP78" s="46">
        <f t="shared" si="14"/>
        <v>8.5633802816901436</v>
      </c>
      <c r="BQ78" s="46">
        <f t="shared" si="15"/>
        <v>1.8591549295774654</v>
      </c>
      <c r="BR78" s="64">
        <v>2</v>
      </c>
      <c r="BS78" s="46">
        <f t="shared" si="20"/>
        <v>2.2535211267605644</v>
      </c>
      <c r="BT78" s="46">
        <f t="shared" si="21"/>
        <v>11.25</v>
      </c>
      <c r="BU78" s="46">
        <f t="shared" si="22"/>
        <v>12.676056338028173</v>
      </c>
      <c r="BV78" s="45">
        <f t="shared" si="18"/>
        <v>220.22072930429931</v>
      </c>
      <c r="BW78" s="45">
        <f t="shared" si="16"/>
        <v>460.38570308309102</v>
      </c>
      <c r="BX78" s="45">
        <f t="shared" si="17"/>
        <v>2197.6825675947848</v>
      </c>
      <c r="BY78" s="45">
        <f t="shared" si="23"/>
        <v>26372.190811137418</v>
      </c>
      <c r="BZ78" s="45">
        <f t="shared" si="19"/>
        <v>52744.381622274836</v>
      </c>
      <c r="CA78" s="48">
        <v>43101</v>
      </c>
      <c r="CB78" s="111">
        <v>0</v>
      </c>
      <c r="CC78" s="111">
        <v>0</v>
      </c>
    </row>
    <row r="79" spans="1:81">
      <c r="A79" s="42" t="s">
        <v>237</v>
      </c>
      <c r="B79" s="42" t="s">
        <v>0</v>
      </c>
      <c r="C79" s="42" t="s">
        <v>238</v>
      </c>
      <c r="D79" s="42" t="s">
        <v>518</v>
      </c>
      <c r="E79" s="43" t="s">
        <v>402</v>
      </c>
      <c r="F79" s="43" t="s">
        <v>63</v>
      </c>
      <c r="G79" s="43">
        <v>2</v>
      </c>
      <c r="H79" s="45">
        <v>1041.5999999999999</v>
      </c>
      <c r="I79" s="45">
        <v>2083.1999999999998</v>
      </c>
      <c r="J79" s="45"/>
      <c r="K79" s="45"/>
      <c r="L79" s="45"/>
      <c r="M79" s="45"/>
      <c r="N79" s="45"/>
      <c r="O79" s="45"/>
      <c r="P79" s="45">
        <v>68.177454545454538</v>
      </c>
      <c r="Q79" s="45">
        <v>2151.3774545454544</v>
      </c>
      <c r="R79" s="45">
        <v>430.27549090909088</v>
      </c>
      <c r="S79" s="45">
        <v>32.270661818181814</v>
      </c>
      <c r="T79" s="45">
        <v>21.513774545454545</v>
      </c>
      <c r="U79" s="45">
        <v>4.3027549090909085</v>
      </c>
      <c r="V79" s="45">
        <v>53.78443636363636</v>
      </c>
      <c r="W79" s="45">
        <v>172.11019636363636</v>
      </c>
      <c r="X79" s="45">
        <v>64.541323636363629</v>
      </c>
      <c r="Y79" s="45">
        <v>12.908264727272726</v>
      </c>
      <c r="Z79" s="45">
        <v>791.70690327272712</v>
      </c>
      <c r="AA79" s="45">
        <v>179.28145454545452</v>
      </c>
      <c r="AB79" s="45">
        <v>239.01803519999999</v>
      </c>
      <c r="AC79" s="45">
        <v>153.9342122263273</v>
      </c>
      <c r="AD79" s="45">
        <v>572.23370197178178</v>
      </c>
      <c r="AE79" s="45">
        <v>235.00800000000001</v>
      </c>
      <c r="AF79" s="45">
        <v>794</v>
      </c>
      <c r="AG79" s="45">
        <v>0</v>
      </c>
      <c r="AH79" s="45">
        <v>66.88</v>
      </c>
      <c r="AI79" s="45">
        <v>0</v>
      </c>
      <c r="AJ79" s="45">
        <v>0</v>
      </c>
      <c r="AK79" s="45">
        <v>6.1400000000000006</v>
      </c>
      <c r="AL79" s="45">
        <v>0</v>
      </c>
      <c r="AM79" s="45">
        <v>1102.028</v>
      </c>
      <c r="AN79" s="45">
        <v>2465.968605244509</v>
      </c>
      <c r="AO79" s="45">
        <v>10.796312592592592</v>
      </c>
      <c r="AP79" s="45">
        <v>0.86370500740740741</v>
      </c>
      <c r="AQ79" s="45">
        <v>0.43185250370370371</v>
      </c>
      <c r="AR79" s="45">
        <v>7.529821090909091</v>
      </c>
      <c r="AS79" s="45">
        <v>2.7709741614545464</v>
      </c>
      <c r="AT79" s="45">
        <v>92.509230545454528</v>
      </c>
      <c r="AU79" s="45">
        <v>3.5856290909090909</v>
      </c>
      <c r="AV79" s="45">
        <v>118.48752499243096</v>
      </c>
      <c r="AW79" s="45">
        <v>29.880242424242422</v>
      </c>
      <c r="AX79" s="45">
        <v>17.689103515151515</v>
      </c>
      <c r="AY79" s="45">
        <v>0.4482036363636363</v>
      </c>
      <c r="AZ79" s="45">
        <v>7.1712581818181818</v>
      </c>
      <c r="BA79" s="45">
        <v>2.7888226262626259</v>
      </c>
      <c r="BB79" s="45">
        <v>21.335767981252527</v>
      </c>
      <c r="BC79" s="45">
        <v>79.313398365090919</v>
      </c>
      <c r="BD79" s="45"/>
      <c r="BE79" s="45">
        <v>0</v>
      </c>
      <c r="BF79" s="45">
        <v>79.313398365090919</v>
      </c>
      <c r="BG79" s="45">
        <v>106.17416666666668</v>
      </c>
      <c r="BH79" s="45">
        <v>16.798728957005782</v>
      </c>
      <c r="BI79" s="45">
        <v>4.652656510168705</v>
      </c>
      <c r="BJ79" s="45">
        <v>767.68742276544833</v>
      </c>
      <c r="BK79" s="45"/>
      <c r="BL79" s="45">
        <v>895.31297489928954</v>
      </c>
      <c r="BM79" s="45">
        <v>5710.4599580467748</v>
      </c>
      <c r="BN79" s="45">
        <f t="shared" si="12"/>
        <v>281.44332864702153</v>
      </c>
      <c r="BO79" s="45">
        <f t="shared" si="13"/>
        <v>198.88661891056188</v>
      </c>
      <c r="BP79" s="46">
        <f t="shared" si="14"/>
        <v>8.5633802816901436</v>
      </c>
      <c r="BQ79" s="46">
        <f t="shared" si="15"/>
        <v>1.8591549295774654</v>
      </c>
      <c r="BR79" s="64">
        <v>2</v>
      </c>
      <c r="BS79" s="46">
        <f t="shared" si="20"/>
        <v>2.2535211267605644</v>
      </c>
      <c r="BT79" s="46">
        <f t="shared" si="21"/>
        <v>11.25</v>
      </c>
      <c r="BU79" s="46">
        <f t="shared" si="22"/>
        <v>12.676056338028173</v>
      </c>
      <c r="BV79" s="45">
        <f t="shared" si="18"/>
        <v>723.86112144254923</v>
      </c>
      <c r="BW79" s="45">
        <f t="shared" si="16"/>
        <v>1204.1910690001328</v>
      </c>
      <c r="BX79" s="45">
        <f t="shared" si="17"/>
        <v>6914.651027046908</v>
      </c>
      <c r="BY79" s="45">
        <f t="shared" si="23"/>
        <v>82975.812324562896</v>
      </c>
      <c r="BZ79" s="45">
        <f t="shared" si="19"/>
        <v>165951.62464912579</v>
      </c>
      <c r="CA79" s="48">
        <v>43101</v>
      </c>
      <c r="CB79" s="111">
        <v>0</v>
      </c>
      <c r="CC79" s="111">
        <v>0</v>
      </c>
    </row>
    <row r="80" spans="1:81">
      <c r="A80" s="42" t="s">
        <v>240</v>
      </c>
      <c r="B80" s="42" t="s">
        <v>2</v>
      </c>
      <c r="C80" s="42" t="s">
        <v>70</v>
      </c>
      <c r="D80" s="42" t="s">
        <v>519</v>
      </c>
      <c r="E80" s="43" t="s">
        <v>402</v>
      </c>
      <c r="F80" s="43" t="s">
        <v>63</v>
      </c>
      <c r="G80" s="43">
        <v>1</v>
      </c>
      <c r="H80" s="45">
        <v>260.39999999999998</v>
      </c>
      <c r="I80" s="45">
        <v>260.39999999999998</v>
      </c>
      <c r="J80" s="45"/>
      <c r="K80" s="45"/>
      <c r="L80" s="45"/>
      <c r="M80" s="45"/>
      <c r="N80" s="45"/>
      <c r="O80" s="45"/>
      <c r="P80" s="45">
        <v>8.5221818181818172</v>
      </c>
      <c r="Q80" s="45">
        <v>268.9221818181818</v>
      </c>
      <c r="R80" s="45">
        <v>53.78443636363636</v>
      </c>
      <c r="S80" s="45">
        <v>4.0338327272727268</v>
      </c>
      <c r="T80" s="45">
        <v>2.6892218181818182</v>
      </c>
      <c r="U80" s="45">
        <v>0.53784436363636356</v>
      </c>
      <c r="V80" s="45">
        <v>6.723054545454545</v>
      </c>
      <c r="W80" s="45">
        <v>21.513774545454545</v>
      </c>
      <c r="X80" s="45">
        <v>8.0676654545454536</v>
      </c>
      <c r="Y80" s="45">
        <v>1.6135330909090908</v>
      </c>
      <c r="Z80" s="45">
        <v>98.96336290909089</v>
      </c>
      <c r="AA80" s="45">
        <v>22.410181818181815</v>
      </c>
      <c r="AB80" s="45">
        <v>29.877254399999998</v>
      </c>
      <c r="AC80" s="45">
        <v>19.241776528290913</v>
      </c>
      <c r="AD80" s="45">
        <v>71.529212746472723</v>
      </c>
      <c r="AE80" s="45">
        <v>164.376</v>
      </c>
      <c r="AF80" s="45">
        <v>397</v>
      </c>
      <c r="AG80" s="45">
        <v>0</v>
      </c>
      <c r="AH80" s="45">
        <v>32.619999999999997</v>
      </c>
      <c r="AI80" s="45">
        <v>0</v>
      </c>
      <c r="AJ80" s="45">
        <v>0</v>
      </c>
      <c r="AK80" s="45">
        <v>3.0700000000000003</v>
      </c>
      <c r="AL80" s="45">
        <v>0</v>
      </c>
      <c r="AM80" s="45">
        <v>597.06600000000003</v>
      </c>
      <c r="AN80" s="45">
        <v>767.55857565556357</v>
      </c>
      <c r="AO80" s="45">
        <v>1.349539074074074</v>
      </c>
      <c r="AP80" s="45">
        <v>0.10796312592592593</v>
      </c>
      <c r="AQ80" s="45">
        <v>5.3981562962962963E-2</v>
      </c>
      <c r="AR80" s="45">
        <v>0.94122763636363638</v>
      </c>
      <c r="AS80" s="45">
        <v>0.34637177018181831</v>
      </c>
      <c r="AT80" s="45">
        <v>11.563653818181816</v>
      </c>
      <c r="AU80" s="45">
        <v>0.44820363636363636</v>
      </c>
      <c r="AV80" s="45">
        <v>14.81094062405387</v>
      </c>
      <c r="AW80" s="45">
        <v>3.7350303030303027</v>
      </c>
      <c r="AX80" s="45">
        <v>2.2111379393939394</v>
      </c>
      <c r="AY80" s="45">
        <v>5.6025454545454538E-2</v>
      </c>
      <c r="AZ80" s="45">
        <v>0.89640727272727272</v>
      </c>
      <c r="BA80" s="45">
        <v>0.34860282828282824</v>
      </c>
      <c r="BB80" s="45">
        <v>2.6669709976565659</v>
      </c>
      <c r="BC80" s="45">
        <v>9.9141747956363648</v>
      </c>
      <c r="BD80" s="45"/>
      <c r="BE80" s="45">
        <v>0</v>
      </c>
      <c r="BF80" s="45">
        <v>9.9141747956363648</v>
      </c>
      <c r="BG80" s="45">
        <v>29.470416666666669</v>
      </c>
      <c r="BH80" s="45">
        <v>2.0998411196257227</v>
      </c>
      <c r="BI80" s="45">
        <v>0.58158206377108801</v>
      </c>
      <c r="BJ80" s="45">
        <v>95.960927845681056</v>
      </c>
      <c r="BK80" s="45"/>
      <c r="BL80" s="45">
        <v>128.11276769574454</v>
      </c>
      <c r="BM80" s="45">
        <v>1189.3186405891802</v>
      </c>
      <c r="BN80" s="45">
        <f t="shared" si="12"/>
        <v>140.72166432351077</v>
      </c>
      <c r="BO80" s="45">
        <f t="shared" si="13"/>
        <v>99.443309455280939</v>
      </c>
      <c r="BP80" s="46">
        <f t="shared" si="14"/>
        <v>8.6609686609686669</v>
      </c>
      <c r="BQ80" s="46">
        <f t="shared" si="15"/>
        <v>1.8803418803418819</v>
      </c>
      <c r="BR80" s="64">
        <v>3</v>
      </c>
      <c r="BS80" s="46">
        <f t="shared" si="20"/>
        <v>3.4188034188034218</v>
      </c>
      <c r="BT80" s="46">
        <f t="shared" si="21"/>
        <v>12.25</v>
      </c>
      <c r="BU80" s="46">
        <f t="shared" si="22"/>
        <v>13.960113960113972</v>
      </c>
      <c r="BV80" s="45">
        <f t="shared" si="18"/>
        <v>166.03023757512787</v>
      </c>
      <c r="BW80" s="45">
        <f t="shared" si="16"/>
        <v>406.19521135391955</v>
      </c>
      <c r="BX80" s="45">
        <f t="shared" si="17"/>
        <v>1595.5138519430998</v>
      </c>
      <c r="BY80" s="45">
        <f t="shared" si="23"/>
        <v>19146.166223317196</v>
      </c>
      <c r="BZ80" s="45">
        <f t="shared" si="19"/>
        <v>38292.332446634391</v>
      </c>
      <c r="CA80" s="48">
        <v>43101</v>
      </c>
      <c r="CB80" s="111">
        <v>0</v>
      </c>
      <c r="CC80" s="111">
        <v>0</v>
      </c>
    </row>
    <row r="81" spans="1:81">
      <c r="A81" s="42" t="s">
        <v>520</v>
      </c>
      <c r="B81" s="42" t="s">
        <v>2</v>
      </c>
      <c r="C81" s="42" t="s">
        <v>165</v>
      </c>
      <c r="D81" s="42" t="s">
        <v>521</v>
      </c>
      <c r="E81" s="43" t="s">
        <v>402</v>
      </c>
      <c r="F81" s="43" t="s">
        <v>63</v>
      </c>
      <c r="G81" s="43">
        <v>1</v>
      </c>
      <c r="H81" s="45">
        <v>260.39999999999998</v>
      </c>
      <c r="I81" s="45">
        <v>260.39999999999998</v>
      </c>
      <c r="J81" s="45"/>
      <c r="K81" s="45"/>
      <c r="L81" s="45"/>
      <c r="M81" s="45"/>
      <c r="N81" s="45"/>
      <c r="O81" s="45"/>
      <c r="P81" s="45">
        <v>8.5221818181818172</v>
      </c>
      <c r="Q81" s="45">
        <v>268.9221818181818</v>
      </c>
      <c r="R81" s="45">
        <v>53.78443636363636</v>
      </c>
      <c r="S81" s="45">
        <v>4.0338327272727268</v>
      </c>
      <c r="T81" s="45">
        <v>2.6892218181818182</v>
      </c>
      <c r="U81" s="45">
        <v>0.53784436363636356</v>
      </c>
      <c r="V81" s="45">
        <v>6.723054545454545</v>
      </c>
      <c r="W81" s="45">
        <v>21.513774545454545</v>
      </c>
      <c r="X81" s="45">
        <v>8.0676654545454536</v>
      </c>
      <c r="Y81" s="45">
        <v>1.6135330909090908</v>
      </c>
      <c r="Z81" s="45">
        <v>98.96336290909089</v>
      </c>
      <c r="AA81" s="45">
        <v>22.410181818181815</v>
      </c>
      <c r="AB81" s="45">
        <v>29.877254399999998</v>
      </c>
      <c r="AC81" s="45">
        <v>19.241776528290913</v>
      </c>
      <c r="AD81" s="45">
        <v>71.529212746472723</v>
      </c>
      <c r="AE81" s="45">
        <v>164.376</v>
      </c>
      <c r="AF81" s="45">
        <v>397</v>
      </c>
      <c r="AG81" s="45">
        <v>0</v>
      </c>
      <c r="AH81" s="45">
        <v>0</v>
      </c>
      <c r="AI81" s="45">
        <v>0</v>
      </c>
      <c r="AJ81" s="45">
        <v>0</v>
      </c>
      <c r="AK81" s="45">
        <v>3.0700000000000003</v>
      </c>
      <c r="AL81" s="45">
        <v>0</v>
      </c>
      <c r="AM81" s="45">
        <v>564.44600000000003</v>
      </c>
      <c r="AN81" s="45">
        <v>734.93857565556357</v>
      </c>
      <c r="AO81" s="45">
        <v>1.349539074074074</v>
      </c>
      <c r="AP81" s="45">
        <v>0.10796312592592593</v>
      </c>
      <c r="AQ81" s="45">
        <v>5.3981562962962963E-2</v>
      </c>
      <c r="AR81" s="45">
        <v>0.94122763636363638</v>
      </c>
      <c r="AS81" s="45">
        <v>0.34637177018181831</v>
      </c>
      <c r="AT81" s="45">
        <v>11.563653818181816</v>
      </c>
      <c r="AU81" s="45">
        <v>0.44820363636363636</v>
      </c>
      <c r="AV81" s="45">
        <v>14.81094062405387</v>
      </c>
      <c r="AW81" s="45">
        <v>3.7350303030303027</v>
      </c>
      <c r="AX81" s="45">
        <v>2.2111379393939394</v>
      </c>
      <c r="AY81" s="45">
        <v>5.6025454545454538E-2</v>
      </c>
      <c r="AZ81" s="45">
        <v>0.89640727272727272</v>
      </c>
      <c r="BA81" s="45">
        <v>0.34860282828282824</v>
      </c>
      <c r="BB81" s="45">
        <v>2.6669709976565659</v>
      </c>
      <c r="BC81" s="45">
        <v>9.9141747956363648</v>
      </c>
      <c r="BD81" s="45"/>
      <c r="BE81" s="45">
        <v>0</v>
      </c>
      <c r="BF81" s="45">
        <v>9.9141747956363648</v>
      </c>
      <c r="BG81" s="45">
        <v>29.470416666666669</v>
      </c>
      <c r="BH81" s="45">
        <v>2.0998411196257227</v>
      </c>
      <c r="BI81" s="45">
        <v>0.58158206377108801</v>
      </c>
      <c r="BJ81" s="45">
        <v>95.960927845681056</v>
      </c>
      <c r="BK81" s="45"/>
      <c r="BL81" s="45">
        <v>128.11276769574454</v>
      </c>
      <c r="BM81" s="45">
        <v>1156.6986405891803</v>
      </c>
      <c r="BN81" s="45">
        <f t="shared" si="12"/>
        <v>140.72166432351077</v>
      </c>
      <c r="BO81" s="45">
        <f t="shared" si="13"/>
        <v>99.443309455280939</v>
      </c>
      <c r="BP81" s="46">
        <f t="shared" si="14"/>
        <v>8.6609686609686669</v>
      </c>
      <c r="BQ81" s="46">
        <f t="shared" si="15"/>
        <v>1.8803418803418819</v>
      </c>
      <c r="BR81" s="64">
        <v>3</v>
      </c>
      <c r="BS81" s="46">
        <f t="shared" si="20"/>
        <v>3.4188034188034218</v>
      </c>
      <c r="BT81" s="46">
        <f t="shared" si="21"/>
        <v>12.25</v>
      </c>
      <c r="BU81" s="46">
        <f t="shared" si="22"/>
        <v>13.960113960113972</v>
      </c>
      <c r="BV81" s="45">
        <f t="shared" si="18"/>
        <v>161.4764484013387</v>
      </c>
      <c r="BW81" s="45">
        <f t="shared" si="16"/>
        <v>401.64142218013041</v>
      </c>
      <c r="BX81" s="45">
        <f t="shared" si="17"/>
        <v>1558.3400627693106</v>
      </c>
      <c r="BY81" s="45">
        <f t="shared" si="23"/>
        <v>18700.080753231727</v>
      </c>
      <c r="BZ81" s="45">
        <f t="shared" si="19"/>
        <v>37400.161506463453</v>
      </c>
      <c r="CA81" s="48">
        <v>43101</v>
      </c>
      <c r="CB81" s="111">
        <v>0</v>
      </c>
      <c r="CC81" s="111">
        <v>0</v>
      </c>
    </row>
    <row r="82" spans="1:81">
      <c r="A82" s="42" t="s">
        <v>522</v>
      </c>
      <c r="B82" s="42" t="s">
        <v>2</v>
      </c>
      <c r="C82" s="42" t="s">
        <v>74</v>
      </c>
      <c r="D82" s="42" t="s">
        <v>523</v>
      </c>
      <c r="E82" s="43" t="s">
        <v>402</v>
      </c>
      <c r="F82" s="43" t="s">
        <v>63</v>
      </c>
      <c r="G82" s="43">
        <v>1</v>
      </c>
      <c r="H82" s="45">
        <v>260.39999999999998</v>
      </c>
      <c r="I82" s="45">
        <v>260.39999999999998</v>
      </c>
      <c r="J82" s="45"/>
      <c r="K82" s="45"/>
      <c r="L82" s="45"/>
      <c r="M82" s="45"/>
      <c r="N82" s="45"/>
      <c r="O82" s="45"/>
      <c r="P82" s="45">
        <v>8.5221818181818172</v>
      </c>
      <c r="Q82" s="45">
        <v>268.9221818181818</v>
      </c>
      <c r="R82" s="45">
        <v>53.78443636363636</v>
      </c>
      <c r="S82" s="45">
        <v>4.0338327272727268</v>
      </c>
      <c r="T82" s="45">
        <v>2.6892218181818182</v>
      </c>
      <c r="U82" s="45">
        <v>0.53784436363636356</v>
      </c>
      <c r="V82" s="45">
        <v>6.723054545454545</v>
      </c>
      <c r="W82" s="45">
        <v>21.513774545454545</v>
      </c>
      <c r="X82" s="45">
        <v>8.0676654545454536</v>
      </c>
      <c r="Y82" s="45">
        <v>1.6135330909090908</v>
      </c>
      <c r="Z82" s="45">
        <v>98.96336290909089</v>
      </c>
      <c r="AA82" s="45">
        <v>22.410181818181815</v>
      </c>
      <c r="AB82" s="45">
        <v>29.877254399999998</v>
      </c>
      <c r="AC82" s="45">
        <v>19.241776528290913</v>
      </c>
      <c r="AD82" s="45">
        <v>71.529212746472723</v>
      </c>
      <c r="AE82" s="45">
        <v>164.376</v>
      </c>
      <c r="AF82" s="45">
        <v>0</v>
      </c>
      <c r="AG82" s="45">
        <v>264.83999999999997</v>
      </c>
      <c r="AH82" s="45">
        <v>27.01</v>
      </c>
      <c r="AI82" s="45">
        <v>0</v>
      </c>
      <c r="AJ82" s="45">
        <v>0</v>
      </c>
      <c r="AK82" s="45">
        <v>3.0700000000000003</v>
      </c>
      <c r="AL82" s="45">
        <v>0</v>
      </c>
      <c r="AM82" s="45">
        <v>459.29599999999999</v>
      </c>
      <c r="AN82" s="45">
        <v>629.78857565556359</v>
      </c>
      <c r="AO82" s="45">
        <v>1.349539074074074</v>
      </c>
      <c r="AP82" s="45">
        <v>0.10796312592592593</v>
      </c>
      <c r="AQ82" s="45">
        <v>5.3981562962962963E-2</v>
      </c>
      <c r="AR82" s="45">
        <v>0.94122763636363638</v>
      </c>
      <c r="AS82" s="45">
        <v>0.34637177018181831</v>
      </c>
      <c r="AT82" s="45">
        <v>11.563653818181816</v>
      </c>
      <c r="AU82" s="45">
        <v>0.44820363636363636</v>
      </c>
      <c r="AV82" s="45">
        <v>14.81094062405387</v>
      </c>
      <c r="AW82" s="45">
        <v>3.7350303030303027</v>
      </c>
      <c r="AX82" s="45">
        <v>2.2111379393939394</v>
      </c>
      <c r="AY82" s="45">
        <v>5.6025454545454538E-2</v>
      </c>
      <c r="AZ82" s="45">
        <v>0.89640727272727272</v>
      </c>
      <c r="BA82" s="45">
        <v>0.34860282828282824</v>
      </c>
      <c r="BB82" s="45">
        <v>2.6669709976565659</v>
      </c>
      <c r="BC82" s="45">
        <v>9.9141747956363648</v>
      </c>
      <c r="BD82" s="45"/>
      <c r="BE82" s="45">
        <v>0</v>
      </c>
      <c r="BF82" s="45">
        <v>9.9141747956363648</v>
      </c>
      <c r="BG82" s="45">
        <v>29.470416666666669</v>
      </c>
      <c r="BH82" s="45">
        <v>2.0998411196257227</v>
      </c>
      <c r="BI82" s="45">
        <v>0.58158206377108801</v>
      </c>
      <c r="BJ82" s="45">
        <v>95.960927845681056</v>
      </c>
      <c r="BK82" s="45"/>
      <c r="BL82" s="45">
        <v>128.11276769574454</v>
      </c>
      <c r="BM82" s="45">
        <v>1051.5486405891802</v>
      </c>
      <c r="BN82" s="45">
        <f t="shared" si="12"/>
        <v>140.72166432351077</v>
      </c>
      <c r="BO82" s="45">
        <f t="shared" si="13"/>
        <v>99.443309455280939</v>
      </c>
      <c r="BP82" s="46">
        <f t="shared" si="14"/>
        <v>8.8629737609329435</v>
      </c>
      <c r="BQ82" s="46">
        <f t="shared" si="15"/>
        <v>1.9241982507288626</v>
      </c>
      <c r="BR82" s="64">
        <v>5</v>
      </c>
      <c r="BS82" s="46">
        <f t="shared" si="20"/>
        <v>5.8309037900874632</v>
      </c>
      <c r="BT82" s="46">
        <f t="shared" si="21"/>
        <v>14.25</v>
      </c>
      <c r="BU82" s="46">
        <f t="shared" si="22"/>
        <v>16.618075801749271</v>
      </c>
      <c r="BV82" s="45">
        <f t="shared" si="18"/>
        <v>174.74715018537398</v>
      </c>
      <c r="BW82" s="45">
        <f t="shared" si="16"/>
        <v>414.91212396416569</v>
      </c>
      <c r="BX82" s="45">
        <f t="shared" si="17"/>
        <v>1466.4607645533458</v>
      </c>
      <c r="BY82" s="45">
        <f t="shared" si="23"/>
        <v>17597.529174640149</v>
      </c>
      <c r="BZ82" s="45">
        <f t="shared" si="19"/>
        <v>35195.058349280298</v>
      </c>
      <c r="CA82" s="48">
        <v>43101</v>
      </c>
      <c r="CB82" s="111">
        <v>0</v>
      </c>
      <c r="CC82" s="111">
        <v>0</v>
      </c>
    </row>
    <row r="83" spans="1:81">
      <c r="A83" s="42" t="s">
        <v>524</v>
      </c>
      <c r="B83" s="42" t="s">
        <v>2</v>
      </c>
      <c r="C83" s="42" t="s">
        <v>315</v>
      </c>
      <c r="D83" s="42" t="s">
        <v>525</v>
      </c>
      <c r="E83" s="43" t="s">
        <v>402</v>
      </c>
      <c r="F83" s="43" t="s">
        <v>63</v>
      </c>
      <c r="G83" s="43">
        <v>1</v>
      </c>
      <c r="H83" s="45">
        <v>260.39999999999998</v>
      </c>
      <c r="I83" s="45">
        <v>260.39999999999998</v>
      </c>
      <c r="J83" s="45"/>
      <c r="K83" s="45"/>
      <c r="L83" s="45"/>
      <c r="M83" s="45"/>
      <c r="N83" s="45"/>
      <c r="O83" s="45"/>
      <c r="P83" s="45">
        <v>8.5221818181818172</v>
      </c>
      <c r="Q83" s="45">
        <v>268.9221818181818</v>
      </c>
      <c r="R83" s="45">
        <v>53.78443636363636</v>
      </c>
      <c r="S83" s="45">
        <v>4.0338327272727268</v>
      </c>
      <c r="T83" s="45">
        <v>2.6892218181818182</v>
      </c>
      <c r="U83" s="45">
        <v>0.53784436363636356</v>
      </c>
      <c r="V83" s="45">
        <v>6.723054545454545</v>
      </c>
      <c r="W83" s="45">
        <v>21.513774545454545</v>
      </c>
      <c r="X83" s="45">
        <v>8.0676654545454536</v>
      </c>
      <c r="Y83" s="45">
        <v>1.6135330909090908</v>
      </c>
      <c r="Z83" s="45">
        <v>98.96336290909089</v>
      </c>
      <c r="AA83" s="45">
        <v>22.410181818181815</v>
      </c>
      <c r="AB83" s="45">
        <v>29.877254399999998</v>
      </c>
      <c r="AC83" s="45">
        <v>19.241776528290913</v>
      </c>
      <c r="AD83" s="45">
        <v>71.529212746472723</v>
      </c>
      <c r="AE83" s="45">
        <v>164.376</v>
      </c>
      <c r="AF83" s="45">
        <v>397</v>
      </c>
      <c r="AG83" s="45">
        <v>0</v>
      </c>
      <c r="AH83" s="45">
        <v>0</v>
      </c>
      <c r="AI83" s="45">
        <v>0</v>
      </c>
      <c r="AJ83" s="45">
        <v>0</v>
      </c>
      <c r="AK83" s="45">
        <v>3.0700000000000003</v>
      </c>
      <c r="AL83" s="45">
        <v>0</v>
      </c>
      <c r="AM83" s="45">
        <v>564.44600000000003</v>
      </c>
      <c r="AN83" s="45">
        <v>734.93857565556357</v>
      </c>
      <c r="AO83" s="45">
        <v>1.349539074074074</v>
      </c>
      <c r="AP83" s="45">
        <v>0.10796312592592593</v>
      </c>
      <c r="AQ83" s="45">
        <v>5.3981562962962963E-2</v>
      </c>
      <c r="AR83" s="45">
        <v>0.94122763636363638</v>
      </c>
      <c r="AS83" s="45">
        <v>0.34637177018181831</v>
      </c>
      <c r="AT83" s="45">
        <v>11.563653818181816</v>
      </c>
      <c r="AU83" s="45">
        <v>0.44820363636363636</v>
      </c>
      <c r="AV83" s="45">
        <v>14.81094062405387</v>
      </c>
      <c r="AW83" s="45">
        <v>3.7350303030303027</v>
      </c>
      <c r="AX83" s="45">
        <v>2.2111379393939394</v>
      </c>
      <c r="AY83" s="45">
        <v>5.6025454545454538E-2</v>
      </c>
      <c r="AZ83" s="45">
        <v>0.89640727272727272</v>
      </c>
      <c r="BA83" s="45">
        <v>0.34860282828282824</v>
      </c>
      <c r="BB83" s="45">
        <v>2.6669709976565659</v>
      </c>
      <c r="BC83" s="45">
        <v>9.9141747956363648</v>
      </c>
      <c r="BD83" s="45"/>
      <c r="BE83" s="45">
        <v>0</v>
      </c>
      <c r="BF83" s="45">
        <v>9.9141747956363648</v>
      </c>
      <c r="BG83" s="45">
        <v>29.470416666666669</v>
      </c>
      <c r="BH83" s="45">
        <v>2.0998411196257227</v>
      </c>
      <c r="BI83" s="45">
        <v>0.58158206377108801</v>
      </c>
      <c r="BJ83" s="45">
        <v>95.960927845681056</v>
      </c>
      <c r="BK83" s="45"/>
      <c r="BL83" s="45">
        <v>128.11276769574454</v>
      </c>
      <c r="BM83" s="45">
        <v>1156.6986405891803</v>
      </c>
      <c r="BN83" s="45">
        <f t="shared" si="12"/>
        <v>140.72166432351077</v>
      </c>
      <c r="BO83" s="45">
        <f t="shared" si="13"/>
        <v>99.443309455280939</v>
      </c>
      <c r="BP83" s="46">
        <f t="shared" si="14"/>
        <v>8.6609686609686669</v>
      </c>
      <c r="BQ83" s="46">
        <f t="shared" si="15"/>
        <v>1.8803418803418819</v>
      </c>
      <c r="BR83" s="64">
        <v>3</v>
      </c>
      <c r="BS83" s="46">
        <f t="shared" si="20"/>
        <v>3.4188034188034218</v>
      </c>
      <c r="BT83" s="46">
        <f t="shared" si="21"/>
        <v>12.25</v>
      </c>
      <c r="BU83" s="46">
        <f t="shared" si="22"/>
        <v>13.960113960113972</v>
      </c>
      <c r="BV83" s="45">
        <f t="shared" si="18"/>
        <v>161.4764484013387</v>
      </c>
      <c r="BW83" s="45">
        <f t="shared" si="16"/>
        <v>401.64142218013041</v>
      </c>
      <c r="BX83" s="45">
        <f t="shared" si="17"/>
        <v>1558.3400627693106</v>
      </c>
      <c r="BY83" s="45">
        <f t="shared" si="23"/>
        <v>18700.080753231727</v>
      </c>
      <c r="BZ83" s="45">
        <f t="shared" si="19"/>
        <v>37400.161506463453</v>
      </c>
      <c r="CA83" s="48">
        <v>43101</v>
      </c>
      <c r="CB83" s="111">
        <v>0</v>
      </c>
      <c r="CC83" s="111">
        <v>0</v>
      </c>
    </row>
    <row r="84" spans="1:81">
      <c r="A84" s="42" t="s">
        <v>242</v>
      </c>
      <c r="B84" s="42" t="s">
        <v>0</v>
      </c>
      <c r="C84" s="42" t="s">
        <v>67</v>
      </c>
      <c r="D84" s="42" t="s">
        <v>526</v>
      </c>
      <c r="E84" s="43" t="s">
        <v>402</v>
      </c>
      <c r="F84" s="43" t="s">
        <v>63</v>
      </c>
      <c r="G84" s="43">
        <v>2</v>
      </c>
      <c r="H84" s="45">
        <v>1041.5999999999999</v>
      </c>
      <c r="I84" s="45">
        <v>2083.1999999999998</v>
      </c>
      <c r="J84" s="45"/>
      <c r="K84" s="45"/>
      <c r="L84" s="45"/>
      <c r="M84" s="45"/>
      <c r="N84" s="45"/>
      <c r="O84" s="45"/>
      <c r="P84" s="45">
        <v>68.177454545454538</v>
      </c>
      <c r="Q84" s="45">
        <v>2151.3774545454544</v>
      </c>
      <c r="R84" s="45">
        <v>430.27549090909088</v>
      </c>
      <c r="S84" s="45">
        <v>32.270661818181814</v>
      </c>
      <c r="T84" s="45">
        <v>21.513774545454545</v>
      </c>
      <c r="U84" s="45">
        <v>4.3027549090909085</v>
      </c>
      <c r="V84" s="45">
        <v>53.78443636363636</v>
      </c>
      <c r="W84" s="45">
        <v>172.11019636363636</v>
      </c>
      <c r="X84" s="45">
        <v>64.541323636363629</v>
      </c>
      <c r="Y84" s="45">
        <v>12.908264727272726</v>
      </c>
      <c r="Z84" s="45">
        <v>791.70690327272712</v>
      </c>
      <c r="AA84" s="45">
        <v>179.28145454545452</v>
      </c>
      <c r="AB84" s="45">
        <v>239.01803519999999</v>
      </c>
      <c r="AC84" s="45">
        <v>153.9342122263273</v>
      </c>
      <c r="AD84" s="45">
        <v>572.23370197178178</v>
      </c>
      <c r="AE84" s="45">
        <v>235.00800000000001</v>
      </c>
      <c r="AF84" s="45">
        <v>794</v>
      </c>
      <c r="AG84" s="45">
        <v>0</v>
      </c>
      <c r="AH84" s="45">
        <v>0</v>
      </c>
      <c r="AI84" s="45">
        <v>19.68</v>
      </c>
      <c r="AJ84" s="45">
        <v>0</v>
      </c>
      <c r="AK84" s="45">
        <v>6.1400000000000006</v>
      </c>
      <c r="AL84" s="45">
        <v>0</v>
      </c>
      <c r="AM84" s="45">
        <v>1054.8280000000002</v>
      </c>
      <c r="AN84" s="45">
        <v>2418.7686052445092</v>
      </c>
      <c r="AO84" s="45">
        <v>10.796312592592592</v>
      </c>
      <c r="AP84" s="45">
        <v>0.86370500740740741</v>
      </c>
      <c r="AQ84" s="45">
        <v>0.43185250370370371</v>
      </c>
      <c r="AR84" s="45">
        <v>7.529821090909091</v>
      </c>
      <c r="AS84" s="45">
        <v>2.7709741614545464</v>
      </c>
      <c r="AT84" s="45">
        <v>92.509230545454528</v>
      </c>
      <c r="AU84" s="45">
        <v>3.5856290909090909</v>
      </c>
      <c r="AV84" s="45">
        <v>118.48752499243096</v>
      </c>
      <c r="AW84" s="45">
        <v>29.880242424242422</v>
      </c>
      <c r="AX84" s="45">
        <v>17.689103515151515</v>
      </c>
      <c r="AY84" s="45">
        <v>0.4482036363636363</v>
      </c>
      <c r="AZ84" s="45">
        <v>7.1712581818181818</v>
      </c>
      <c r="BA84" s="45">
        <v>2.7888226262626259</v>
      </c>
      <c r="BB84" s="45">
        <v>21.335767981252527</v>
      </c>
      <c r="BC84" s="45">
        <v>79.313398365090919</v>
      </c>
      <c r="BD84" s="45"/>
      <c r="BE84" s="45">
        <v>0</v>
      </c>
      <c r="BF84" s="45">
        <v>79.313398365090919</v>
      </c>
      <c r="BG84" s="45">
        <v>106.17416666666668</v>
      </c>
      <c r="BH84" s="45">
        <v>16.798728957005782</v>
      </c>
      <c r="BI84" s="45">
        <v>4.652656510168705</v>
      </c>
      <c r="BJ84" s="45">
        <v>767.68742276544833</v>
      </c>
      <c r="BK84" s="45"/>
      <c r="BL84" s="45">
        <v>895.31297489928954</v>
      </c>
      <c r="BM84" s="45">
        <v>5663.259958046775</v>
      </c>
      <c r="BN84" s="45">
        <f t="shared" si="12"/>
        <v>281.44332864702153</v>
      </c>
      <c r="BO84" s="45">
        <f t="shared" si="13"/>
        <v>198.88661891056188</v>
      </c>
      <c r="BP84" s="46">
        <f t="shared" si="14"/>
        <v>8.5633802816901436</v>
      </c>
      <c r="BQ84" s="46">
        <f t="shared" si="15"/>
        <v>1.8591549295774654</v>
      </c>
      <c r="BR84" s="64">
        <v>2</v>
      </c>
      <c r="BS84" s="46">
        <f t="shared" si="20"/>
        <v>2.2535211267605644</v>
      </c>
      <c r="BT84" s="46">
        <f t="shared" si="21"/>
        <v>11.25</v>
      </c>
      <c r="BU84" s="46">
        <f t="shared" si="22"/>
        <v>12.676056338028173</v>
      </c>
      <c r="BV84" s="45">
        <f t="shared" si="18"/>
        <v>717.87802285099986</v>
      </c>
      <c r="BW84" s="45">
        <f t="shared" si="16"/>
        <v>1198.2079704085832</v>
      </c>
      <c r="BX84" s="45">
        <f t="shared" si="17"/>
        <v>6861.4679284553586</v>
      </c>
      <c r="BY84" s="45">
        <f t="shared" si="23"/>
        <v>82337.61514146431</v>
      </c>
      <c r="BZ84" s="45">
        <f t="shared" si="19"/>
        <v>164675.23028292862</v>
      </c>
      <c r="CA84" s="48">
        <v>43101</v>
      </c>
      <c r="CB84" s="111">
        <v>0</v>
      </c>
      <c r="CC84" s="111">
        <v>0</v>
      </c>
    </row>
    <row r="85" spans="1:81">
      <c r="A85" s="42" t="s">
        <v>245</v>
      </c>
      <c r="B85" s="42" t="s">
        <v>1</v>
      </c>
      <c r="C85" s="42" t="s">
        <v>74</v>
      </c>
      <c r="D85" s="42" t="s">
        <v>527</v>
      </c>
      <c r="E85" s="43" t="s">
        <v>402</v>
      </c>
      <c r="F85" s="43" t="s">
        <v>63</v>
      </c>
      <c r="G85" s="43">
        <v>1</v>
      </c>
      <c r="H85" s="45">
        <v>520.79999999999995</v>
      </c>
      <c r="I85" s="45">
        <v>520.79999999999995</v>
      </c>
      <c r="J85" s="45"/>
      <c r="K85" s="45"/>
      <c r="L85" s="45"/>
      <c r="M85" s="45"/>
      <c r="N85" s="45"/>
      <c r="O85" s="45"/>
      <c r="P85" s="45">
        <v>17.044363636363634</v>
      </c>
      <c r="Q85" s="45">
        <v>537.8443636363636</v>
      </c>
      <c r="R85" s="45">
        <v>107.56887272727272</v>
      </c>
      <c r="S85" s="45">
        <v>8.0676654545454536</v>
      </c>
      <c r="T85" s="45">
        <v>5.3784436363636363</v>
      </c>
      <c r="U85" s="45">
        <v>1.0756887272727271</v>
      </c>
      <c r="V85" s="45">
        <v>13.44610909090909</v>
      </c>
      <c r="W85" s="45">
        <v>43.027549090909091</v>
      </c>
      <c r="X85" s="45">
        <v>16.135330909090907</v>
      </c>
      <c r="Y85" s="45">
        <v>3.2270661818181816</v>
      </c>
      <c r="Z85" s="45">
        <v>197.92672581818178</v>
      </c>
      <c r="AA85" s="45">
        <v>44.820363636363631</v>
      </c>
      <c r="AB85" s="45">
        <v>59.754508799999996</v>
      </c>
      <c r="AC85" s="45">
        <v>38.483553056581826</v>
      </c>
      <c r="AD85" s="45">
        <v>143.05842549294545</v>
      </c>
      <c r="AE85" s="45">
        <v>148.75200000000001</v>
      </c>
      <c r="AF85" s="45">
        <v>0</v>
      </c>
      <c r="AG85" s="45">
        <v>264.83999999999997</v>
      </c>
      <c r="AH85" s="45">
        <v>27.01</v>
      </c>
      <c r="AI85" s="45">
        <v>0</v>
      </c>
      <c r="AJ85" s="45">
        <v>0</v>
      </c>
      <c r="AK85" s="45">
        <v>3.0700000000000003</v>
      </c>
      <c r="AL85" s="45">
        <v>0</v>
      </c>
      <c r="AM85" s="45">
        <v>443.67199999999997</v>
      </c>
      <c r="AN85" s="45">
        <v>784.65715131112722</v>
      </c>
      <c r="AO85" s="45">
        <v>2.6990781481481481</v>
      </c>
      <c r="AP85" s="45">
        <v>0.21592625185185185</v>
      </c>
      <c r="AQ85" s="45">
        <v>0.10796312592592593</v>
      </c>
      <c r="AR85" s="45">
        <v>1.8824552727272728</v>
      </c>
      <c r="AS85" s="45">
        <v>0.69274354036363661</v>
      </c>
      <c r="AT85" s="45">
        <v>23.127307636363632</v>
      </c>
      <c r="AU85" s="45">
        <v>0.89640727272727272</v>
      </c>
      <c r="AV85" s="45">
        <v>29.621881248107741</v>
      </c>
      <c r="AW85" s="45">
        <v>7.4700606060606054</v>
      </c>
      <c r="AX85" s="45">
        <v>4.4222758787878789</v>
      </c>
      <c r="AY85" s="45">
        <v>0.11205090909090908</v>
      </c>
      <c r="AZ85" s="45">
        <v>1.7928145454545454</v>
      </c>
      <c r="BA85" s="45">
        <v>0.69720565656565647</v>
      </c>
      <c r="BB85" s="45">
        <v>5.3339419953131317</v>
      </c>
      <c r="BC85" s="45">
        <v>19.82834959127273</v>
      </c>
      <c r="BD85" s="45"/>
      <c r="BE85" s="45">
        <v>0</v>
      </c>
      <c r="BF85" s="45">
        <v>19.82834959127273</v>
      </c>
      <c r="BG85" s="45">
        <v>29.470416666666669</v>
      </c>
      <c r="BH85" s="45">
        <v>4.1996822392514455</v>
      </c>
      <c r="BI85" s="45">
        <v>1.1631641275421762</v>
      </c>
      <c r="BJ85" s="45">
        <v>191.92185569136208</v>
      </c>
      <c r="BK85" s="45"/>
      <c r="BL85" s="45">
        <v>226.75511872482238</v>
      </c>
      <c r="BM85" s="45">
        <v>1598.7068645116938</v>
      </c>
      <c r="BN85" s="45">
        <f t="shared" si="12"/>
        <v>140.72166432351077</v>
      </c>
      <c r="BO85" s="45">
        <f t="shared" si="13"/>
        <v>99.443309455280939</v>
      </c>
      <c r="BP85" s="46">
        <f t="shared" si="14"/>
        <v>8.7608069164265068</v>
      </c>
      <c r="BQ85" s="46">
        <f t="shared" si="15"/>
        <v>1.9020172910662811</v>
      </c>
      <c r="BR85" s="64">
        <v>4</v>
      </c>
      <c r="BS85" s="46">
        <f t="shared" si="20"/>
        <v>4.6109510086455305</v>
      </c>
      <c r="BT85" s="46">
        <f t="shared" si="21"/>
        <v>13.25</v>
      </c>
      <c r="BU85" s="46">
        <f t="shared" si="22"/>
        <v>15.273775216138318</v>
      </c>
      <c r="BV85" s="45">
        <f t="shared" si="18"/>
        <v>244.18289285048908</v>
      </c>
      <c r="BW85" s="45">
        <f t="shared" si="16"/>
        <v>484.34786662928076</v>
      </c>
      <c r="BX85" s="45">
        <f t="shared" si="17"/>
        <v>2083.0547311409746</v>
      </c>
      <c r="BY85" s="45">
        <f t="shared" si="23"/>
        <v>24996.656773691695</v>
      </c>
      <c r="BZ85" s="45">
        <f t="shared" si="19"/>
        <v>49993.31354738339</v>
      </c>
      <c r="CA85" s="48">
        <v>43101</v>
      </c>
      <c r="CB85" s="111">
        <v>0</v>
      </c>
      <c r="CC85" s="111">
        <v>0</v>
      </c>
    </row>
    <row r="86" spans="1:81">
      <c r="A86" s="42" t="s">
        <v>528</v>
      </c>
      <c r="B86" s="42" t="s">
        <v>1</v>
      </c>
      <c r="C86" s="42" t="s">
        <v>74</v>
      </c>
      <c r="D86" s="42" t="s">
        <v>529</v>
      </c>
      <c r="E86" s="43" t="s">
        <v>402</v>
      </c>
      <c r="F86" s="43" t="s">
        <v>63</v>
      </c>
      <c r="G86" s="43">
        <v>1</v>
      </c>
      <c r="H86" s="45">
        <v>520.79999999999995</v>
      </c>
      <c r="I86" s="45">
        <v>520.79999999999995</v>
      </c>
      <c r="J86" s="45"/>
      <c r="K86" s="45"/>
      <c r="L86" s="45"/>
      <c r="M86" s="45"/>
      <c r="N86" s="45"/>
      <c r="O86" s="45"/>
      <c r="P86" s="45">
        <v>17.044363636363634</v>
      </c>
      <c r="Q86" s="45">
        <v>537.8443636363636</v>
      </c>
      <c r="R86" s="45">
        <v>107.56887272727272</v>
      </c>
      <c r="S86" s="45">
        <v>8.0676654545454536</v>
      </c>
      <c r="T86" s="45">
        <v>5.3784436363636363</v>
      </c>
      <c r="U86" s="45">
        <v>1.0756887272727271</v>
      </c>
      <c r="V86" s="45">
        <v>13.44610909090909</v>
      </c>
      <c r="W86" s="45">
        <v>43.027549090909091</v>
      </c>
      <c r="X86" s="45">
        <v>16.135330909090907</v>
      </c>
      <c r="Y86" s="45">
        <v>3.2270661818181816</v>
      </c>
      <c r="Z86" s="45">
        <v>197.92672581818178</v>
      </c>
      <c r="AA86" s="45">
        <v>44.820363636363631</v>
      </c>
      <c r="AB86" s="45">
        <v>59.754508799999996</v>
      </c>
      <c r="AC86" s="45">
        <v>38.483553056581826</v>
      </c>
      <c r="AD86" s="45">
        <v>143.05842549294545</v>
      </c>
      <c r="AE86" s="45">
        <v>148.75200000000001</v>
      </c>
      <c r="AF86" s="45">
        <v>0</v>
      </c>
      <c r="AG86" s="45">
        <v>264.83999999999997</v>
      </c>
      <c r="AH86" s="45">
        <v>27.01</v>
      </c>
      <c r="AI86" s="45">
        <v>0</v>
      </c>
      <c r="AJ86" s="45">
        <v>0</v>
      </c>
      <c r="AK86" s="45">
        <v>3.0700000000000003</v>
      </c>
      <c r="AL86" s="45">
        <v>0</v>
      </c>
      <c r="AM86" s="45">
        <v>443.67199999999997</v>
      </c>
      <c r="AN86" s="45">
        <v>784.65715131112722</v>
      </c>
      <c r="AO86" s="45">
        <v>2.6990781481481481</v>
      </c>
      <c r="AP86" s="45">
        <v>0.21592625185185185</v>
      </c>
      <c r="AQ86" s="45">
        <v>0.10796312592592593</v>
      </c>
      <c r="AR86" s="45">
        <v>1.8824552727272728</v>
      </c>
      <c r="AS86" s="45">
        <v>0.69274354036363661</v>
      </c>
      <c r="AT86" s="45">
        <v>23.127307636363632</v>
      </c>
      <c r="AU86" s="45">
        <v>0.89640727272727272</v>
      </c>
      <c r="AV86" s="45">
        <v>29.621881248107741</v>
      </c>
      <c r="AW86" s="45">
        <v>7.4700606060606054</v>
      </c>
      <c r="AX86" s="45">
        <v>4.4222758787878789</v>
      </c>
      <c r="AY86" s="45">
        <v>0.11205090909090908</v>
      </c>
      <c r="AZ86" s="45">
        <v>1.7928145454545454</v>
      </c>
      <c r="BA86" s="45">
        <v>0.69720565656565647</v>
      </c>
      <c r="BB86" s="45">
        <v>5.3339419953131317</v>
      </c>
      <c r="BC86" s="45">
        <v>19.82834959127273</v>
      </c>
      <c r="BD86" s="45"/>
      <c r="BE86" s="45">
        <v>0</v>
      </c>
      <c r="BF86" s="45">
        <v>19.82834959127273</v>
      </c>
      <c r="BG86" s="45">
        <v>29.470416666666669</v>
      </c>
      <c r="BH86" s="45">
        <v>4.1996822392514455</v>
      </c>
      <c r="BI86" s="45">
        <v>1.1631641275421762</v>
      </c>
      <c r="BJ86" s="45">
        <v>191.92185569136208</v>
      </c>
      <c r="BK86" s="45"/>
      <c r="BL86" s="45">
        <v>226.75511872482238</v>
      </c>
      <c r="BM86" s="45">
        <v>1598.7068645116938</v>
      </c>
      <c r="BN86" s="45">
        <f t="shared" si="12"/>
        <v>140.72166432351077</v>
      </c>
      <c r="BO86" s="45">
        <f t="shared" si="13"/>
        <v>99.443309455280939</v>
      </c>
      <c r="BP86" s="46">
        <f t="shared" si="14"/>
        <v>8.6609686609686669</v>
      </c>
      <c r="BQ86" s="46">
        <f t="shared" si="15"/>
        <v>1.8803418803418819</v>
      </c>
      <c r="BR86" s="64">
        <v>3</v>
      </c>
      <c r="BS86" s="46">
        <f t="shared" si="20"/>
        <v>3.4188034188034218</v>
      </c>
      <c r="BT86" s="46">
        <f t="shared" si="21"/>
        <v>12.25</v>
      </c>
      <c r="BU86" s="46">
        <f t="shared" si="22"/>
        <v>13.960113960113972</v>
      </c>
      <c r="BV86" s="45">
        <f t="shared" si="18"/>
        <v>223.18130017399733</v>
      </c>
      <c r="BW86" s="45">
        <f t="shared" si="16"/>
        <v>463.34627395278903</v>
      </c>
      <c r="BX86" s="45">
        <f t="shared" si="17"/>
        <v>2062.0531384644828</v>
      </c>
      <c r="BY86" s="45">
        <f t="shared" si="23"/>
        <v>24744.637661573794</v>
      </c>
      <c r="BZ86" s="45">
        <f t="shared" si="19"/>
        <v>49489.275323147587</v>
      </c>
      <c r="CA86" s="48">
        <v>43101</v>
      </c>
      <c r="CB86" s="111">
        <v>0</v>
      </c>
      <c r="CC86" s="111">
        <v>0</v>
      </c>
    </row>
    <row r="87" spans="1:81">
      <c r="A87" s="42" t="s">
        <v>249</v>
      </c>
      <c r="B87" s="42" t="s">
        <v>0</v>
      </c>
      <c r="C87" s="42" t="s">
        <v>250</v>
      </c>
      <c r="D87" s="42" t="s">
        <v>530</v>
      </c>
      <c r="E87" s="43" t="s">
        <v>402</v>
      </c>
      <c r="F87" s="43" t="s">
        <v>63</v>
      </c>
      <c r="G87" s="43">
        <v>1</v>
      </c>
      <c r="H87" s="45">
        <v>1041.5999999999999</v>
      </c>
      <c r="I87" s="45">
        <v>1041.5999999999999</v>
      </c>
      <c r="J87" s="45"/>
      <c r="K87" s="45"/>
      <c r="L87" s="45"/>
      <c r="M87" s="45"/>
      <c r="N87" s="45"/>
      <c r="O87" s="45"/>
      <c r="P87" s="45">
        <v>34.088727272727269</v>
      </c>
      <c r="Q87" s="45">
        <v>1075.6887272727272</v>
      </c>
      <c r="R87" s="45">
        <v>215.13774545454544</v>
      </c>
      <c r="S87" s="45">
        <v>16.135330909090907</v>
      </c>
      <c r="T87" s="45">
        <v>10.756887272727273</v>
      </c>
      <c r="U87" s="45">
        <v>2.1513774545454543</v>
      </c>
      <c r="V87" s="45">
        <v>26.89221818181818</v>
      </c>
      <c r="W87" s="45">
        <v>86.055098181818181</v>
      </c>
      <c r="X87" s="45">
        <v>32.270661818181814</v>
      </c>
      <c r="Y87" s="45">
        <v>6.4541323636363632</v>
      </c>
      <c r="Z87" s="45">
        <v>395.85345163636356</v>
      </c>
      <c r="AA87" s="45">
        <v>89.640727272727261</v>
      </c>
      <c r="AB87" s="45">
        <v>119.50901759999999</v>
      </c>
      <c r="AC87" s="45">
        <v>76.967106113163652</v>
      </c>
      <c r="AD87" s="45">
        <v>286.11685098589089</v>
      </c>
      <c r="AE87" s="45">
        <v>117.504</v>
      </c>
      <c r="AF87" s="45">
        <v>397</v>
      </c>
      <c r="AG87" s="45">
        <v>0</v>
      </c>
      <c r="AH87" s="45">
        <v>32.619999999999997</v>
      </c>
      <c r="AI87" s="45">
        <v>0</v>
      </c>
      <c r="AJ87" s="45">
        <v>0</v>
      </c>
      <c r="AK87" s="45">
        <v>3.0700000000000003</v>
      </c>
      <c r="AL87" s="45">
        <v>0</v>
      </c>
      <c r="AM87" s="45">
        <v>550.19400000000007</v>
      </c>
      <c r="AN87" s="45">
        <v>1232.1643026222546</v>
      </c>
      <c r="AO87" s="45">
        <v>5.3981562962962961</v>
      </c>
      <c r="AP87" s="45">
        <v>0.43185250370370371</v>
      </c>
      <c r="AQ87" s="45">
        <v>0.21592625185185185</v>
      </c>
      <c r="AR87" s="45">
        <v>3.7649105454545455</v>
      </c>
      <c r="AS87" s="45">
        <v>1.3854870807272732</v>
      </c>
      <c r="AT87" s="45">
        <v>46.254615272727264</v>
      </c>
      <c r="AU87" s="45">
        <v>1.7928145454545454</v>
      </c>
      <c r="AV87" s="45">
        <v>59.243762496215481</v>
      </c>
      <c r="AW87" s="45">
        <v>14.940121212121211</v>
      </c>
      <c r="AX87" s="45">
        <v>8.8445517575757577</v>
      </c>
      <c r="AY87" s="45">
        <v>0.22410181818181815</v>
      </c>
      <c r="AZ87" s="45">
        <v>3.5856290909090909</v>
      </c>
      <c r="BA87" s="45">
        <v>1.3944113131313129</v>
      </c>
      <c r="BB87" s="45">
        <v>10.667883990626263</v>
      </c>
      <c r="BC87" s="45">
        <v>39.656699182545459</v>
      </c>
      <c r="BD87" s="45"/>
      <c r="BE87" s="45">
        <v>0</v>
      </c>
      <c r="BF87" s="45">
        <v>39.656699182545459</v>
      </c>
      <c r="BG87" s="45">
        <v>53.087083333333339</v>
      </c>
      <c r="BH87" s="45">
        <v>8.3993644785028909</v>
      </c>
      <c r="BI87" s="45">
        <v>2.3263282550843525</v>
      </c>
      <c r="BJ87" s="45">
        <v>383.84371138272417</v>
      </c>
      <c r="BK87" s="45"/>
      <c r="BL87" s="45">
        <v>447.65648744964477</v>
      </c>
      <c r="BM87" s="45">
        <v>2854.4099790233877</v>
      </c>
      <c r="BN87" s="45">
        <f t="shared" si="12"/>
        <v>140.72166432351077</v>
      </c>
      <c r="BO87" s="45">
        <f t="shared" si="13"/>
        <v>99.443309455280939</v>
      </c>
      <c r="BP87" s="46">
        <f t="shared" si="14"/>
        <v>8.7608069164265068</v>
      </c>
      <c r="BQ87" s="46">
        <f t="shared" si="15"/>
        <v>1.9020172910662811</v>
      </c>
      <c r="BR87" s="64">
        <v>4</v>
      </c>
      <c r="BS87" s="46">
        <f t="shared" si="20"/>
        <v>4.6109510086455305</v>
      </c>
      <c r="BT87" s="46">
        <f t="shared" si="21"/>
        <v>13.25</v>
      </c>
      <c r="BU87" s="46">
        <f t="shared" si="22"/>
        <v>15.273775216138318</v>
      </c>
      <c r="BV87" s="45">
        <f t="shared" si="18"/>
        <v>435.97616394305317</v>
      </c>
      <c r="BW87" s="45">
        <f t="shared" si="16"/>
        <v>676.14113772184487</v>
      </c>
      <c r="BX87" s="45">
        <f t="shared" si="17"/>
        <v>3530.5511167452323</v>
      </c>
      <c r="BY87" s="45">
        <f t="shared" si="23"/>
        <v>42366.613400942791</v>
      </c>
      <c r="BZ87" s="45">
        <f t="shared" si="19"/>
        <v>84733.226801885583</v>
      </c>
      <c r="CA87" s="48">
        <v>43101</v>
      </c>
      <c r="CB87" s="111">
        <v>0</v>
      </c>
      <c r="CC87" s="111">
        <v>0</v>
      </c>
    </row>
    <row r="88" spans="1:81">
      <c r="A88" s="42" t="s">
        <v>253</v>
      </c>
      <c r="B88" s="42" t="s">
        <v>0</v>
      </c>
      <c r="C88" s="42" t="s">
        <v>250</v>
      </c>
      <c r="D88" s="42" t="s">
        <v>531</v>
      </c>
      <c r="E88" s="43" t="s">
        <v>402</v>
      </c>
      <c r="F88" s="43" t="s">
        <v>63</v>
      </c>
      <c r="G88" s="43">
        <v>1</v>
      </c>
      <c r="H88" s="45">
        <v>1041.5999999999999</v>
      </c>
      <c r="I88" s="45">
        <v>1041.5999999999999</v>
      </c>
      <c r="J88" s="45"/>
      <c r="K88" s="45"/>
      <c r="L88" s="45"/>
      <c r="M88" s="45"/>
      <c r="N88" s="45"/>
      <c r="O88" s="45"/>
      <c r="P88" s="45">
        <v>34.088727272727269</v>
      </c>
      <c r="Q88" s="45">
        <v>1075.6887272727272</v>
      </c>
      <c r="R88" s="45">
        <v>215.13774545454544</v>
      </c>
      <c r="S88" s="45">
        <v>16.135330909090907</v>
      </c>
      <c r="T88" s="45">
        <v>10.756887272727273</v>
      </c>
      <c r="U88" s="45">
        <v>2.1513774545454543</v>
      </c>
      <c r="V88" s="45">
        <v>26.89221818181818</v>
      </c>
      <c r="W88" s="45">
        <v>86.055098181818181</v>
      </c>
      <c r="X88" s="45">
        <v>32.270661818181814</v>
      </c>
      <c r="Y88" s="45">
        <v>6.4541323636363632</v>
      </c>
      <c r="Z88" s="45">
        <v>395.85345163636356</v>
      </c>
      <c r="AA88" s="45">
        <v>89.640727272727261</v>
      </c>
      <c r="AB88" s="45">
        <v>119.50901759999999</v>
      </c>
      <c r="AC88" s="45">
        <v>76.967106113163652</v>
      </c>
      <c r="AD88" s="45">
        <v>286.11685098589089</v>
      </c>
      <c r="AE88" s="45">
        <v>117.504</v>
      </c>
      <c r="AF88" s="45">
        <v>397</v>
      </c>
      <c r="AG88" s="45">
        <v>0</v>
      </c>
      <c r="AH88" s="45">
        <v>32.619999999999997</v>
      </c>
      <c r="AI88" s="45">
        <v>0</v>
      </c>
      <c r="AJ88" s="45">
        <v>0</v>
      </c>
      <c r="AK88" s="45">
        <v>3.0700000000000003</v>
      </c>
      <c r="AL88" s="45">
        <v>0</v>
      </c>
      <c r="AM88" s="45">
        <v>550.19400000000007</v>
      </c>
      <c r="AN88" s="45">
        <v>1232.1643026222546</v>
      </c>
      <c r="AO88" s="45">
        <v>5.3981562962962961</v>
      </c>
      <c r="AP88" s="45">
        <v>0.43185250370370371</v>
      </c>
      <c r="AQ88" s="45">
        <v>0.21592625185185185</v>
      </c>
      <c r="AR88" s="45">
        <v>3.7649105454545455</v>
      </c>
      <c r="AS88" s="45">
        <v>1.3854870807272732</v>
      </c>
      <c r="AT88" s="45">
        <v>46.254615272727264</v>
      </c>
      <c r="AU88" s="45">
        <v>1.7928145454545454</v>
      </c>
      <c r="AV88" s="45">
        <v>59.243762496215481</v>
      </c>
      <c r="AW88" s="45">
        <v>14.940121212121211</v>
      </c>
      <c r="AX88" s="45">
        <v>8.8445517575757577</v>
      </c>
      <c r="AY88" s="45">
        <v>0.22410181818181815</v>
      </c>
      <c r="AZ88" s="45">
        <v>3.5856290909090909</v>
      </c>
      <c r="BA88" s="45">
        <v>1.3944113131313129</v>
      </c>
      <c r="BB88" s="45">
        <v>10.667883990626263</v>
      </c>
      <c r="BC88" s="45">
        <v>39.656699182545459</v>
      </c>
      <c r="BD88" s="45"/>
      <c r="BE88" s="45">
        <v>0</v>
      </c>
      <c r="BF88" s="45">
        <v>39.656699182545459</v>
      </c>
      <c r="BG88" s="45">
        <v>53.087083333333339</v>
      </c>
      <c r="BH88" s="45">
        <v>8.3993644785028909</v>
      </c>
      <c r="BI88" s="45">
        <v>2.3263282550843525</v>
      </c>
      <c r="BJ88" s="45">
        <v>383.84371138272417</v>
      </c>
      <c r="BK88" s="45"/>
      <c r="BL88" s="45">
        <v>447.65648744964477</v>
      </c>
      <c r="BM88" s="45">
        <v>2854.4099790233877</v>
      </c>
      <c r="BN88" s="45">
        <f t="shared" si="12"/>
        <v>140.72166432351077</v>
      </c>
      <c r="BO88" s="45">
        <f t="shared" si="13"/>
        <v>99.443309455280939</v>
      </c>
      <c r="BP88" s="46">
        <f t="shared" si="14"/>
        <v>8.6609686609686669</v>
      </c>
      <c r="BQ88" s="46">
        <f t="shared" si="15"/>
        <v>1.8803418803418819</v>
      </c>
      <c r="BR88" s="64">
        <v>3</v>
      </c>
      <c r="BS88" s="46">
        <f t="shared" si="20"/>
        <v>3.4188034188034218</v>
      </c>
      <c r="BT88" s="46">
        <f t="shared" si="21"/>
        <v>12.25</v>
      </c>
      <c r="BU88" s="46">
        <f t="shared" si="22"/>
        <v>13.960113960113972</v>
      </c>
      <c r="BV88" s="45">
        <f t="shared" si="18"/>
        <v>398.47888596053025</v>
      </c>
      <c r="BW88" s="45">
        <f t="shared" si="16"/>
        <v>638.6438597393219</v>
      </c>
      <c r="BX88" s="45">
        <f t="shared" si="17"/>
        <v>3493.0538387627093</v>
      </c>
      <c r="BY88" s="45">
        <f t="shared" si="23"/>
        <v>41916.646065152512</v>
      </c>
      <c r="BZ88" s="45">
        <f t="shared" si="19"/>
        <v>83833.292130305024</v>
      </c>
      <c r="CA88" s="48">
        <v>43101</v>
      </c>
      <c r="CB88" s="111">
        <v>0</v>
      </c>
      <c r="CC88" s="111">
        <v>0</v>
      </c>
    </row>
    <row r="89" spans="1:81">
      <c r="A89" s="42" t="s">
        <v>532</v>
      </c>
      <c r="B89" s="42" t="s">
        <v>2</v>
      </c>
      <c r="C89" s="42" t="s">
        <v>70</v>
      </c>
      <c r="D89" s="42" t="s">
        <v>533</v>
      </c>
      <c r="E89" s="43" t="s">
        <v>402</v>
      </c>
      <c r="F89" s="43" t="s">
        <v>63</v>
      </c>
      <c r="G89" s="43">
        <v>1</v>
      </c>
      <c r="H89" s="45">
        <v>260.39999999999998</v>
      </c>
      <c r="I89" s="45">
        <v>260.39999999999998</v>
      </c>
      <c r="J89" s="45"/>
      <c r="K89" s="45"/>
      <c r="L89" s="45"/>
      <c r="M89" s="45"/>
      <c r="N89" s="45"/>
      <c r="O89" s="45"/>
      <c r="P89" s="45">
        <v>8.5221818181818172</v>
      </c>
      <c r="Q89" s="45">
        <v>268.9221818181818</v>
      </c>
      <c r="R89" s="45">
        <v>53.78443636363636</v>
      </c>
      <c r="S89" s="45">
        <v>4.0338327272727268</v>
      </c>
      <c r="T89" s="45">
        <v>2.6892218181818182</v>
      </c>
      <c r="U89" s="45">
        <v>0.53784436363636356</v>
      </c>
      <c r="V89" s="45">
        <v>6.723054545454545</v>
      </c>
      <c r="W89" s="45">
        <v>21.513774545454545</v>
      </c>
      <c r="X89" s="45">
        <v>8.0676654545454536</v>
      </c>
      <c r="Y89" s="45">
        <v>1.6135330909090908</v>
      </c>
      <c r="Z89" s="45">
        <v>98.96336290909089</v>
      </c>
      <c r="AA89" s="45">
        <v>22.410181818181815</v>
      </c>
      <c r="AB89" s="45">
        <v>29.877254399999998</v>
      </c>
      <c r="AC89" s="45">
        <v>19.241776528290913</v>
      </c>
      <c r="AD89" s="45">
        <v>71.529212746472723</v>
      </c>
      <c r="AE89" s="45">
        <v>164.376</v>
      </c>
      <c r="AF89" s="45">
        <v>397</v>
      </c>
      <c r="AG89" s="45">
        <v>0</v>
      </c>
      <c r="AH89" s="45">
        <v>32.619999999999997</v>
      </c>
      <c r="AI89" s="45">
        <v>0</v>
      </c>
      <c r="AJ89" s="45">
        <v>0</v>
      </c>
      <c r="AK89" s="45">
        <v>3.0700000000000003</v>
      </c>
      <c r="AL89" s="45">
        <v>0</v>
      </c>
      <c r="AM89" s="45">
        <v>597.06600000000003</v>
      </c>
      <c r="AN89" s="45">
        <v>767.55857565556357</v>
      </c>
      <c r="AO89" s="45">
        <v>1.349539074074074</v>
      </c>
      <c r="AP89" s="45">
        <v>0.10796312592592593</v>
      </c>
      <c r="AQ89" s="45">
        <v>5.3981562962962963E-2</v>
      </c>
      <c r="AR89" s="45">
        <v>0.94122763636363638</v>
      </c>
      <c r="AS89" s="45">
        <v>0.34637177018181831</v>
      </c>
      <c r="AT89" s="45">
        <v>11.563653818181816</v>
      </c>
      <c r="AU89" s="45">
        <v>0.44820363636363636</v>
      </c>
      <c r="AV89" s="45">
        <v>14.81094062405387</v>
      </c>
      <c r="AW89" s="45">
        <v>3.7350303030303027</v>
      </c>
      <c r="AX89" s="45">
        <v>2.2111379393939394</v>
      </c>
      <c r="AY89" s="45">
        <v>5.6025454545454538E-2</v>
      </c>
      <c r="AZ89" s="45">
        <v>0.89640727272727272</v>
      </c>
      <c r="BA89" s="45">
        <v>0.34860282828282824</v>
      </c>
      <c r="BB89" s="45">
        <v>2.6669709976565659</v>
      </c>
      <c r="BC89" s="45">
        <v>9.9141747956363648</v>
      </c>
      <c r="BD89" s="45"/>
      <c r="BE89" s="45">
        <v>0</v>
      </c>
      <c r="BF89" s="45">
        <v>9.9141747956363648</v>
      </c>
      <c r="BG89" s="45">
        <v>29.470416666666669</v>
      </c>
      <c r="BH89" s="45">
        <v>2.0998411196257227</v>
      </c>
      <c r="BI89" s="45">
        <v>0.58158206377108801</v>
      </c>
      <c r="BJ89" s="45">
        <v>95.960927845681056</v>
      </c>
      <c r="BK89" s="45"/>
      <c r="BL89" s="45">
        <v>128.11276769574454</v>
      </c>
      <c r="BM89" s="45">
        <v>1189.3186405891802</v>
      </c>
      <c r="BN89" s="45">
        <f t="shared" si="12"/>
        <v>140.72166432351077</v>
      </c>
      <c r="BO89" s="45">
        <f t="shared" si="13"/>
        <v>99.443309455280939</v>
      </c>
      <c r="BP89" s="46">
        <f t="shared" si="14"/>
        <v>8.8629737609329435</v>
      </c>
      <c r="BQ89" s="46">
        <f t="shared" si="15"/>
        <v>1.9241982507288626</v>
      </c>
      <c r="BR89" s="64">
        <v>5</v>
      </c>
      <c r="BS89" s="46">
        <f t="shared" si="20"/>
        <v>5.8309037900874632</v>
      </c>
      <c r="BT89" s="46">
        <f t="shared" si="21"/>
        <v>14.25</v>
      </c>
      <c r="BU89" s="46">
        <f t="shared" si="22"/>
        <v>16.618075801749271</v>
      </c>
      <c r="BV89" s="45">
        <f t="shared" si="18"/>
        <v>197.64187321744393</v>
      </c>
      <c r="BW89" s="45">
        <f t="shared" si="16"/>
        <v>437.80684699623561</v>
      </c>
      <c r="BX89" s="45">
        <f t="shared" si="17"/>
        <v>1627.1254875854158</v>
      </c>
      <c r="BY89" s="45">
        <f t="shared" si="23"/>
        <v>19525.505851024991</v>
      </c>
      <c r="BZ89" s="45">
        <f t="shared" si="19"/>
        <v>39051.011702049982</v>
      </c>
      <c r="CA89" s="48">
        <v>43101</v>
      </c>
      <c r="CB89" s="111">
        <v>0</v>
      </c>
      <c r="CC89" s="111">
        <v>0</v>
      </c>
    </row>
    <row r="90" spans="1:81">
      <c r="A90" s="42" t="s">
        <v>534</v>
      </c>
      <c r="B90" s="42" t="s">
        <v>2</v>
      </c>
      <c r="C90" s="42" t="s">
        <v>534</v>
      </c>
      <c r="D90" s="42" t="s">
        <v>535</v>
      </c>
      <c r="E90" s="43" t="s">
        <v>402</v>
      </c>
      <c r="F90" s="43" t="s">
        <v>63</v>
      </c>
      <c r="G90" s="43">
        <v>1</v>
      </c>
      <c r="H90" s="45">
        <v>269.02</v>
      </c>
      <c r="I90" s="45">
        <v>269.02</v>
      </c>
      <c r="J90" s="45"/>
      <c r="K90" s="45"/>
      <c r="L90" s="45"/>
      <c r="M90" s="45"/>
      <c r="N90" s="45"/>
      <c r="O90" s="45"/>
      <c r="P90" s="45">
        <v>8.8042909090909092</v>
      </c>
      <c r="Q90" s="45">
        <v>277.82429090909091</v>
      </c>
      <c r="R90" s="45">
        <v>55.564858181818181</v>
      </c>
      <c r="S90" s="45">
        <v>4.1673643636363638</v>
      </c>
      <c r="T90" s="45">
        <v>2.7782429090909093</v>
      </c>
      <c r="U90" s="45">
        <v>0.55564858181818177</v>
      </c>
      <c r="V90" s="45">
        <v>6.9456072727272726</v>
      </c>
      <c r="W90" s="45">
        <v>22.225943272727275</v>
      </c>
      <c r="X90" s="45">
        <v>8.3347287272727275</v>
      </c>
      <c r="Y90" s="45">
        <v>1.6669457454545455</v>
      </c>
      <c r="Z90" s="45">
        <v>102.23933905454547</v>
      </c>
      <c r="AA90" s="45">
        <v>23.15202424242424</v>
      </c>
      <c r="AB90" s="45">
        <v>30.86627872</v>
      </c>
      <c r="AC90" s="45">
        <v>19.878735490172126</v>
      </c>
      <c r="AD90" s="45">
        <v>73.897038452596377</v>
      </c>
      <c r="AE90" s="45">
        <v>163.8588</v>
      </c>
      <c r="AF90" s="45">
        <v>397</v>
      </c>
      <c r="AG90" s="45">
        <v>0</v>
      </c>
      <c r="AH90" s="45">
        <v>32.619999999999997</v>
      </c>
      <c r="AI90" s="45">
        <v>0</v>
      </c>
      <c r="AJ90" s="45">
        <v>0</v>
      </c>
      <c r="AK90" s="45">
        <v>3.0700000000000003</v>
      </c>
      <c r="AL90" s="45">
        <v>0</v>
      </c>
      <c r="AM90" s="45">
        <v>596.54880000000003</v>
      </c>
      <c r="AN90" s="45">
        <v>772.68517750714182</v>
      </c>
      <c r="AO90" s="45">
        <v>1.3942127561728397</v>
      </c>
      <c r="AP90" s="45">
        <v>0.11153702049382716</v>
      </c>
      <c r="AQ90" s="45">
        <v>5.576851024691358E-2</v>
      </c>
      <c r="AR90" s="45">
        <v>0.97238501818181833</v>
      </c>
      <c r="AS90" s="45">
        <v>0.35783768669090921</v>
      </c>
      <c r="AT90" s="45">
        <v>11.946444509090908</v>
      </c>
      <c r="AU90" s="45">
        <v>0.46304048484848487</v>
      </c>
      <c r="AV90" s="45">
        <v>15.301225985725701</v>
      </c>
      <c r="AW90" s="45">
        <v>3.8586707070707069</v>
      </c>
      <c r="AX90" s="45">
        <v>2.2843330585858586</v>
      </c>
      <c r="AY90" s="45">
        <v>5.7880060606060602E-2</v>
      </c>
      <c r="AZ90" s="45">
        <v>0.92608096969696974</v>
      </c>
      <c r="BA90" s="45">
        <v>0.36014259932659931</v>
      </c>
      <c r="BB90" s="45">
        <v>2.7552555214653203</v>
      </c>
      <c r="BC90" s="45">
        <v>10.242362916751516</v>
      </c>
      <c r="BD90" s="45"/>
      <c r="BE90" s="45">
        <v>0</v>
      </c>
      <c r="BF90" s="45">
        <v>10.242362916751516</v>
      </c>
      <c r="BG90" s="45">
        <v>29.470416666666669</v>
      </c>
      <c r="BH90" s="45">
        <v>2.0998411196257227</v>
      </c>
      <c r="BI90" s="45">
        <v>0.58158206377108801</v>
      </c>
      <c r="BJ90" s="45">
        <v>95.960927845681056</v>
      </c>
      <c r="BK90" s="45"/>
      <c r="BL90" s="45">
        <v>128.11276769574454</v>
      </c>
      <c r="BM90" s="45">
        <v>1204.1658250144544</v>
      </c>
      <c r="BN90" s="45">
        <f t="shared" si="12"/>
        <v>140.72166432351077</v>
      </c>
      <c r="BO90" s="45">
        <f t="shared" si="13"/>
        <v>99.443309455280939</v>
      </c>
      <c r="BP90" s="46">
        <f t="shared" si="14"/>
        <v>8.8629737609329435</v>
      </c>
      <c r="BQ90" s="46">
        <f t="shared" si="15"/>
        <v>1.9241982507288626</v>
      </c>
      <c r="BR90" s="64">
        <v>5</v>
      </c>
      <c r="BS90" s="46">
        <f t="shared" si="20"/>
        <v>5.8309037900874632</v>
      </c>
      <c r="BT90" s="46">
        <f t="shared" si="21"/>
        <v>14.25</v>
      </c>
      <c r="BU90" s="46">
        <f t="shared" si="22"/>
        <v>16.618075801749271</v>
      </c>
      <c r="BV90" s="45">
        <f t="shared" si="18"/>
        <v>200.10918957966152</v>
      </c>
      <c r="BW90" s="45">
        <f t="shared" si="16"/>
        <v>440.27416335845322</v>
      </c>
      <c r="BX90" s="45">
        <f t="shared" si="17"/>
        <v>1644.4399883729077</v>
      </c>
      <c r="BY90" s="45">
        <f t="shared" si="23"/>
        <v>19733.279860474893</v>
      </c>
      <c r="BZ90" s="45">
        <f t="shared" si="19"/>
        <v>39466.559720949786</v>
      </c>
      <c r="CA90" s="48">
        <v>43101</v>
      </c>
      <c r="CB90" s="111">
        <v>0</v>
      </c>
      <c r="CC90" s="111">
        <v>0</v>
      </c>
    </row>
    <row r="91" spans="1:81">
      <c r="A91" s="42" t="s">
        <v>536</v>
      </c>
      <c r="B91" s="42" t="s">
        <v>0</v>
      </c>
      <c r="C91" s="42" t="s">
        <v>67</v>
      </c>
      <c r="D91" s="42" t="s">
        <v>537</v>
      </c>
      <c r="E91" s="43" t="s">
        <v>402</v>
      </c>
      <c r="F91" s="43" t="s">
        <v>63</v>
      </c>
      <c r="G91" s="43">
        <v>1</v>
      </c>
      <c r="H91" s="45">
        <v>1041.5999999999999</v>
      </c>
      <c r="I91" s="45">
        <v>1041.5999999999999</v>
      </c>
      <c r="J91" s="45"/>
      <c r="K91" s="45"/>
      <c r="L91" s="45"/>
      <c r="M91" s="45"/>
      <c r="N91" s="45"/>
      <c r="O91" s="45"/>
      <c r="P91" s="45">
        <v>34.088727272727269</v>
      </c>
      <c r="Q91" s="45">
        <v>1075.6887272727272</v>
      </c>
      <c r="R91" s="45">
        <v>215.13774545454544</v>
      </c>
      <c r="S91" s="45">
        <v>16.135330909090907</v>
      </c>
      <c r="T91" s="45">
        <v>10.756887272727273</v>
      </c>
      <c r="U91" s="45">
        <v>2.1513774545454543</v>
      </c>
      <c r="V91" s="45">
        <v>26.89221818181818</v>
      </c>
      <c r="W91" s="45">
        <v>86.055098181818181</v>
      </c>
      <c r="X91" s="45">
        <v>32.270661818181814</v>
      </c>
      <c r="Y91" s="45">
        <v>6.4541323636363632</v>
      </c>
      <c r="Z91" s="45">
        <v>395.85345163636356</v>
      </c>
      <c r="AA91" s="45">
        <v>89.640727272727261</v>
      </c>
      <c r="AB91" s="45">
        <v>119.50901759999999</v>
      </c>
      <c r="AC91" s="45">
        <v>76.967106113163652</v>
      </c>
      <c r="AD91" s="45">
        <v>286.11685098589089</v>
      </c>
      <c r="AE91" s="45">
        <v>117.504</v>
      </c>
      <c r="AF91" s="45">
        <v>397</v>
      </c>
      <c r="AG91" s="45">
        <v>0</v>
      </c>
      <c r="AH91" s="45">
        <v>0</v>
      </c>
      <c r="AI91" s="45">
        <v>9.84</v>
      </c>
      <c r="AJ91" s="45">
        <v>0</v>
      </c>
      <c r="AK91" s="45">
        <v>3.0700000000000003</v>
      </c>
      <c r="AL91" s="45">
        <v>0</v>
      </c>
      <c r="AM91" s="45">
        <v>527.4140000000001</v>
      </c>
      <c r="AN91" s="45">
        <v>1209.3843026222546</v>
      </c>
      <c r="AO91" s="45">
        <v>5.3981562962962961</v>
      </c>
      <c r="AP91" s="45">
        <v>0.43185250370370371</v>
      </c>
      <c r="AQ91" s="45">
        <v>0.21592625185185185</v>
      </c>
      <c r="AR91" s="45">
        <v>3.7649105454545455</v>
      </c>
      <c r="AS91" s="45">
        <v>1.3854870807272732</v>
      </c>
      <c r="AT91" s="45">
        <v>46.254615272727264</v>
      </c>
      <c r="AU91" s="45">
        <v>1.7928145454545454</v>
      </c>
      <c r="AV91" s="45">
        <v>59.243762496215481</v>
      </c>
      <c r="AW91" s="45">
        <v>14.940121212121211</v>
      </c>
      <c r="AX91" s="45">
        <v>8.8445517575757577</v>
      </c>
      <c r="AY91" s="45">
        <v>0.22410181818181815</v>
      </c>
      <c r="AZ91" s="45">
        <v>3.5856290909090909</v>
      </c>
      <c r="BA91" s="45">
        <v>1.3944113131313129</v>
      </c>
      <c r="BB91" s="45">
        <v>10.667883990626263</v>
      </c>
      <c r="BC91" s="45">
        <v>39.656699182545459</v>
      </c>
      <c r="BD91" s="45"/>
      <c r="BE91" s="45">
        <v>0</v>
      </c>
      <c r="BF91" s="45">
        <v>39.656699182545459</v>
      </c>
      <c r="BG91" s="45">
        <v>53.087083333333339</v>
      </c>
      <c r="BH91" s="45">
        <v>8.3993644785028909</v>
      </c>
      <c r="BI91" s="45">
        <v>2.3263282550843525</v>
      </c>
      <c r="BJ91" s="45">
        <v>383.84371138272417</v>
      </c>
      <c r="BK91" s="45"/>
      <c r="BL91" s="45">
        <v>447.65648744964477</v>
      </c>
      <c r="BM91" s="45">
        <v>2831.6299790233875</v>
      </c>
      <c r="BN91" s="45">
        <f t="shared" si="12"/>
        <v>140.72166432351077</v>
      </c>
      <c r="BO91" s="45">
        <f t="shared" si="13"/>
        <v>99.443309455280939</v>
      </c>
      <c r="BP91" s="46">
        <f t="shared" si="14"/>
        <v>8.6609686609686669</v>
      </c>
      <c r="BQ91" s="46">
        <f t="shared" si="15"/>
        <v>1.8803418803418819</v>
      </c>
      <c r="BR91" s="64">
        <v>3</v>
      </c>
      <c r="BS91" s="46">
        <f t="shared" si="20"/>
        <v>3.4188034188034218</v>
      </c>
      <c r="BT91" s="46">
        <f t="shared" si="21"/>
        <v>12.25</v>
      </c>
      <c r="BU91" s="46">
        <f t="shared" si="22"/>
        <v>13.960113960113972</v>
      </c>
      <c r="BV91" s="45">
        <f t="shared" si="18"/>
        <v>395.29877200041631</v>
      </c>
      <c r="BW91" s="45">
        <f t="shared" si="16"/>
        <v>635.46374577920801</v>
      </c>
      <c r="BX91" s="45">
        <f t="shared" si="17"/>
        <v>3467.0937248025957</v>
      </c>
      <c r="BY91" s="45">
        <f t="shared" si="23"/>
        <v>41605.124697631152</v>
      </c>
      <c r="BZ91" s="45">
        <f t="shared" si="19"/>
        <v>83210.249395262304</v>
      </c>
      <c r="CA91" s="48">
        <v>43101</v>
      </c>
      <c r="CB91" s="111">
        <v>0</v>
      </c>
      <c r="CC91" s="111">
        <v>0</v>
      </c>
    </row>
    <row r="92" spans="1:81">
      <c r="A92" s="42" t="s">
        <v>255</v>
      </c>
      <c r="B92" s="42" t="s">
        <v>1</v>
      </c>
      <c r="C92" s="42" t="s">
        <v>255</v>
      </c>
      <c r="D92" s="42" t="s">
        <v>538</v>
      </c>
      <c r="E92" s="43" t="s">
        <v>402</v>
      </c>
      <c r="F92" s="43" t="s">
        <v>63</v>
      </c>
      <c r="G92" s="43">
        <v>3</v>
      </c>
      <c r="H92" s="45">
        <v>518.11</v>
      </c>
      <c r="I92" s="45">
        <v>1554.33</v>
      </c>
      <c r="J92" s="45"/>
      <c r="K92" s="45"/>
      <c r="L92" s="45"/>
      <c r="M92" s="45"/>
      <c r="N92" s="45"/>
      <c r="O92" s="45"/>
      <c r="P92" s="45">
        <v>50.868981818181823</v>
      </c>
      <c r="Q92" s="45">
        <v>1605.1989818181817</v>
      </c>
      <c r="R92" s="45">
        <v>321.03979636363636</v>
      </c>
      <c r="S92" s="45">
        <v>24.077984727272725</v>
      </c>
      <c r="T92" s="45">
        <v>16.051989818181816</v>
      </c>
      <c r="U92" s="45">
        <v>3.2103979636363635</v>
      </c>
      <c r="V92" s="45">
        <v>40.129974545454544</v>
      </c>
      <c r="W92" s="45">
        <v>128.41591854545453</v>
      </c>
      <c r="X92" s="45">
        <v>48.155969454545449</v>
      </c>
      <c r="Y92" s="45">
        <v>9.6311938909090902</v>
      </c>
      <c r="Z92" s="45">
        <v>590.71322530909094</v>
      </c>
      <c r="AA92" s="45">
        <v>133.76658181818181</v>
      </c>
      <c r="AB92" s="45">
        <v>178.33760687999998</v>
      </c>
      <c r="AC92" s="45">
        <v>114.85434144093094</v>
      </c>
      <c r="AD92" s="45">
        <v>426.95853013911278</v>
      </c>
      <c r="AE92" s="45">
        <v>446.74020000000002</v>
      </c>
      <c r="AF92" s="45">
        <v>832.19999999999993</v>
      </c>
      <c r="AG92" s="45">
        <v>0</v>
      </c>
      <c r="AH92" s="45">
        <v>114</v>
      </c>
      <c r="AI92" s="45">
        <v>31.68</v>
      </c>
      <c r="AJ92" s="45">
        <v>0</v>
      </c>
      <c r="AK92" s="45">
        <v>9.2100000000000009</v>
      </c>
      <c r="AL92" s="45">
        <v>0</v>
      </c>
      <c r="AM92" s="45">
        <v>1433.8302000000001</v>
      </c>
      <c r="AN92" s="45">
        <v>2451.5019554482037</v>
      </c>
      <c r="AO92" s="45">
        <v>8.0554111712962957</v>
      </c>
      <c r="AP92" s="45">
        <v>0.64443289370370371</v>
      </c>
      <c r="AQ92" s="45">
        <v>0.32221644685185186</v>
      </c>
      <c r="AR92" s="45">
        <v>5.618196436363637</v>
      </c>
      <c r="AS92" s="45">
        <v>2.0674962885818187</v>
      </c>
      <c r="AT92" s="45">
        <v>69.02355621818181</v>
      </c>
      <c r="AU92" s="45">
        <v>2.6753316363636364</v>
      </c>
      <c r="AV92" s="45">
        <v>88.406641091342749</v>
      </c>
      <c r="AW92" s="45">
        <v>22.2944303030303</v>
      </c>
      <c r="AX92" s="45">
        <v>13.19830273939394</v>
      </c>
      <c r="AY92" s="45">
        <v>0.33441645454545449</v>
      </c>
      <c r="AZ92" s="45">
        <v>5.3506632727272727</v>
      </c>
      <c r="BA92" s="45">
        <v>2.0808134949494947</v>
      </c>
      <c r="BB92" s="45">
        <v>15.919174465389901</v>
      </c>
      <c r="BC92" s="45">
        <v>59.177800730036367</v>
      </c>
      <c r="BD92" s="45"/>
      <c r="BE92" s="45">
        <v>0</v>
      </c>
      <c r="BF92" s="45">
        <v>59.177800730036367</v>
      </c>
      <c r="BG92" s="45">
        <v>88.41125000000001</v>
      </c>
      <c r="BH92" s="45">
        <v>12.599046717754337</v>
      </c>
      <c r="BI92" s="45">
        <v>3.4894923826265289</v>
      </c>
      <c r="BJ92" s="45">
        <v>575.76556707408622</v>
      </c>
      <c r="BK92" s="45"/>
      <c r="BL92" s="45">
        <v>680.26535617446712</v>
      </c>
      <c r="BM92" s="45">
        <v>4884.5507352622317</v>
      </c>
      <c r="BN92" s="45">
        <f t="shared" si="12"/>
        <v>422.1649929705323</v>
      </c>
      <c r="BO92" s="45">
        <f t="shared" si="13"/>
        <v>298.32992836584282</v>
      </c>
      <c r="BP92" s="46">
        <f t="shared" si="14"/>
        <v>8.6609686609686669</v>
      </c>
      <c r="BQ92" s="46">
        <f t="shared" si="15"/>
        <v>1.8803418803418819</v>
      </c>
      <c r="BR92" s="64">
        <v>3</v>
      </c>
      <c r="BS92" s="46">
        <f t="shared" si="20"/>
        <v>3.4188034188034218</v>
      </c>
      <c r="BT92" s="46">
        <f t="shared" si="21"/>
        <v>12.25</v>
      </c>
      <c r="BU92" s="46">
        <f t="shared" si="22"/>
        <v>13.960113960113972</v>
      </c>
      <c r="BV92" s="45">
        <f t="shared" si="18"/>
        <v>681.88884908219245</v>
      </c>
      <c r="BW92" s="45">
        <f t="shared" si="16"/>
        <v>1402.3837704185676</v>
      </c>
      <c r="BX92" s="45">
        <f t="shared" si="17"/>
        <v>6286.9345056807997</v>
      </c>
      <c r="BY92" s="45">
        <f t="shared" si="23"/>
        <v>75443.214068169589</v>
      </c>
      <c r="BZ92" s="45">
        <f t="shared" si="19"/>
        <v>150886.42813633918</v>
      </c>
      <c r="CA92" s="48">
        <v>43101</v>
      </c>
      <c r="CB92" s="111">
        <v>0</v>
      </c>
      <c r="CC92" s="111">
        <v>0</v>
      </c>
    </row>
    <row r="93" spans="1:81">
      <c r="A93" s="42" t="s">
        <v>255</v>
      </c>
      <c r="B93" s="42" t="s">
        <v>0</v>
      </c>
      <c r="C93" s="42" t="s">
        <v>255</v>
      </c>
      <c r="D93" s="42" t="s">
        <v>539</v>
      </c>
      <c r="E93" s="43" t="s">
        <v>402</v>
      </c>
      <c r="F93" s="43" t="s">
        <v>63</v>
      </c>
      <c r="G93" s="43">
        <v>2</v>
      </c>
      <c r="H93" s="45">
        <v>1036.22</v>
      </c>
      <c r="I93" s="45">
        <v>2072.44</v>
      </c>
      <c r="J93" s="45"/>
      <c r="K93" s="45"/>
      <c r="L93" s="45"/>
      <c r="M93" s="45"/>
      <c r="N93" s="45"/>
      <c r="O93" s="45"/>
      <c r="P93" s="45">
        <v>67.825309090909087</v>
      </c>
      <c r="Q93" s="45">
        <v>2140.2653090909093</v>
      </c>
      <c r="R93" s="45">
        <v>428.0530618181819</v>
      </c>
      <c r="S93" s="45">
        <v>32.10397963636364</v>
      </c>
      <c r="T93" s="45">
        <v>21.402653090909094</v>
      </c>
      <c r="U93" s="45">
        <v>4.2805306181818183</v>
      </c>
      <c r="V93" s="45">
        <v>53.506632727272738</v>
      </c>
      <c r="W93" s="45">
        <v>171.22122472727276</v>
      </c>
      <c r="X93" s="45">
        <v>64.20795927272728</v>
      </c>
      <c r="Y93" s="45">
        <v>12.841591854545456</v>
      </c>
      <c r="Z93" s="45">
        <v>787.61763374545467</v>
      </c>
      <c r="AA93" s="45">
        <v>178.35544242424243</v>
      </c>
      <c r="AB93" s="45">
        <v>237.78347584000005</v>
      </c>
      <c r="AC93" s="45">
        <v>153.13912192124127</v>
      </c>
      <c r="AD93" s="45">
        <v>569.27804018548375</v>
      </c>
      <c r="AE93" s="45">
        <v>235.65359999999998</v>
      </c>
      <c r="AF93" s="45">
        <v>554.79999999999995</v>
      </c>
      <c r="AG93" s="45">
        <v>0</v>
      </c>
      <c r="AH93" s="45">
        <v>76</v>
      </c>
      <c r="AI93" s="45">
        <v>21.12</v>
      </c>
      <c r="AJ93" s="45">
        <v>0</v>
      </c>
      <c r="AK93" s="45">
        <v>6.1400000000000006</v>
      </c>
      <c r="AL93" s="45">
        <v>0</v>
      </c>
      <c r="AM93" s="45">
        <v>893.71359999999993</v>
      </c>
      <c r="AN93" s="45">
        <v>2250.6092739309383</v>
      </c>
      <c r="AO93" s="45">
        <v>10.740548228395063</v>
      </c>
      <c r="AP93" s="45">
        <v>0.8592438582716051</v>
      </c>
      <c r="AQ93" s="45">
        <v>0.42962192913580255</v>
      </c>
      <c r="AR93" s="45">
        <v>7.4909285818181841</v>
      </c>
      <c r="AS93" s="45">
        <v>2.7566617181090924</v>
      </c>
      <c r="AT93" s="45">
        <v>92.031408290909098</v>
      </c>
      <c r="AU93" s="45">
        <v>3.5671088484848492</v>
      </c>
      <c r="AV93" s="45">
        <v>117.8755214551237</v>
      </c>
      <c r="AW93" s="45">
        <v>29.725907070707073</v>
      </c>
      <c r="AX93" s="45">
        <v>17.597736985858589</v>
      </c>
      <c r="AY93" s="45">
        <v>0.4458886060606061</v>
      </c>
      <c r="AZ93" s="45">
        <v>7.1342176969696984</v>
      </c>
      <c r="BA93" s="45">
        <v>2.7744179932659936</v>
      </c>
      <c r="BB93" s="45">
        <v>21.225565953853206</v>
      </c>
      <c r="BC93" s="45">
        <v>78.903734306715165</v>
      </c>
      <c r="BD93" s="45"/>
      <c r="BE93" s="45">
        <v>0</v>
      </c>
      <c r="BF93" s="45">
        <v>78.903734306715165</v>
      </c>
      <c r="BG93" s="45">
        <v>106.17416666666668</v>
      </c>
      <c r="BH93" s="45">
        <v>16.798728957005782</v>
      </c>
      <c r="BI93" s="45">
        <v>4.652656510168705</v>
      </c>
      <c r="BJ93" s="45">
        <v>767.68742276544833</v>
      </c>
      <c r="BK93" s="45"/>
      <c r="BL93" s="45">
        <v>895.31297489928954</v>
      </c>
      <c r="BM93" s="45">
        <v>5482.966813682976</v>
      </c>
      <c r="BN93" s="45">
        <f t="shared" si="12"/>
        <v>281.44332864702153</v>
      </c>
      <c r="BO93" s="45">
        <f t="shared" si="13"/>
        <v>198.88661891056188</v>
      </c>
      <c r="BP93" s="46">
        <f t="shared" si="14"/>
        <v>8.6609686609686669</v>
      </c>
      <c r="BQ93" s="46">
        <f t="shared" si="15"/>
        <v>1.8803418803418819</v>
      </c>
      <c r="BR93" s="64">
        <v>3</v>
      </c>
      <c r="BS93" s="46">
        <f t="shared" si="20"/>
        <v>3.4188034188034218</v>
      </c>
      <c r="BT93" s="46">
        <f t="shared" si="21"/>
        <v>12.25</v>
      </c>
      <c r="BU93" s="46">
        <f t="shared" si="22"/>
        <v>13.960113960113972</v>
      </c>
      <c r="BV93" s="45">
        <f t="shared" si="18"/>
        <v>765.42841558537339</v>
      </c>
      <c r="BW93" s="45">
        <f t="shared" si="16"/>
        <v>1245.7583631429568</v>
      </c>
      <c r="BX93" s="45">
        <f t="shared" si="17"/>
        <v>6728.725176825933</v>
      </c>
      <c r="BY93" s="45">
        <f t="shared" si="23"/>
        <v>80744.702121911192</v>
      </c>
      <c r="BZ93" s="45">
        <f t="shared" si="19"/>
        <v>161489.40424382238</v>
      </c>
      <c r="CA93" s="48">
        <v>43101</v>
      </c>
      <c r="CB93" s="111">
        <v>0</v>
      </c>
      <c r="CC93" s="111">
        <v>0</v>
      </c>
    </row>
    <row r="94" spans="1:81">
      <c r="A94" s="42" t="s">
        <v>540</v>
      </c>
      <c r="B94" s="42" t="s">
        <v>2</v>
      </c>
      <c r="C94" s="42" t="s">
        <v>84</v>
      </c>
      <c r="D94" s="42" t="s">
        <v>541</v>
      </c>
      <c r="E94" s="43" t="s">
        <v>402</v>
      </c>
      <c r="F94" s="43" t="s">
        <v>63</v>
      </c>
      <c r="G94" s="43">
        <v>1</v>
      </c>
      <c r="H94" s="45">
        <v>260.39999999999998</v>
      </c>
      <c r="I94" s="45">
        <v>260.39999999999998</v>
      </c>
      <c r="J94" s="45"/>
      <c r="K94" s="45"/>
      <c r="L94" s="45"/>
      <c r="M94" s="45"/>
      <c r="N94" s="45"/>
      <c r="O94" s="45"/>
      <c r="P94" s="45">
        <v>8.5221818181818172</v>
      </c>
      <c r="Q94" s="45">
        <v>268.9221818181818</v>
      </c>
      <c r="R94" s="45">
        <v>53.78443636363636</v>
      </c>
      <c r="S94" s="45">
        <v>4.0338327272727268</v>
      </c>
      <c r="T94" s="45">
        <v>2.6892218181818182</v>
      </c>
      <c r="U94" s="45">
        <v>0.53784436363636356</v>
      </c>
      <c r="V94" s="45">
        <v>6.723054545454545</v>
      </c>
      <c r="W94" s="45">
        <v>21.513774545454545</v>
      </c>
      <c r="X94" s="45">
        <v>8.0676654545454536</v>
      </c>
      <c r="Y94" s="45">
        <v>1.6135330909090908</v>
      </c>
      <c r="Z94" s="45">
        <v>98.96336290909089</v>
      </c>
      <c r="AA94" s="45">
        <v>22.410181818181815</v>
      </c>
      <c r="AB94" s="45">
        <v>29.877254399999998</v>
      </c>
      <c r="AC94" s="45">
        <v>19.241776528290913</v>
      </c>
      <c r="AD94" s="45">
        <v>71.529212746472723</v>
      </c>
      <c r="AE94" s="45">
        <v>164.376</v>
      </c>
      <c r="AF94" s="45">
        <v>397</v>
      </c>
      <c r="AG94" s="45">
        <v>0</v>
      </c>
      <c r="AH94" s="45">
        <v>32.619999999999997</v>
      </c>
      <c r="AI94" s="45">
        <v>0</v>
      </c>
      <c r="AJ94" s="45">
        <v>0</v>
      </c>
      <c r="AK94" s="45">
        <v>3.0700000000000003</v>
      </c>
      <c r="AL94" s="45">
        <v>0</v>
      </c>
      <c r="AM94" s="45">
        <v>597.06600000000003</v>
      </c>
      <c r="AN94" s="45">
        <v>767.55857565556357</v>
      </c>
      <c r="AO94" s="45">
        <v>1.349539074074074</v>
      </c>
      <c r="AP94" s="45">
        <v>0.10796312592592593</v>
      </c>
      <c r="AQ94" s="45">
        <v>5.3981562962962963E-2</v>
      </c>
      <c r="AR94" s="45">
        <v>0.94122763636363638</v>
      </c>
      <c r="AS94" s="45">
        <v>0.34637177018181831</v>
      </c>
      <c r="AT94" s="45">
        <v>11.563653818181816</v>
      </c>
      <c r="AU94" s="45">
        <v>0.44820363636363636</v>
      </c>
      <c r="AV94" s="45">
        <v>14.81094062405387</v>
      </c>
      <c r="AW94" s="45">
        <v>3.7350303030303027</v>
      </c>
      <c r="AX94" s="45">
        <v>2.2111379393939394</v>
      </c>
      <c r="AY94" s="45">
        <v>5.6025454545454538E-2</v>
      </c>
      <c r="AZ94" s="45">
        <v>0.89640727272727272</v>
      </c>
      <c r="BA94" s="45">
        <v>0.34860282828282824</v>
      </c>
      <c r="BB94" s="45">
        <v>2.6669709976565659</v>
      </c>
      <c r="BC94" s="45">
        <v>9.9141747956363648</v>
      </c>
      <c r="BD94" s="45"/>
      <c r="BE94" s="45">
        <v>0</v>
      </c>
      <c r="BF94" s="45">
        <v>9.9141747956363648</v>
      </c>
      <c r="BG94" s="45">
        <v>29.470416666666669</v>
      </c>
      <c r="BH94" s="45">
        <v>2.0998411196257227</v>
      </c>
      <c r="BI94" s="45">
        <v>0.58158206377108801</v>
      </c>
      <c r="BJ94" s="45">
        <v>95.960927845681056</v>
      </c>
      <c r="BK94" s="45"/>
      <c r="BL94" s="45">
        <v>128.11276769574454</v>
      </c>
      <c r="BM94" s="45">
        <v>1189.3186405891802</v>
      </c>
      <c r="BN94" s="45">
        <f t="shared" si="12"/>
        <v>140.72166432351077</v>
      </c>
      <c r="BO94" s="45">
        <f t="shared" si="13"/>
        <v>99.443309455280939</v>
      </c>
      <c r="BP94" s="46">
        <f t="shared" si="14"/>
        <v>8.6609686609686669</v>
      </c>
      <c r="BQ94" s="46">
        <f t="shared" si="15"/>
        <v>1.8803418803418819</v>
      </c>
      <c r="BR94" s="64">
        <v>3</v>
      </c>
      <c r="BS94" s="46">
        <f t="shared" si="20"/>
        <v>3.4188034188034218</v>
      </c>
      <c r="BT94" s="46">
        <f t="shared" si="21"/>
        <v>12.25</v>
      </c>
      <c r="BU94" s="46">
        <f t="shared" si="22"/>
        <v>13.960113960113972</v>
      </c>
      <c r="BV94" s="45">
        <f t="shared" si="18"/>
        <v>166.03023757512787</v>
      </c>
      <c r="BW94" s="45">
        <f t="shared" si="16"/>
        <v>406.19521135391955</v>
      </c>
      <c r="BX94" s="45">
        <f t="shared" si="17"/>
        <v>1595.5138519430998</v>
      </c>
      <c r="BY94" s="45">
        <f t="shared" si="23"/>
        <v>19146.166223317196</v>
      </c>
      <c r="BZ94" s="45">
        <f t="shared" si="19"/>
        <v>38292.332446634391</v>
      </c>
      <c r="CA94" s="48">
        <v>43101</v>
      </c>
      <c r="CB94" s="111">
        <v>0</v>
      </c>
      <c r="CC94" s="111">
        <v>0</v>
      </c>
    </row>
    <row r="95" spans="1:81">
      <c r="A95" s="42" t="s">
        <v>542</v>
      </c>
      <c r="B95" s="42" t="s">
        <v>2</v>
      </c>
      <c r="C95" s="42" t="s">
        <v>165</v>
      </c>
      <c r="D95" s="42" t="s">
        <v>543</v>
      </c>
      <c r="E95" s="43" t="s">
        <v>402</v>
      </c>
      <c r="F95" s="43" t="s">
        <v>63</v>
      </c>
      <c r="G95" s="43">
        <v>1</v>
      </c>
      <c r="H95" s="45">
        <v>260.39999999999998</v>
      </c>
      <c r="I95" s="45">
        <v>260.39999999999998</v>
      </c>
      <c r="J95" s="45"/>
      <c r="K95" s="45"/>
      <c r="L95" s="45"/>
      <c r="M95" s="45"/>
      <c r="N95" s="45"/>
      <c r="O95" s="45"/>
      <c r="P95" s="45">
        <v>8.5221818181818172</v>
      </c>
      <c r="Q95" s="45">
        <v>268.9221818181818</v>
      </c>
      <c r="R95" s="45">
        <v>53.78443636363636</v>
      </c>
      <c r="S95" s="45">
        <v>4.0338327272727268</v>
      </c>
      <c r="T95" s="45">
        <v>2.6892218181818182</v>
      </c>
      <c r="U95" s="45">
        <v>0.53784436363636356</v>
      </c>
      <c r="V95" s="45">
        <v>6.723054545454545</v>
      </c>
      <c r="W95" s="45">
        <v>21.513774545454545</v>
      </c>
      <c r="X95" s="45">
        <v>8.0676654545454536</v>
      </c>
      <c r="Y95" s="45">
        <v>1.6135330909090908</v>
      </c>
      <c r="Z95" s="45">
        <v>98.96336290909089</v>
      </c>
      <c r="AA95" s="45">
        <v>22.410181818181815</v>
      </c>
      <c r="AB95" s="45">
        <v>29.877254399999998</v>
      </c>
      <c r="AC95" s="45">
        <v>19.241776528290913</v>
      </c>
      <c r="AD95" s="45">
        <v>71.529212746472723</v>
      </c>
      <c r="AE95" s="45">
        <v>164.376</v>
      </c>
      <c r="AF95" s="45">
        <v>397</v>
      </c>
      <c r="AG95" s="45">
        <v>0</v>
      </c>
      <c r="AH95" s="45">
        <v>0</v>
      </c>
      <c r="AI95" s="45">
        <v>0</v>
      </c>
      <c r="AJ95" s="45">
        <v>0</v>
      </c>
      <c r="AK95" s="45">
        <v>3.0700000000000003</v>
      </c>
      <c r="AL95" s="45">
        <v>0</v>
      </c>
      <c r="AM95" s="45">
        <v>564.44600000000003</v>
      </c>
      <c r="AN95" s="45">
        <v>734.93857565556357</v>
      </c>
      <c r="AO95" s="45">
        <v>1.349539074074074</v>
      </c>
      <c r="AP95" s="45">
        <v>0.10796312592592593</v>
      </c>
      <c r="AQ95" s="45">
        <v>5.3981562962962963E-2</v>
      </c>
      <c r="AR95" s="45">
        <v>0.94122763636363638</v>
      </c>
      <c r="AS95" s="45">
        <v>0.34637177018181831</v>
      </c>
      <c r="AT95" s="45">
        <v>11.563653818181816</v>
      </c>
      <c r="AU95" s="45">
        <v>0.44820363636363636</v>
      </c>
      <c r="AV95" s="45">
        <v>14.81094062405387</v>
      </c>
      <c r="AW95" s="45">
        <v>3.7350303030303027</v>
      </c>
      <c r="AX95" s="45">
        <v>2.2111379393939394</v>
      </c>
      <c r="AY95" s="45">
        <v>5.6025454545454538E-2</v>
      </c>
      <c r="AZ95" s="45">
        <v>0.89640727272727272</v>
      </c>
      <c r="BA95" s="45">
        <v>0.34860282828282824</v>
      </c>
      <c r="BB95" s="45">
        <v>2.6669709976565659</v>
      </c>
      <c r="BC95" s="45">
        <v>9.9141747956363648</v>
      </c>
      <c r="BD95" s="45"/>
      <c r="BE95" s="45">
        <v>0</v>
      </c>
      <c r="BF95" s="45">
        <v>9.9141747956363648</v>
      </c>
      <c r="BG95" s="45">
        <v>29.470416666666669</v>
      </c>
      <c r="BH95" s="45">
        <v>2.0998411196257227</v>
      </c>
      <c r="BI95" s="45">
        <v>0.58158206377108801</v>
      </c>
      <c r="BJ95" s="45">
        <v>95.960927845681056</v>
      </c>
      <c r="BK95" s="45"/>
      <c r="BL95" s="45">
        <v>128.11276769574454</v>
      </c>
      <c r="BM95" s="45">
        <v>1156.6986405891803</v>
      </c>
      <c r="BN95" s="45">
        <f t="shared" si="12"/>
        <v>140.72166432351077</v>
      </c>
      <c r="BO95" s="45">
        <f t="shared" si="13"/>
        <v>99.443309455280939</v>
      </c>
      <c r="BP95" s="46">
        <f t="shared" si="14"/>
        <v>8.6609686609686669</v>
      </c>
      <c r="BQ95" s="46">
        <f t="shared" si="15"/>
        <v>1.8803418803418819</v>
      </c>
      <c r="BR95" s="64">
        <v>3</v>
      </c>
      <c r="BS95" s="46">
        <f t="shared" si="20"/>
        <v>3.4188034188034218</v>
      </c>
      <c r="BT95" s="46">
        <f t="shared" si="21"/>
        <v>12.25</v>
      </c>
      <c r="BU95" s="46">
        <f t="shared" si="22"/>
        <v>13.960113960113972</v>
      </c>
      <c r="BV95" s="45">
        <f t="shared" si="18"/>
        <v>161.4764484013387</v>
      </c>
      <c r="BW95" s="45">
        <f t="shared" si="16"/>
        <v>401.64142218013041</v>
      </c>
      <c r="BX95" s="45">
        <f t="shared" si="17"/>
        <v>1558.3400627693106</v>
      </c>
      <c r="BY95" s="45">
        <f t="shared" si="23"/>
        <v>18700.080753231727</v>
      </c>
      <c r="BZ95" s="45">
        <f t="shared" si="19"/>
        <v>37400.161506463453</v>
      </c>
      <c r="CA95" s="48">
        <v>43101</v>
      </c>
      <c r="CB95" s="111">
        <v>0</v>
      </c>
      <c r="CC95" s="111">
        <v>0</v>
      </c>
    </row>
    <row r="96" spans="1:81">
      <c r="A96" s="42" t="s">
        <v>260</v>
      </c>
      <c r="B96" s="42" t="s">
        <v>2</v>
      </c>
      <c r="C96" s="42" t="s">
        <v>238</v>
      </c>
      <c r="D96" s="42" t="s">
        <v>544</v>
      </c>
      <c r="E96" s="43" t="s">
        <v>402</v>
      </c>
      <c r="F96" s="43" t="s">
        <v>63</v>
      </c>
      <c r="G96" s="43">
        <v>1</v>
      </c>
      <c r="H96" s="45">
        <v>260.39999999999998</v>
      </c>
      <c r="I96" s="45">
        <v>260.39999999999998</v>
      </c>
      <c r="J96" s="45"/>
      <c r="K96" s="45"/>
      <c r="L96" s="45"/>
      <c r="M96" s="45"/>
      <c r="N96" s="45"/>
      <c r="O96" s="45"/>
      <c r="P96" s="45">
        <v>8.5221818181818172</v>
      </c>
      <c r="Q96" s="45">
        <v>268.9221818181818</v>
      </c>
      <c r="R96" s="45">
        <v>53.78443636363636</v>
      </c>
      <c r="S96" s="45">
        <v>4.0338327272727268</v>
      </c>
      <c r="T96" s="45">
        <v>2.6892218181818182</v>
      </c>
      <c r="U96" s="45">
        <v>0.53784436363636356</v>
      </c>
      <c r="V96" s="45">
        <v>6.723054545454545</v>
      </c>
      <c r="W96" s="45">
        <v>21.513774545454545</v>
      </c>
      <c r="X96" s="45">
        <v>8.0676654545454536</v>
      </c>
      <c r="Y96" s="45">
        <v>1.6135330909090908</v>
      </c>
      <c r="Z96" s="45">
        <v>98.96336290909089</v>
      </c>
      <c r="AA96" s="45">
        <v>22.410181818181815</v>
      </c>
      <c r="AB96" s="45">
        <v>29.877254399999998</v>
      </c>
      <c r="AC96" s="45">
        <v>19.241776528290913</v>
      </c>
      <c r="AD96" s="45">
        <v>71.529212746472723</v>
      </c>
      <c r="AE96" s="45">
        <v>164.376</v>
      </c>
      <c r="AF96" s="45">
        <v>397</v>
      </c>
      <c r="AG96" s="45">
        <v>0</v>
      </c>
      <c r="AH96" s="45">
        <v>33.44</v>
      </c>
      <c r="AI96" s="45">
        <v>0</v>
      </c>
      <c r="AJ96" s="45">
        <v>0</v>
      </c>
      <c r="AK96" s="45">
        <v>3.0700000000000003</v>
      </c>
      <c r="AL96" s="45">
        <v>0</v>
      </c>
      <c r="AM96" s="45">
        <v>597.88600000000008</v>
      </c>
      <c r="AN96" s="45">
        <v>768.37857565556362</v>
      </c>
      <c r="AO96" s="45">
        <v>1.349539074074074</v>
      </c>
      <c r="AP96" s="45">
        <v>0.10796312592592593</v>
      </c>
      <c r="AQ96" s="45">
        <v>5.3981562962962963E-2</v>
      </c>
      <c r="AR96" s="45">
        <v>0.94122763636363638</v>
      </c>
      <c r="AS96" s="45">
        <v>0.34637177018181831</v>
      </c>
      <c r="AT96" s="45">
        <v>11.563653818181816</v>
      </c>
      <c r="AU96" s="45">
        <v>0.44820363636363636</v>
      </c>
      <c r="AV96" s="45">
        <v>14.81094062405387</v>
      </c>
      <c r="AW96" s="45">
        <v>3.7350303030303027</v>
      </c>
      <c r="AX96" s="45">
        <v>2.2111379393939394</v>
      </c>
      <c r="AY96" s="45">
        <v>5.6025454545454538E-2</v>
      </c>
      <c r="AZ96" s="45">
        <v>0.89640727272727272</v>
      </c>
      <c r="BA96" s="45">
        <v>0.34860282828282824</v>
      </c>
      <c r="BB96" s="45">
        <v>2.6669709976565659</v>
      </c>
      <c r="BC96" s="45">
        <v>9.9141747956363648</v>
      </c>
      <c r="BD96" s="45"/>
      <c r="BE96" s="45">
        <v>0</v>
      </c>
      <c r="BF96" s="45">
        <v>9.9141747956363648</v>
      </c>
      <c r="BG96" s="45">
        <v>29.470416666666669</v>
      </c>
      <c r="BH96" s="45">
        <v>2.0998411196257227</v>
      </c>
      <c r="BI96" s="45">
        <v>0.58158206377108801</v>
      </c>
      <c r="BJ96" s="45">
        <v>95.960927845681056</v>
      </c>
      <c r="BK96" s="45"/>
      <c r="BL96" s="45">
        <v>128.11276769574454</v>
      </c>
      <c r="BM96" s="45">
        <v>1190.1386405891803</v>
      </c>
      <c r="BN96" s="45">
        <f t="shared" si="12"/>
        <v>140.72166432351077</v>
      </c>
      <c r="BO96" s="45">
        <f t="shared" si="13"/>
        <v>99.443309455280939</v>
      </c>
      <c r="BP96" s="46">
        <f t="shared" si="14"/>
        <v>8.6609686609686669</v>
      </c>
      <c r="BQ96" s="46">
        <f t="shared" si="15"/>
        <v>1.8803418803418819</v>
      </c>
      <c r="BR96" s="64">
        <v>3</v>
      </c>
      <c r="BS96" s="46">
        <f t="shared" si="20"/>
        <v>3.4188034188034218</v>
      </c>
      <c r="BT96" s="46">
        <f t="shared" si="21"/>
        <v>12.25</v>
      </c>
      <c r="BU96" s="46">
        <f t="shared" si="22"/>
        <v>13.960113960113972</v>
      </c>
      <c r="BV96" s="45">
        <f t="shared" si="18"/>
        <v>166.1447105096008</v>
      </c>
      <c r="BW96" s="45">
        <f t="shared" si="16"/>
        <v>406.30968428839248</v>
      </c>
      <c r="BX96" s="45">
        <f t="shared" si="17"/>
        <v>1596.4483248775728</v>
      </c>
      <c r="BY96" s="45">
        <f t="shared" si="23"/>
        <v>19157.379898530875</v>
      </c>
      <c r="BZ96" s="45">
        <f t="shared" si="19"/>
        <v>38314.75979706175</v>
      </c>
      <c r="CA96" s="48">
        <v>43101</v>
      </c>
      <c r="CB96" s="111">
        <v>0</v>
      </c>
      <c r="CC96" s="111">
        <v>0</v>
      </c>
    </row>
    <row r="97" spans="1:81">
      <c r="A97" s="42" t="s">
        <v>260</v>
      </c>
      <c r="B97" s="42" t="s">
        <v>0</v>
      </c>
      <c r="C97" s="42" t="s">
        <v>238</v>
      </c>
      <c r="D97" s="42" t="s">
        <v>545</v>
      </c>
      <c r="E97" s="43" t="s">
        <v>402</v>
      </c>
      <c r="F97" s="43" t="s">
        <v>63</v>
      </c>
      <c r="G97" s="43">
        <v>1</v>
      </c>
      <c r="H97" s="45">
        <v>1041.5999999999999</v>
      </c>
      <c r="I97" s="45">
        <v>1041.5999999999999</v>
      </c>
      <c r="J97" s="45"/>
      <c r="K97" s="45"/>
      <c r="L97" s="45"/>
      <c r="M97" s="45"/>
      <c r="N97" s="45"/>
      <c r="O97" s="45"/>
      <c r="P97" s="45">
        <v>34.088727272727269</v>
      </c>
      <c r="Q97" s="45">
        <v>1075.6887272727272</v>
      </c>
      <c r="R97" s="45">
        <v>215.13774545454544</v>
      </c>
      <c r="S97" s="45">
        <v>16.135330909090907</v>
      </c>
      <c r="T97" s="45">
        <v>10.756887272727273</v>
      </c>
      <c r="U97" s="45">
        <v>2.1513774545454543</v>
      </c>
      <c r="V97" s="45">
        <v>26.89221818181818</v>
      </c>
      <c r="W97" s="45">
        <v>86.055098181818181</v>
      </c>
      <c r="X97" s="45">
        <v>32.270661818181814</v>
      </c>
      <c r="Y97" s="45">
        <v>6.4541323636363632</v>
      </c>
      <c r="Z97" s="45">
        <v>395.85345163636356</v>
      </c>
      <c r="AA97" s="45">
        <v>89.640727272727261</v>
      </c>
      <c r="AB97" s="45">
        <v>119.50901759999999</v>
      </c>
      <c r="AC97" s="45">
        <v>76.967106113163652</v>
      </c>
      <c r="AD97" s="45">
        <v>286.11685098589089</v>
      </c>
      <c r="AE97" s="45">
        <v>117.504</v>
      </c>
      <c r="AF97" s="45">
        <v>397</v>
      </c>
      <c r="AG97" s="45">
        <v>0</v>
      </c>
      <c r="AH97" s="45">
        <v>33.44</v>
      </c>
      <c r="AI97" s="45">
        <v>0</v>
      </c>
      <c r="AJ97" s="45">
        <v>0</v>
      </c>
      <c r="AK97" s="45">
        <v>3.0700000000000003</v>
      </c>
      <c r="AL97" s="45">
        <v>0</v>
      </c>
      <c r="AM97" s="45">
        <v>551.01400000000001</v>
      </c>
      <c r="AN97" s="45">
        <v>1232.9843026222545</v>
      </c>
      <c r="AO97" s="45">
        <v>5.3981562962962961</v>
      </c>
      <c r="AP97" s="45">
        <v>0.43185250370370371</v>
      </c>
      <c r="AQ97" s="45">
        <v>0.21592625185185185</v>
      </c>
      <c r="AR97" s="45">
        <v>3.7649105454545455</v>
      </c>
      <c r="AS97" s="45">
        <v>1.3854870807272732</v>
      </c>
      <c r="AT97" s="45">
        <v>46.254615272727264</v>
      </c>
      <c r="AU97" s="45">
        <v>1.7928145454545454</v>
      </c>
      <c r="AV97" s="45">
        <v>59.243762496215481</v>
      </c>
      <c r="AW97" s="45">
        <v>14.940121212121211</v>
      </c>
      <c r="AX97" s="45">
        <v>8.8445517575757577</v>
      </c>
      <c r="AY97" s="45">
        <v>0.22410181818181815</v>
      </c>
      <c r="AZ97" s="45">
        <v>3.5856290909090909</v>
      </c>
      <c r="BA97" s="45">
        <v>1.3944113131313129</v>
      </c>
      <c r="BB97" s="45">
        <v>10.667883990626263</v>
      </c>
      <c r="BC97" s="45">
        <v>39.656699182545459</v>
      </c>
      <c r="BD97" s="45"/>
      <c r="BE97" s="45">
        <v>0</v>
      </c>
      <c r="BF97" s="45">
        <v>39.656699182545459</v>
      </c>
      <c r="BG97" s="45">
        <v>53.087083333333339</v>
      </c>
      <c r="BH97" s="45">
        <v>8.3993644785028909</v>
      </c>
      <c r="BI97" s="45">
        <v>2.3263282550843525</v>
      </c>
      <c r="BJ97" s="45">
        <v>383.84371138272417</v>
      </c>
      <c r="BK97" s="45"/>
      <c r="BL97" s="45">
        <v>447.65648744964477</v>
      </c>
      <c r="BM97" s="45">
        <v>2855.2299790233874</v>
      </c>
      <c r="BN97" s="45">
        <f t="shared" si="12"/>
        <v>140.72166432351077</v>
      </c>
      <c r="BO97" s="45">
        <f t="shared" si="13"/>
        <v>99.443309455280939</v>
      </c>
      <c r="BP97" s="46">
        <f t="shared" si="14"/>
        <v>8.6609686609686669</v>
      </c>
      <c r="BQ97" s="46">
        <f t="shared" si="15"/>
        <v>1.8803418803418819</v>
      </c>
      <c r="BR97" s="64">
        <v>3</v>
      </c>
      <c r="BS97" s="46">
        <f t="shared" si="20"/>
        <v>3.4188034188034218</v>
      </c>
      <c r="BT97" s="46">
        <f t="shared" si="21"/>
        <v>12.25</v>
      </c>
      <c r="BU97" s="46">
        <f t="shared" si="22"/>
        <v>13.960113960113972</v>
      </c>
      <c r="BV97" s="45">
        <f t="shared" si="18"/>
        <v>398.59335889500312</v>
      </c>
      <c r="BW97" s="45">
        <f t="shared" si="16"/>
        <v>638.75833267379483</v>
      </c>
      <c r="BX97" s="45">
        <f t="shared" si="17"/>
        <v>3493.9883116971823</v>
      </c>
      <c r="BY97" s="45">
        <f t="shared" si="23"/>
        <v>41927.859740366184</v>
      </c>
      <c r="BZ97" s="45">
        <f t="shared" si="19"/>
        <v>83855.719480732369</v>
      </c>
      <c r="CA97" s="48">
        <v>43101</v>
      </c>
      <c r="CB97" s="111">
        <v>0</v>
      </c>
      <c r="CC97" s="111">
        <v>0</v>
      </c>
    </row>
    <row r="98" spans="1:81">
      <c r="A98" s="42" t="s">
        <v>546</v>
      </c>
      <c r="B98" s="42" t="s">
        <v>2</v>
      </c>
      <c r="C98" s="42" t="s">
        <v>315</v>
      </c>
      <c r="D98" s="42" t="s">
        <v>547</v>
      </c>
      <c r="E98" s="43" t="s">
        <v>402</v>
      </c>
      <c r="F98" s="43" t="s">
        <v>63</v>
      </c>
      <c r="G98" s="43">
        <v>1</v>
      </c>
      <c r="H98" s="45">
        <v>260.39999999999998</v>
      </c>
      <c r="I98" s="45">
        <v>260.39999999999998</v>
      </c>
      <c r="J98" s="45"/>
      <c r="K98" s="45"/>
      <c r="L98" s="45"/>
      <c r="M98" s="45"/>
      <c r="N98" s="45"/>
      <c r="O98" s="45"/>
      <c r="P98" s="45">
        <v>8.5221818181818172</v>
      </c>
      <c r="Q98" s="45">
        <v>268.9221818181818</v>
      </c>
      <c r="R98" s="45">
        <v>53.78443636363636</v>
      </c>
      <c r="S98" s="45">
        <v>4.0338327272727268</v>
      </c>
      <c r="T98" s="45">
        <v>2.6892218181818182</v>
      </c>
      <c r="U98" s="45">
        <v>0.53784436363636356</v>
      </c>
      <c r="V98" s="45">
        <v>6.723054545454545</v>
      </c>
      <c r="W98" s="45">
        <v>21.513774545454545</v>
      </c>
      <c r="X98" s="45">
        <v>8.0676654545454536</v>
      </c>
      <c r="Y98" s="45">
        <v>1.6135330909090908</v>
      </c>
      <c r="Z98" s="45">
        <v>98.96336290909089</v>
      </c>
      <c r="AA98" s="45">
        <v>22.410181818181815</v>
      </c>
      <c r="AB98" s="45">
        <v>29.877254399999998</v>
      </c>
      <c r="AC98" s="45">
        <v>19.241776528290913</v>
      </c>
      <c r="AD98" s="45">
        <v>71.529212746472723</v>
      </c>
      <c r="AE98" s="45">
        <v>164.376</v>
      </c>
      <c r="AF98" s="45">
        <v>397</v>
      </c>
      <c r="AG98" s="45">
        <v>0</v>
      </c>
      <c r="AH98" s="45">
        <v>0</v>
      </c>
      <c r="AI98" s="45">
        <v>0</v>
      </c>
      <c r="AJ98" s="45">
        <v>0</v>
      </c>
      <c r="AK98" s="45">
        <v>3.0700000000000003</v>
      </c>
      <c r="AL98" s="45">
        <v>0</v>
      </c>
      <c r="AM98" s="45">
        <v>564.44600000000003</v>
      </c>
      <c r="AN98" s="45">
        <v>734.93857565556357</v>
      </c>
      <c r="AO98" s="45">
        <v>1.349539074074074</v>
      </c>
      <c r="AP98" s="45">
        <v>0.10796312592592593</v>
      </c>
      <c r="AQ98" s="45">
        <v>5.3981562962962963E-2</v>
      </c>
      <c r="AR98" s="45">
        <v>0.94122763636363638</v>
      </c>
      <c r="AS98" s="45">
        <v>0.34637177018181831</v>
      </c>
      <c r="AT98" s="45">
        <v>11.563653818181816</v>
      </c>
      <c r="AU98" s="45">
        <v>0.44820363636363636</v>
      </c>
      <c r="AV98" s="45">
        <v>14.81094062405387</v>
      </c>
      <c r="AW98" s="45">
        <v>3.7350303030303027</v>
      </c>
      <c r="AX98" s="45">
        <v>2.2111379393939394</v>
      </c>
      <c r="AY98" s="45">
        <v>5.6025454545454538E-2</v>
      </c>
      <c r="AZ98" s="45">
        <v>0.89640727272727272</v>
      </c>
      <c r="BA98" s="45">
        <v>0.34860282828282824</v>
      </c>
      <c r="BB98" s="45">
        <v>2.6669709976565659</v>
      </c>
      <c r="BC98" s="45">
        <v>9.9141747956363648</v>
      </c>
      <c r="BD98" s="45"/>
      <c r="BE98" s="45">
        <v>0</v>
      </c>
      <c r="BF98" s="45">
        <v>9.9141747956363648</v>
      </c>
      <c r="BG98" s="45">
        <v>29.470416666666669</v>
      </c>
      <c r="BH98" s="45">
        <v>2.0998411196257227</v>
      </c>
      <c r="BI98" s="45">
        <v>0.58158206377108801</v>
      </c>
      <c r="BJ98" s="45">
        <v>95.960927845681056</v>
      </c>
      <c r="BK98" s="45"/>
      <c r="BL98" s="45">
        <v>128.11276769574454</v>
      </c>
      <c r="BM98" s="45">
        <v>1156.6986405891803</v>
      </c>
      <c r="BN98" s="45">
        <f t="shared" si="12"/>
        <v>140.72166432351077</v>
      </c>
      <c r="BO98" s="45">
        <f t="shared" si="13"/>
        <v>99.443309455280939</v>
      </c>
      <c r="BP98" s="46">
        <f t="shared" si="14"/>
        <v>8.6609686609686669</v>
      </c>
      <c r="BQ98" s="46">
        <f t="shared" si="15"/>
        <v>1.8803418803418819</v>
      </c>
      <c r="BR98" s="64">
        <v>3</v>
      </c>
      <c r="BS98" s="46">
        <f t="shared" si="20"/>
        <v>3.4188034188034218</v>
      </c>
      <c r="BT98" s="46">
        <f t="shared" si="21"/>
        <v>12.25</v>
      </c>
      <c r="BU98" s="46">
        <f t="shared" si="22"/>
        <v>13.960113960113972</v>
      </c>
      <c r="BV98" s="45">
        <f t="shared" si="18"/>
        <v>161.4764484013387</v>
      </c>
      <c r="BW98" s="45">
        <f t="shared" si="16"/>
        <v>401.64142218013041</v>
      </c>
      <c r="BX98" s="45">
        <f t="shared" si="17"/>
        <v>1558.3400627693106</v>
      </c>
      <c r="BY98" s="45">
        <f t="shared" si="23"/>
        <v>18700.080753231727</v>
      </c>
      <c r="BZ98" s="45">
        <f t="shared" si="19"/>
        <v>37400.161506463453</v>
      </c>
      <c r="CA98" s="48">
        <v>43101</v>
      </c>
      <c r="CB98" s="111">
        <v>0</v>
      </c>
      <c r="CC98" s="111">
        <v>0</v>
      </c>
    </row>
    <row r="99" spans="1:81">
      <c r="A99" s="42" t="s">
        <v>267</v>
      </c>
      <c r="B99" s="42" t="s">
        <v>1</v>
      </c>
      <c r="C99" s="42" t="s">
        <v>165</v>
      </c>
      <c r="D99" s="42" t="s">
        <v>548</v>
      </c>
      <c r="E99" s="43" t="s">
        <v>402</v>
      </c>
      <c r="F99" s="43" t="s">
        <v>63</v>
      </c>
      <c r="G99" s="43">
        <v>1</v>
      </c>
      <c r="H99" s="45">
        <v>520.79999999999995</v>
      </c>
      <c r="I99" s="45">
        <v>520.79999999999995</v>
      </c>
      <c r="J99" s="45"/>
      <c r="K99" s="45"/>
      <c r="L99" s="45"/>
      <c r="M99" s="45"/>
      <c r="N99" s="45"/>
      <c r="O99" s="45"/>
      <c r="P99" s="45">
        <v>17.044363636363634</v>
      </c>
      <c r="Q99" s="45">
        <v>537.8443636363636</v>
      </c>
      <c r="R99" s="45">
        <v>107.56887272727272</v>
      </c>
      <c r="S99" s="45">
        <v>8.0676654545454536</v>
      </c>
      <c r="T99" s="45">
        <v>5.3784436363636363</v>
      </c>
      <c r="U99" s="45">
        <v>1.0756887272727271</v>
      </c>
      <c r="V99" s="45">
        <v>13.44610909090909</v>
      </c>
      <c r="W99" s="45">
        <v>43.027549090909091</v>
      </c>
      <c r="X99" s="45">
        <v>16.135330909090907</v>
      </c>
      <c r="Y99" s="45">
        <v>3.2270661818181816</v>
      </c>
      <c r="Z99" s="45">
        <v>197.92672581818178</v>
      </c>
      <c r="AA99" s="45">
        <v>44.820363636363631</v>
      </c>
      <c r="AB99" s="45">
        <v>59.754508799999996</v>
      </c>
      <c r="AC99" s="45">
        <v>38.483553056581826</v>
      </c>
      <c r="AD99" s="45">
        <v>143.05842549294545</v>
      </c>
      <c r="AE99" s="45">
        <v>148.75200000000001</v>
      </c>
      <c r="AF99" s="45">
        <v>397</v>
      </c>
      <c r="AG99" s="45">
        <v>0</v>
      </c>
      <c r="AH99" s="45">
        <v>0</v>
      </c>
      <c r="AI99" s="45">
        <v>0</v>
      </c>
      <c r="AJ99" s="45">
        <v>0</v>
      </c>
      <c r="AK99" s="45">
        <v>3.0700000000000003</v>
      </c>
      <c r="AL99" s="45">
        <v>0</v>
      </c>
      <c r="AM99" s="45">
        <v>548.822</v>
      </c>
      <c r="AN99" s="45">
        <v>889.80715131112731</v>
      </c>
      <c r="AO99" s="45">
        <v>2.6990781481481481</v>
      </c>
      <c r="AP99" s="45">
        <v>0.21592625185185185</v>
      </c>
      <c r="AQ99" s="45">
        <v>0.10796312592592593</v>
      </c>
      <c r="AR99" s="45">
        <v>1.8824552727272728</v>
      </c>
      <c r="AS99" s="45">
        <v>0.69274354036363661</v>
      </c>
      <c r="AT99" s="45">
        <v>23.127307636363632</v>
      </c>
      <c r="AU99" s="45">
        <v>0.89640727272727272</v>
      </c>
      <c r="AV99" s="45">
        <v>29.621881248107741</v>
      </c>
      <c r="AW99" s="45">
        <v>7.4700606060606054</v>
      </c>
      <c r="AX99" s="45">
        <v>4.4222758787878789</v>
      </c>
      <c r="AY99" s="45">
        <v>0.11205090909090908</v>
      </c>
      <c r="AZ99" s="45">
        <v>1.7928145454545454</v>
      </c>
      <c r="BA99" s="45">
        <v>0.69720565656565647</v>
      </c>
      <c r="BB99" s="45">
        <v>5.3339419953131317</v>
      </c>
      <c r="BC99" s="45">
        <v>19.82834959127273</v>
      </c>
      <c r="BD99" s="45"/>
      <c r="BE99" s="45">
        <v>0</v>
      </c>
      <c r="BF99" s="45">
        <v>19.82834959127273</v>
      </c>
      <c r="BG99" s="45">
        <v>29.470416666666669</v>
      </c>
      <c r="BH99" s="45">
        <v>4.1996822392514455</v>
      </c>
      <c r="BI99" s="45">
        <v>1.1631641275421762</v>
      </c>
      <c r="BJ99" s="45">
        <v>191.92185569136208</v>
      </c>
      <c r="BK99" s="45"/>
      <c r="BL99" s="45">
        <v>226.75511872482238</v>
      </c>
      <c r="BM99" s="45">
        <v>1703.8568645116939</v>
      </c>
      <c r="BN99" s="45">
        <f t="shared" si="12"/>
        <v>140.72166432351077</v>
      </c>
      <c r="BO99" s="45">
        <f t="shared" si="13"/>
        <v>99.443309455280939</v>
      </c>
      <c r="BP99" s="46">
        <f t="shared" si="14"/>
        <v>8.5633802816901436</v>
      </c>
      <c r="BQ99" s="46">
        <f t="shared" si="15"/>
        <v>1.8591549295774654</v>
      </c>
      <c r="BR99" s="64">
        <v>2</v>
      </c>
      <c r="BS99" s="46">
        <f t="shared" si="20"/>
        <v>2.2535211267605644</v>
      </c>
      <c r="BT99" s="46">
        <f t="shared" si="21"/>
        <v>11.25</v>
      </c>
      <c r="BU99" s="46">
        <f t="shared" si="22"/>
        <v>12.676056338028173</v>
      </c>
      <c r="BV99" s="45">
        <f t="shared" si="18"/>
        <v>215.98185606486265</v>
      </c>
      <c r="BW99" s="45">
        <f t="shared" si="16"/>
        <v>456.14682984365436</v>
      </c>
      <c r="BX99" s="45">
        <f t="shared" si="17"/>
        <v>2160.0036943553482</v>
      </c>
      <c r="BY99" s="45">
        <f t="shared" si="23"/>
        <v>25920.04433226418</v>
      </c>
      <c r="BZ99" s="45">
        <f t="shared" si="19"/>
        <v>51840.088664528361</v>
      </c>
      <c r="CA99" s="48">
        <v>43101</v>
      </c>
      <c r="CB99" s="111">
        <v>0</v>
      </c>
      <c r="CC99" s="111">
        <v>0</v>
      </c>
    </row>
    <row r="100" spans="1:81">
      <c r="A100" s="42" t="s">
        <v>549</v>
      </c>
      <c r="B100" s="42" t="s">
        <v>2</v>
      </c>
      <c r="C100" s="42" t="s">
        <v>405</v>
      </c>
      <c r="D100" s="42" t="s">
        <v>550</v>
      </c>
      <c r="E100" s="43" t="s">
        <v>402</v>
      </c>
      <c r="F100" s="43" t="s">
        <v>63</v>
      </c>
      <c r="G100" s="43">
        <v>1</v>
      </c>
      <c r="H100" s="45">
        <v>260.39999999999998</v>
      </c>
      <c r="I100" s="45">
        <v>260.39999999999998</v>
      </c>
      <c r="J100" s="45"/>
      <c r="K100" s="45"/>
      <c r="L100" s="45"/>
      <c r="M100" s="45"/>
      <c r="N100" s="45"/>
      <c r="O100" s="45"/>
      <c r="P100" s="45">
        <v>8.5221818181818172</v>
      </c>
      <c r="Q100" s="45">
        <v>268.9221818181818</v>
      </c>
      <c r="R100" s="45">
        <v>53.78443636363636</v>
      </c>
      <c r="S100" s="45">
        <v>4.0338327272727268</v>
      </c>
      <c r="T100" s="45">
        <v>2.6892218181818182</v>
      </c>
      <c r="U100" s="45">
        <v>0.53784436363636356</v>
      </c>
      <c r="V100" s="45">
        <v>6.723054545454545</v>
      </c>
      <c r="W100" s="45">
        <v>21.513774545454545</v>
      </c>
      <c r="X100" s="45">
        <v>8.0676654545454536</v>
      </c>
      <c r="Y100" s="45">
        <v>1.6135330909090908</v>
      </c>
      <c r="Z100" s="45">
        <v>98.96336290909089</v>
      </c>
      <c r="AA100" s="45">
        <v>22.410181818181815</v>
      </c>
      <c r="AB100" s="45">
        <v>29.877254399999998</v>
      </c>
      <c r="AC100" s="45">
        <v>19.241776528290913</v>
      </c>
      <c r="AD100" s="45">
        <v>71.529212746472723</v>
      </c>
      <c r="AE100" s="45">
        <v>164.376</v>
      </c>
      <c r="AF100" s="45">
        <v>397</v>
      </c>
      <c r="AG100" s="45">
        <v>0</v>
      </c>
      <c r="AH100" s="45">
        <v>0</v>
      </c>
      <c r="AI100" s="45">
        <v>0</v>
      </c>
      <c r="AJ100" s="45">
        <v>0</v>
      </c>
      <c r="AK100" s="45">
        <v>3.0700000000000003</v>
      </c>
      <c r="AL100" s="45">
        <v>0</v>
      </c>
      <c r="AM100" s="45">
        <v>564.44600000000003</v>
      </c>
      <c r="AN100" s="45">
        <v>734.93857565556357</v>
      </c>
      <c r="AO100" s="45">
        <v>1.349539074074074</v>
      </c>
      <c r="AP100" s="45">
        <v>0.10796312592592593</v>
      </c>
      <c r="AQ100" s="45">
        <v>5.3981562962962963E-2</v>
      </c>
      <c r="AR100" s="45">
        <v>0.94122763636363638</v>
      </c>
      <c r="AS100" s="45">
        <v>0.34637177018181831</v>
      </c>
      <c r="AT100" s="45">
        <v>11.563653818181816</v>
      </c>
      <c r="AU100" s="45">
        <v>0.44820363636363636</v>
      </c>
      <c r="AV100" s="45">
        <v>14.81094062405387</v>
      </c>
      <c r="AW100" s="45">
        <v>3.7350303030303027</v>
      </c>
      <c r="AX100" s="45">
        <v>2.2111379393939394</v>
      </c>
      <c r="AY100" s="45">
        <v>5.6025454545454538E-2</v>
      </c>
      <c r="AZ100" s="45">
        <v>0.89640727272727272</v>
      </c>
      <c r="BA100" s="45">
        <v>0.34860282828282824</v>
      </c>
      <c r="BB100" s="45">
        <v>2.6669709976565659</v>
      </c>
      <c r="BC100" s="45">
        <v>9.9141747956363648</v>
      </c>
      <c r="BD100" s="45"/>
      <c r="BE100" s="45">
        <v>0</v>
      </c>
      <c r="BF100" s="45">
        <v>9.9141747956363648</v>
      </c>
      <c r="BG100" s="45">
        <v>29.470416666666669</v>
      </c>
      <c r="BH100" s="45">
        <v>2.0998411196257227</v>
      </c>
      <c r="BI100" s="45">
        <v>0.58158206377108801</v>
      </c>
      <c r="BJ100" s="45">
        <v>95.960927845681056</v>
      </c>
      <c r="BK100" s="45"/>
      <c r="BL100" s="45">
        <v>128.11276769574454</v>
      </c>
      <c r="BM100" s="45">
        <v>1156.6986405891803</v>
      </c>
      <c r="BN100" s="45">
        <f t="shared" si="12"/>
        <v>140.72166432351077</v>
      </c>
      <c r="BO100" s="45">
        <f t="shared" si="13"/>
        <v>99.443309455280939</v>
      </c>
      <c r="BP100" s="46">
        <f t="shared" si="14"/>
        <v>8.6609686609686669</v>
      </c>
      <c r="BQ100" s="46">
        <f t="shared" si="15"/>
        <v>1.8803418803418819</v>
      </c>
      <c r="BR100" s="64">
        <v>3</v>
      </c>
      <c r="BS100" s="46">
        <f t="shared" si="20"/>
        <v>3.4188034188034218</v>
      </c>
      <c r="BT100" s="46">
        <f t="shared" si="21"/>
        <v>12.25</v>
      </c>
      <c r="BU100" s="46">
        <f t="shared" si="22"/>
        <v>13.960113960113972</v>
      </c>
      <c r="BV100" s="45">
        <f t="shared" si="18"/>
        <v>161.4764484013387</v>
      </c>
      <c r="BW100" s="45">
        <f t="shared" si="16"/>
        <v>401.64142218013041</v>
      </c>
      <c r="BX100" s="45">
        <f t="shared" si="17"/>
        <v>1558.3400627693106</v>
      </c>
      <c r="BY100" s="45">
        <f t="shared" si="23"/>
        <v>18700.080753231727</v>
      </c>
      <c r="BZ100" s="45">
        <f t="shared" si="19"/>
        <v>37400.161506463453</v>
      </c>
      <c r="CA100" s="48">
        <v>43101</v>
      </c>
      <c r="CB100" s="111">
        <v>0</v>
      </c>
      <c r="CC100" s="111">
        <v>0</v>
      </c>
    </row>
    <row r="101" spans="1:81">
      <c r="A101" s="42" t="s">
        <v>270</v>
      </c>
      <c r="B101" s="42" t="s">
        <v>0</v>
      </c>
      <c r="C101" s="42" t="s">
        <v>271</v>
      </c>
      <c r="D101" s="42" t="s">
        <v>551</v>
      </c>
      <c r="E101" s="43" t="s">
        <v>402</v>
      </c>
      <c r="F101" s="43" t="s">
        <v>63</v>
      </c>
      <c r="G101" s="43">
        <v>1</v>
      </c>
      <c r="H101" s="45">
        <v>1041.5999999999999</v>
      </c>
      <c r="I101" s="45">
        <v>1041.5999999999999</v>
      </c>
      <c r="J101" s="45"/>
      <c r="K101" s="45"/>
      <c r="L101" s="45"/>
      <c r="M101" s="45"/>
      <c r="N101" s="45"/>
      <c r="O101" s="45"/>
      <c r="P101" s="45">
        <v>34.088727272727269</v>
      </c>
      <c r="Q101" s="45">
        <v>1075.6887272727272</v>
      </c>
      <c r="R101" s="45">
        <v>215.13774545454544</v>
      </c>
      <c r="S101" s="45">
        <v>16.135330909090907</v>
      </c>
      <c r="T101" s="45">
        <v>10.756887272727273</v>
      </c>
      <c r="U101" s="45">
        <v>2.1513774545454543</v>
      </c>
      <c r="V101" s="45">
        <v>26.89221818181818</v>
      </c>
      <c r="W101" s="45">
        <v>86.055098181818181</v>
      </c>
      <c r="X101" s="45">
        <v>32.270661818181814</v>
      </c>
      <c r="Y101" s="45">
        <v>6.4541323636363632</v>
      </c>
      <c r="Z101" s="45">
        <v>395.85345163636356</v>
      </c>
      <c r="AA101" s="45">
        <v>89.640727272727261</v>
      </c>
      <c r="AB101" s="45">
        <v>119.50901759999999</v>
      </c>
      <c r="AC101" s="45">
        <v>76.967106113163652</v>
      </c>
      <c r="AD101" s="45">
        <v>286.11685098589089</v>
      </c>
      <c r="AE101" s="45">
        <v>117.504</v>
      </c>
      <c r="AF101" s="45">
        <v>397</v>
      </c>
      <c r="AG101" s="45">
        <v>0</v>
      </c>
      <c r="AH101" s="45">
        <v>0</v>
      </c>
      <c r="AI101" s="45">
        <v>0</v>
      </c>
      <c r="AJ101" s="45">
        <v>0</v>
      </c>
      <c r="AK101" s="45">
        <v>3.0700000000000003</v>
      </c>
      <c r="AL101" s="45">
        <v>0</v>
      </c>
      <c r="AM101" s="45">
        <v>517.57400000000007</v>
      </c>
      <c r="AN101" s="45">
        <v>1199.5443026222545</v>
      </c>
      <c r="AO101" s="45">
        <v>5.3981562962962961</v>
      </c>
      <c r="AP101" s="45">
        <v>0.43185250370370371</v>
      </c>
      <c r="AQ101" s="45">
        <v>0.21592625185185185</v>
      </c>
      <c r="AR101" s="45">
        <v>3.7649105454545455</v>
      </c>
      <c r="AS101" s="45">
        <v>1.3854870807272732</v>
      </c>
      <c r="AT101" s="45">
        <v>46.254615272727264</v>
      </c>
      <c r="AU101" s="45">
        <v>1.7928145454545454</v>
      </c>
      <c r="AV101" s="45">
        <v>59.243762496215481</v>
      </c>
      <c r="AW101" s="45">
        <v>14.940121212121211</v>
      </c>
      <c r="AX101" s="45">
        <v>8.8445517575757577</v>
      </c>
      <c r="AY101" s="45">
        <v>0.22410181818181815</v>
      </c>
      <c r="AZ101" s="45">
        <v>3.5856290909090909</v>
      </c>
      <c r="BA101" s="45">
        <v>1.3944113131313129</v>
      </c>
      <c r="BB101" s="45">
        <v>10.667883990626263</v>
      </c>
      <c r="BC101" s="45">
        <v>39.656699182545459</v>
      </c>
      <c r="BD101" s="45"/>
      <c r="BE101" s="45">
        <v>0</v>
      </c>
      <c r="BF101" s="45">
        <v>39.656699182545459</v>
      </c>
      <c r="BG101" s="45">
        <v>53.087083333333339</v>
      </c>
      <c r="BH101" s="45">
        <v>8.3993644785028909</v>
      </c>
      <c r="BI101" s="45">
        <v>2.3263282550843525</v>
      </c>
      <c r="BJ101" s="45">
        <v>383.84371138272417</v>
      </c>
      <c r="BK101" s="45"/>
      <c r="BL101" s="45">
        <v>447.65648744964477</v>
      </c>
      <c r="BM101" s="45">
        <v>2821.7899790233873</v>
      </c>
      <c r="BN101" s="45">
        <f t="shared" si="12"/>
        <v>140.72166432351077</v>
      </c>
      <c r="BO101" s="45">
        <f t="shared" si="13"/>
        <v>99.443309455280939</v>
      </c>
      <c r="BP101" s="46">
        <f t="shared" si="14"/>
        <v>8.6609686609686669</v>
      </c>
      <c r="BQ101" s="46">
        <f t="shared" si="15"/>
        <v>1.8803418803418819</v>
      </c>
      <c r="BR101" s="64">
        <v>3</v>
      </c>
      <c r="BS101" s="46">
        <f t="shared" si="20"/>
        <v>3.4188034188034218</v>
      </c>
      <c r="BT101" s="46">
        <f t="shared" si="21"/>
        <v>12.25</v>
      </c>
      <c r="BU101" s="46">
        <f t="shared" si="22"/>
        <v>13.960113960113972</v>
      </c>
      <c r="BV101" s="45">
        <f t="shared" si="18"/>
        <v>393.92509678674105</v>
      </c>
      <c r="BW101" s="45">
        <f t="shared" si="16"/>
        <v>634.09007056553276</v>
      </c>
      <c r="BX101" s="45">
        <f t="shared" si="17"/>
        <v>3455.88004958892</v>
      </c>
      <c r="BY101" s="45">
        <f t="shared" si="23"/>
        <v>41470.560595067043</v>
      </c>
      <c r="BZ101" s="45">
        <f t="shared" si="19"/>
        <v>82941.121190134087</v>
      </c>
      <c r="CA101" s="48">
        <v>43101</v>
      </c>
      <c r="CB101" s="111">
        <v>0</v>
      </c>
      <c r="CC101" s="111">
        <v>0</v>
      </c>
    </row>
    <row r="102" spans="1:81">
      <c r="A102" s="42" t="s">
        <v>552</v>
      </c>
      <c r="B102" s="42" t="s">
        <v>1</v>
      </c>
      <c r="C102" s="42" t="s">
        <v>175</v>
      </c>
      <c r="D102" s="42" t="s">
        <v>553</v>
      </c>
      <c r="E102" s="43" t="s">
        <v>402</v>
      </c>
      <c r="F102" s="43" t="s">
        <v>63</v>
      </c>
      <c r="G102" s="43">
        <v>1</v>
      </c>
      <c r="H102" s="45">
        <v>520.79999999999995</v>
      </c>
      <c r="I102" s="45">
        <v>520.79999999999995</v>
      </c>
      <c r="J102" s="45"/>
      <c r="K102" s="45"/>
      <c r="L102" s="45"/>
      <c r="M102" s="45"/>
      <c r="N102" s="45"/>
      <c r="O102" s="45"/>
      <c r="P102" s="45">
        <v>17.044363636363634</v>
      </c>
      <c r="Q102" s="45">
        <v>537.8443636363636</v>
      </c>
      <c r="R102" s="45">
        <v>107.56887272727272</v>
      </c>
      <c r="S102" s="45">
        <v>8.0676654545454536</v>
      </c>
      <c r="T102" s="45">
        <v>5.3784436363636363</v>
      </c>
      <c r="U102" s="45">
        <v>1.0756887272727271</v>
      </c>
      <c r="V102" s="45">
        <v>13.44610909090909</v>
      </c>
      <c r="W102" s="45">
        <v>43.027549090909091</v>
      </c>
      <c r="X102" s="45">
        <v>16.135330909090907</v>
      </c>
      <c r="Y102" s="45">
        <v>3.2270661818181816</v>
      </c>
      <c r="Z102" s="45">
        <v>197.92672581818178</v>
      </c>
      <c r="AA102" s="45">
        <v>44.820363636363631</v>
      </c>
      <c r="AB102" s="45">
        <v>59.754508799999996</v>
      </c>
      <c r="AC102" s="45">
        <v>38.483553056581826</v>
      </c>
      <c r="AD102" s="45">
        <v>143.05842549294545</v>
      </c>
      <c r="AE102" s="45">
        <v>148.75200000000001</v>
      </c>
      <c r="AF102" s="45">
        <v>397</v>
      </c>
      <c r="AG102" s="45">
        <v>0</v>
      </c>
      <c r="AH102" s="45">
        <v>0</v>
      </c>
      <c r="AI102" s="45">
        <v>0</v>
      </c>
      <c r="AJ102" s="45">
        <v>0</v>
      </c>
      <c r="AK102" s="45">
        <v>3.0700000000000003</v>
      </c>
      <c r="AL102" s="45">
        <v>0</v>
      </c>
      <c r="AM102" s="45">
        <v>548.822</v>
      </c>
      <c r="AN102" s="45">
        <v>889.80715131112731</v>
      </c>
      <c r="AO102" s="45">
        <v>2.6990781481481481</v>
      </c>
      <c r="AP102" s="45">
        <v>0.21592625185185185</v>
      </c>
      <c r="AQ102" s="45">
        <v>0.10796312592592593</v>
      </c>
      <c r="AR102" s="45">
        <v>1.8824552727272728</v>
      </c>
      <c r="AS102" s="45">
        <v>0.69274354036363661</v>
      </c>
      <c r="AT102" s="45">
        <v>23.127307636363632</v>
      </c>
      <c r="AU102" s="45">
        <v>0.89640727272727272</v>
      </c>
      <c r="AV102" s="45">
        <v>29.621881248107741</v>
      </c>
      <c r="AW102" s="45">
        <v>7.4700606060606054</v>
      </c>
      <c r="AX102" s="45">
        <v>4.4222758787878789</v>
      </c>
      <c r="AY102" s="45">
        <v>0.11205090909090908</v>
      </c>
      <c r="AZ102" s="45">
        <v>1.7928145454545454</v>
      </c>
      <c r="BA102" s="45">
        <v>0.69720565656565647</v>
      </c>
      <c r="BB102" s="45">
        <v>5.3339419953131317</v>
      </c>
      <c r="BC102" s="45">
        <v>19.82834959127273</v>
      </c>
      <c r="BD102" s="45"/>
      <c r="BE102" s="45">
        <v>0</v>
      </c>
      <c r="BF102" s="45">
        <v>19.82834959127273</v>
      </c>
      <c r="BG102" s="45">
        <v>29.470416666666669</v>
      </c>
      <c r="BH102" s="45">
        <v>4.1996822392514455</v>
      </c>
      <c r="BI102" s="45">
        <v>1.1631641275421762</v>
      </c>
      <c r="BJ102" s="45">
        <v>191.92185569136208</v>
      </c>
      <c r="BK102" s="45"/>
      <c r="BL102" s="45">
        <v>226.75511872482238</v>
      </c>
      <c r="BM102" s="45">
        <v>1703.8568645116939</v>
      </c>
      <c r="BN102" s="45">
        <f t="shared" si="12"/>
        <v>140.72166432351077</v>
      </c>
      <c r="BO102" s="45">
        <f t="shared" si="13"/>
        <v>99.443309455280939</v>
      </c>
      <c r="BP102" s="46">
        <f t="shared" si="14"/>
        <v>8.6609686609686669</v>
      </c>
      <c r="BQ102" s="46">
        <f t="shared" si="15"/>
        <v>1.8803418803418819</v>
      </c>
      <c r="BR102" s="64">
        <v>3</v>
      </c>
      <c r="BS102" s="46">
        <f t="shared" si="20"/>
        <v>3.4188034188034218</v>
      </c>
      <c r="BT102" s="46">
        <f t="shared" si="21"/>
        <v>12.25</v>
      </c>
      <c r="BU102" s="46">
        <f t="shared" si="22"/>
        <v>13.960113960113972</v>
      </c>
      <c r="BV102" s="45">
        <f t="shared" si="18"/>
        <v>237.86036000305717</v>
      </c>
      <c r="BW102" s="45">
        <f t="shared" si="16"/>
        <v>478.02533378184887</v>
      </c>
      <c r="BX102" s="45">
        <f t="shared" si="17"/>
        <v>2181.8821982935428</v>
      </c>
      <c r="BY102" s="45">
        <f t="shared" si="23"/>
        <v>26182.586379522516</v>
      </c>
      <c r="BZ102" s="45">
        <f t="shared" si="19"/>
        <v>52365.172759045032</v>
      </c>
      <c r="CA102" s="48">
        <v>43101</v>
      </c>
      <c r="CB102" s="111">
        <v>0</v>
      </c>
      <c r="CC102" s="111">
        <v>0</v>
      </c>
    </row>
    <row r="103" spans="1:81">
      <c r="A103" s="42" t="s">
        <v>274</v>
      </c>
      <c r="B103" s="42" t="s">
        <v>2</v>
      </c>
      <c r="C103" s="42" t="s">
        <v>67</v>
      </c>
      <c r="D103" s="42" t="s">
        <v>554</v>
      </c>
      <c r="E103" s="43" t="s">
        <v>402</v>
      </c>
      <c r="F103" s="43" t="s">
        <v>63</v>
      </c>
      <c r="G103" s="43">
        <v>1</v>
      </c>
      <c r="H103" s="45">
        <v>260.39999999999998</v>
      </c>
      <c r="I103" s="45">
        <v>260.39999999999998</v>
      </c>
      <c r="J103" s="45"/>
      <c r="K103" s="45"/>
      <c r="L103" s="45"/>
      <c r="M103" s="45"/>
      <c r="N103" s="45"/>
      <c r="O103" s="45"/>
      <c r="P103" s="45">
        <v>8.5221818181818172</v>
      </c>
      <c r="Q103" s="45">
        <v>268.9221818181818</v>
      </c>
      <c r="R103" s="45">
        <v>53.78443636363636</v>
      </c>
      <c r="S103" s="45">
        <v>4.0338327272727268</v>
      </c>
      <c r="T103" s="45">
        <v>2.6892218181818182</v>
      </c>
      <c r="U103" s="45">
        <v>0.53784436363636356</v>
      </c>
      <c r="V103" s="45">
        <v>6.723054545454545</v>
      </c>
      <c r="W103" s="45">
        <v>21.513774545454545</v>
      </c>
      <c r="X103" s="45">
        <v>8.0676654545454536</v>
      </c>
      <c r="Y103" s="45">
        <v>1.6135330909090908</v>
      </c>
      <c r="Z103" s="45">
        <v>98.96336290909089</v>
      </c>
      <c r="AA103" s="45">
        <v>22.410181818181815</v>
      </c>
      <c r="AB103" s="45">
        <v>29.877254399999998</v>
      </c>
      <c r="AC103" s="45">
        <v>19.241776528290913</v>
      </c>
      <c r="AD103" s="45">
        <v>71.529212746472723</v>
      </c>
      <c r="AE103" s="45">
        <v>164.376</v>
      </c>
      <c r="AF103" s="45">
        <v>397</v>
      </c>
      <c r="AG103" s="45">
        <v>0</v>
      </c>
      <c r="AH103" s="45">
        <v>0</v>
      </c>
      <c r="AI103" s="45">
        <v>9.84</v>
      </c>
      <c r="AJ103" s="45">
        <v>0</v>
      </c>
      <c r="AK103" s="45">
        <v>3.0700000000000003</v>
      </c>
      <c r="AL103" s="45">
        <v>0</v>
      </c>
      <c r="AM103" s="45">
        <v>574.28600000000006</v>
      </c>
      <c r="AN103" s="45">
        <v>744.7785756555636</v>
      </c>
      <c r="AO103" s="45">
        <v>1.349539074074074</v>
      </c>
      <c r="AP103" s="45">
        <v>0.10796312592592593</v>
      </c>
      <c r="AQ103" s="45">
        <v>5.3981562962962963E-2</v>
      </c>
      <c r="AR103" s="45">
        <v>0.94122763636363638</v>
      </c>
      <c r="AS103" s="45">
        <v>0.34637177018181831</v>
      </c>
      <c r="AT103" s="45">
        <v>11.563653818181816</v>
      </c>
      <c r="AU103" s="45">
        <v>0.44820363636363636</v>
      </c>
      <c r="AV103" s="45">
        <v>14.81094062405387</v>
      </c>
      <c r="AW103" s="45">
        <v>3.7350303030303027</v>
      </c>
      <c r="AX103" s="45">
        <v>2.2111379393939394</v>
      </c>
      <c r="AY103" s="45">
        <v>5.6025454545454538E-2</v>
      </c>
      <c r="AZ103" s="45">
        <v>0.89640727272727272</v>
      </c>
      <c r="BA103" s="45">
        <v>0.34860282828282824</v>
      </c>
      <c r="BB103" s="45">
        <v>2.6669709976565659</v>
      </c>
      <c r="BC103" s="45">
        <v>9.9141747956363648</v>
      </c>
      <c r="BD103" s="45"/>
      <c r="BE103" s="45">
        <v>0</v>
      </c>
      <c r="BF103" s="45">
        <v>9.9141747956363648</v>
      </c>
      <c r="BG103" s="45">
        <v>29.470416666666669</v>
      </c>
      <c r="BH103" s="45">
        <v>2.0998411196257227</v>
      </c>
      <c r="BI103" s="45">
        <v>0.58158206377108801</v>
      </c>
      <c r="BJ103" s="45">
        <v>95.960927845681056</v>
      </c>
      <c r="BK103" s="45"/>
      <c r="BL103" s="45">
        <v>128.11276769574454</v>
      </c>
      <c r="BM103" s="45">
        <v>1166.5386405891802</v>
      </c>
      <c r="BN103" s="45">
        <f t="shared" si="12"/>
        <v>140.72166432351077</v>
      </c>
      <c r="BO103" s="45">
        <f t="shared" si="13"/>
        <v>99.443309455280939</v>
      </c>
      <c r="BP103" s="46">
        <f t="shared" si="14"/>
        <v>8.6609686609686669</v>
      </c>
      <c r="BQ103" s="46">
        <f t="shared" si="15"/>
        <v>1.8803418803418819</v>
      </c>
      <c r="BR103" s="64">
        <v>3</v>
      </c>
      <c r="BS103" s="46">
        <f t="shared" si="20"/>
        <v>3.4188034188034218</v>
      </c>
      <c r="BT103" s="46">
        <f t="shared" si="21"/>
        <v>12.25</v>
      </c>
      <c r="BU103" s="46">
        <f t="shared" si="22"/>
        <v>13.960113960113972</v>
      </c>
      <c r="BV103" s="45">
        <f t="shared" si="18"/>
        <v>162.8501236150139</v>
      </c>
      <c r="BW103" s="45">
        <f t="shared" si="16"/>
        <v>403.0150973938056</v>
      </c>
      <c r="BX103" s="45">
        <f t="shared" si="17"/>
        <v>1569.5537379829857</v>
      </c>
      <c r="BY103" s="45">
        <f t="shared" si="23"/>
        <v>18834.644855795828</v>
      </c>
      <c r="BZ103" s="45">
        <f t="shared" si="19"/>
        <v>37669.289711591657</v>
      </c>
      <c r="CA103" s="48">
        <v>43101</v>
      </c>
      <c r="CB103" s="111">
        <v>0</v>
      </c>
      <c r="CC103" s="111">
        <v>0</v>
      </c>
    </row>
    <row r="104" spans="1:81">
      <c r="A104" s="42" t="s">
        <v>555</v>
      </c>
      <c r="B104" s="42" t="s">
        <v>2</v>
      </c>
      <c r="C104" s="42" t="s">
        <v>315</v>
      </c>
      <c r="D104" s="42" t="s">
        <v>556</v>
      </c>
      <c r="E104" s="43" t="s">
        <v>402</v>
      </c>
      <c r="F104" s="43" t="s">
        <v>63</v>
      </c>
      <c r="G104" s="43">
        <v>1</v>
      </c>
      <c r="H104" s="45">
        <v>260.39999999999998</v>
      </c>
      <c r="I104" s="45">
        <v>260.39999999999998</v>
      </c>
      <c r="J104" s="45"/>
      <c r="K104" s="45"/>
      <c r="L104" s="45"/>
      <c r="M104" s="45"/>
      <c r="N104" s="45"/>
      <c r="O104" s="45"/>
      <c r="P104" s="45">
        <v>8.5221818181818172</v>
      </c>
      <c r="Q104" s="45">
        <v>268.9221818181818</v>
      </c>
      <c r="R104" s="45">
        <v>53.78443636363636</v>
      </c>
      <c r="S104" s="45">
        <v>4.0338327272727268</v>
      </c>
      <c r="T104" s="45">
        <v>2.6892218181818182</v>
      </c>
      <c r="U104" s="45">
        <v>0.53784436363636356</v>
      </c>
      <c r="V104" s="45">
        <v>6.723054545454545</v>
      </c>
      <c r="W104" s="45">
        <v>21.513774545454545</v>
      </c>
      <c r="X104" s="45">
        <v>8.0676654545454536</v>
      </c>
      <c r="Y104" s="45">
        <v>1.6135330909090908</v>
      </c>
      <c r="Z104" s="45">
        <v>98.96336290909089</v>
      </c>
      <c r="AA104" s="45">
        <v>22.410181818181815</v>
      </c>
      <c r="AB104" s="45">
        <v>29.877254399999998</v>
      </c>
      <c r="AC104" s="45">
        <v>19.241776528290913</v>
      </c>
      <c r="AD104" s="45">
        <v>71.529212746472723</v>
      </c>
      <c r="AE104" s="45">
        <v>164.376</v>
      </c>
      <c r="AF104" s="45">
        <v>397</v>
      </c>
      <c r="AG104" s="45">
        <v>0</v>
      </c>
      <c r="AH104" s="45">
        <v>0</v>
      </c>
      <c r="AI104" s="45">
        <v>0</v>
      </c>
      <c r="AJ104" s="45">
        <v>0</v>
      </c>
      <c r="AK104" s="45">
        <v>3.0700000000000003</v>
      </c>
      <c r="AL104" s="45">
        <v>0</v>
      </c>
      <c r="AM104" s="45">
        <v>564.44600000000003</v>
      </c>
      <c r="AN104" s="45">
        <v>734.93857565556357</v>
      </c>
      <c r="AO104" s="45">
        <v>1.349539074074074</v>
      </c>
      <c r="AP104" s="45">
        <v>0.10796312592592593</v>
      </c>
      <c r="AQ104" s="45">
        <v>5.3981562962962963E-2</v>
      </c>
      <c r="AR104" s="45">
        <v>0.94122763636363638</v>
      </c>
      <c r="AS104" s="45">
        <v>0.34637177018181831</v>
      </c>
      <c r="AT104" s="45">
        <v>11.563653818181816</v>
      </c>
      <c r="AU104" s="45">
        <v>0.44820363636363636</v>
      </c>
      <c r="AV104" s="45">
        <v>14.81094062405387</v>
      </c>
      <c r="AW104" s="45">
        <v>3.7350303030303027</v>
      </c>
      <c r="AX104" s="45">
        <v>2.2111379393939394</v>
      </c>
      <c r="AY104" s="45">
        <v>5.6025454545454538E-2</v>
      </c>
      <c r="AZ104" s="45">
        <v>0.89640727272727272</v>
      </c>
      <c r="BA104" s="45">
        <v>0.34860282828282824</v>
      </c>
      <c r="BB104" s="45">
        <v>2.6669709976565659</v>
      </c>
      <c r="BC104" s="45">
        <v>9.9141747956363648</v>
      </c>
      <c r="BD104" s="45"/>
      <c r="BE104" s="45">
        <v>0</v>
      </c>
      <c r="BF104" s="45">
        <v>9.9141747956363648</v>
      </c>
      <c r="BG104" s="45">
        <v>29.470416666666669</v>
      </c>
      <c r="BH104" s="45">
        <v>2.0998411196257227</v>
      </c>
      <c r="BI104" s="45">
        <v>0.58158206377108801</v>
      </c>
      <c r="BJ104" s="45">
        <v>95.960927845681056</v>
      </c>
      <c r="BK104" s="45"/>
      <c r="BL104" s="45">
        <v>128.11276769574454</v>
      </c>
      <c r="BM104" s="45">
        <v>1156.6986405891803</v>
      </c>
      <c r="BN104" s="45">
        <f t="shared" si="12"/>
        <v>140.72166432351077</v>
      </c>
      <c r="BO104" s="45">
        <f t="shared" si="13"/>
        <v>99.443309455280939</v>
      </c>
      <c r="BP104" s="46">
        <f t="shared" si="14"/>
        <v>8.8629737609329435</v>
      </c>
      <c r="BQ104" s="46">
        <f t="shared" si="15"/>
        <v>1.9241982507288626</v>
      </c>
      <c r="BR104" s="64">
        <v>5</v>
      </c>
      <c r="BS104" s="46">
        <f t="shared" si="20"/>
        <v>5.8309037900874632</v>
      </c>
      <c r="BT104" s="46">
        <f t="shared" si="21"/>
        <v>14.25</v>
      </c>
      <c r="BU104" s="46">
        <f t="shared" si="22"/>
        <v>16.618075801749271</v>
      </c>
      <c r="BV104" s="45">
        <f t="shared" si="18"/>
        <v>192.22105689091336</v>
      </c>
      <c r="BW104" s="45">
        <f t="shared" si="16"/>
        <v>432.38603066970506</v>
      </c>
      <c r="BX104" s="45">
        <f t="shared" si="17"/>
        <v>1589.0846712588855</v>
      </c>
      <c r="BY104" s="45">
        <f t="shared" si="23"/>
        <v>19069.016055106626</v>
      </c>
      <c r="BZ104" s="45">
        <f t="shared" si="19"/>
        <v>38138.032110213251</v>
      </c>
      <c r="CA104" s="48">
        <v>43101</v>
      </c>
      <c r="CB104" s="111">
        <v>0</v>
      </c>
      <c r="CC104" s="111">
        <v>0</v>
      </c>
    </row>
    <row r="105" spans="1:81">
      <c r="A105" s="42" t="s">
        <v>557</v>
      </c>
      <c r="B105" s="42" t="s">
        <v>1</v>
      </c>
      <c r="C105" s="42" t="s">
        <v>161</v>
      </c>
      <c r="D105" s="42" t="s">
        <v>558</v>
      </c>
      <c r="E105" s="43" t="s">
        <v>402</v>
      </c>
      <c r="F105" s="43" t="s">
        <v>63</v>
      </c>
      <c r="G105" s="43">
        <v>1</v>
      </c>
      <c r="H105" s="45">
        <v>538.04</v>
      </c>
      <c r="I105" s="45">
        <v>538.04</v>
      </c>
      <c r="J105" s="45"/>
      <c r="K105" s="45"/>
      <c r="L105" s="45"/>
      <c r="M105" s="45"/>
      <c r="N105" s="45"/>
      <c r="O105" s="45"/>
      <c r="P105" s="45">
        <v>17.608581818181818</v>
      </c>
      <c r="Q105" s="45">
        <v>555.64858181818181</v>
      </c>
      <c r="R105" s="45">
        <v>111.12971636363636</v>
      </c>
      <c r="S105" s="45">
        <v>8.3347287272727275</v>
      </c>
      <c r="T105" s="45">
        <v>5.5564858181818186</v>
      </c>
      <c r="U105" s="45">
        <v>1.1112971636363635</v>
      </c>
      <c r="V105" s="45">
        <v>13.891214545454545</v>
      </c>
      <c r="W105" s="45">
        <v>44.451886545454549</v>
      </c>
      <c r="X105" s="45">
        <v>16.669457454545455</v>
      </c>
      <c r="Y105" s="45">
        <v>3.3338914909090911</v>
      </c>
      <c r="Z105" s="45">
        <v>204.47867810909094</v>
      </c>
      <c r="AA105" s="45">
        <v>46.304048484848479</v>
      </c>
      <c r="AB105" s="45">
        <v>61.732557440000001</v>
      </c>
      <c r="AC105" s="45">
        <v>39.757470980344252</v>
      </c>
      <c r="AD105" s="45">
        <v>147.79407690519275</v>
      </c>
      <c r="AE105" s="45">
        <v>147.7176</v>
      </c>
      <c r="AF105" s="45">
        <v>397</v>
      </c>
      <c r="AG105" s="45">
        <v>0</v>
      </c>
      <c r="AH105" s="45">
        <v>48.58</v>
      </c>
      <c r="AI105" s="45">
        <v>0</v>
      </c>
      <c r="AJ105" s="45">
        <v>0</v>
      </c>
      <c r="AK105" s="45">
        <v>3.0700000000000003</v>
      </c>
      <c r="AL105" s="45">
        <v>0</v>
      </c>
      <c r="AM105" s="45">
        <v>596.36760000000004</v>
      </c>
      <c r="AN105" s="45">
        <v>948.64035501428361</v>
      </c>
      <c r="AO105" s="45">
        <v>2.7884255123456794</v>
      </c>
      <c r="AP105" s="45">
        <v>0.22307404098765432</v>
      </c>
      <c r="AQ105" s="45">
        <v>0.11153702049382716</v>
      </c>
      <c r="AR105" s="45">
        <v>1.9447700363636367</v>
      </c>
      <c r="AS105" s="45">
        <v>0.71567537338181841</v>
      </c>
      <c r="AT105" s="45">
        <v>23.892889018181815</v>
      </c>
      <c r="AU105" s="45">
        <v>0.92608096969696974</v>
      </c>
      <c r="AV105" s="45">
        <v>30.602451971451401</v>
      </c>
      <c r="AW105" s="45">
        <v>7.7173414141414138</v>
      </c>
      <c r="AX105" s="45">
        <v>4.5686661171717171</v>
      </c>
      <c r="AY105" s="45">
        <v>0.1157601212121212</v>
      </c>
      <c r="AZ105" s="45">
        <v>1.8521619393939395</v>
      </c>
      <c r="BA105" s="45">
        <v>0.72028519865319862</v>
      </c>
      <c r="BB105" s="45">
        <v>5.5105110429306405</v>
      </c>
      <c r="BC105" s="45">
        <v>20.484725833503031</v>
      </c>
      <c r="BD105" s="45"/>
      <c r="BE105" s="45">
        <v>0</v>
      </c>
      <c r="BF105" s="45">
        <v>20.484725833503031</v>
      </c>
      <c r="BG105" s="45">
        <v>29.470416666666669</v>
      </c>
      <c r="BH105" s="45">
        <v>4.1996822392514455</v>
      </c>
      <c r="BI105" s="45">
        <v>1.1631641275421762</v>
      </c>
      <c r="BJ105" s="45">
        <v>191.92185569136208</v>
      </c>
      <c r="BK105" s="45"/>
      <c r="BL105" s="45">
        <v>226.75511872482238</v>
      </c>
      <c r="BM105" s="45">
        <v>1782.1312333622423</v>
      </c>
      <c r="BN105" s="45">
        <f t="shared" si="12"/>
        <v>140.72166432351077</v>
      </c>
      <c r="BO105" s="45">
        <f t="shared" si="13"/>
        <v>99.443309455280939</v>
      </c>
      <c r="BP105" s="46">
        <f t="shared" si="14"/>
        <v>8.6609686609686669</v>
      </c>
      <c r="BQ105" s="46">
        <f t="shared" si="15"/>
        <v>1.8803418803418819</v>
      </c>
      <c r="BR105" s="64">
        <v>3</v>
      </c>
      <c r="BS105" s="46">
        <f t="shared" si="20"/>
        <v>3.4188034188034218</v>
      </c>
      <c r="BT105" s="46">
        <f t="shared" si="21"/>
        <v>12.25</v>
      </c>
      <c r="BU105" s="46">
        <f t="shared" si="22"/>
        <v>13.960113960113972</v>
      </c>
      <c r="BV105" s="45">
        <f t="shared" si="18"/>
        <v>248.78755109615369</v>
      </c>
      <c r="BW105" s="45">
        <f t="shared" si="16"/>
        <v>488.95252487494537</v>
      </c>
      <c r="BX105" s="45">
        <f t="shared" si="17"/>
        <v>2271.0837582371878</v>
      </c>
      <c r="BY105" s="45">
        <f t="shared" si="23"/>
        <v>27253.005098846254</v>
      </c>
      <c r="BZ105" s="45">
        <f t="shared" si="19"/>
        <v>54506.010197692507</v>
      </c>
      <c r="CA105" s="48">
        <v>43101</v>
      </c>
      <c r="CB105" s="111">
        <v>0</v>
      </c>
      <c r="CC105" s="111">
        <v>0</v>
      </c>
    </row>
    <row r="106" spans="1:81">
      <c r="A106" s="42" t="s">
        <v>276</v>
      </c>
      <c r="B106" s="42" t="s">
        <v>0</v>
      </c>
      <c r="C106" s="42" t="s">
        <v>161</v>
      </c>
      <c r="D106" s="42" t="s">
        <v>559</v>
      </c>
      <c r="E106" s="43" t="s">
        <v>402</v>
      </c>
      <c r="F106" s="43" t="s">
        <v>63</v>
      </c>
      <c r="G106" s="43">
        <v>1</v>
      </c>
      <c r="H106" s="45">
        <v>1076.08</v>
      </c>
      <c r="I106" s="45">
        <v>1076.08</v>
      </c>
      <c r="J106" s="45"/>
      <c r="K106" s="45"/>
      <c r="L106" s="45"/>
      <c r="M106" s="45"/>
      <c r="N106" s="45"/>
      <c r="O106" s="45"/>
      <c r="P106" s="45">
        <v>35.217163636363637</v>
      </c>
      <c r="Q106" s="45">
        <v>1111.2971636363636</v>
      </c>
      <c r="R106" s="45">
        <v>222.25943272727272</v>
      </c>
      <c r="S106" s="45">
        <v>16.669457454545455</v>
      </c>
      <c r="T106" s="45">
        <v>11.112971636363637</v>
      </c>
      <c r="U106" s="45">
        <v>2.2225943272727271</v>
      </c>
      <c r="V106" s="45">
        <v>27.782429090909091</v>
      </c>
      <c r="W106" s="45">
        <v>88.903773090909098</v>
      </c>
      <c r="X106" s="45">
        <v>33.33891490909091</v>
      </c>
      <c r="Y106" s="45">
        <v>6.6677829818181822</v>
      </c>
      <c r="Z106" s="45">
        <v>408.95735621818187</v>
      </c>
      <c r="AA106" s="45">
        <v>92.608096969696959</v>
      </c>
      <c r="AB106" s="45">
        <v>123.46511488</v>
      </c>
      <c r="AC106" s="45">
        <v>79.514941960688503</v>
      </c>
      <c r="AD106" s="45">
        <v>295.58815381038551</v>
      </c>
      <c r="AE106" s="45">
        <v>115.43520000000001</v>
      </c>
      <c r="AF106" s="45">
        <v>397</v>
      </c>
      <c r="AG106" s="45">
        <v>0</v>
      </c>
      <c r="AH106" s="45">
        <v>48.58</v>
      </c>
      <c r="AI106" s="45">
        <v>0</v>
      </c>
      <c r="AJ106" s="45">
        <v>0</v>
      </c>
      <c r="AK106" s="45">
        <v>3.0700000000000003</v>
      </c>
      <c r="AL106" s="45">
        <v>0</v>
      </c>
      <c r="AM106" s="45">
        <v>564.0852000000001</v>
      </c>
      <c r="AN106" s="45">
        <v>1268.6307100285676</v>
      </c>
      <c r="AO106" s="45">
        <v>5.5768510246913587</v>
      </c>
      <c r="AP106" s="45">
        <v>0.44614808197530864</v>
      </c>
      <c r="AQ106" s="45">
        <v>0.22307404098765432</v>
      </c>
      <c r="AR106" s="45">
        <v>3.8895400727272733</v>
      </c>
      <c r="AS106" s="45">
        <v>1.4313507467636368</v>
      </c>
      <c r="AT106" s="45">
        <v>47.785778036363631</v>
      </c>
      <c r="AU106" s="45">
        <v>1.8521619393939395</v>
      </c>
      <c r="AV106" s="45">
        <v>61.204903942902803</v>
      </c>
      <c r="AW106" s="45">
        <v>15.434682828282828</v>
      </c>
      <c r="AX106" s="45">
        <v>9.1373322343434342</v>
      </c>
      <c r="AY106" s="45">
        <v>0.23152024242424241</v>
      </c>
      <c r="AZ106" s="45">
        <v>3.7043238787878789</v>
      </c>
      <c r="BA106" s="45">
        <v>1.4405703973063972</v>
      </c>
      <c r="BB106" s="45">
        <v>11.021022085861281</v>
      </c>
      <c r="BC106" s="45">
        <v>40.969451667006062</v>
      </c>
      <c r="BD106" s="45"/>
      <c r="BE106" s="45">
        <v>0</v>
      </c>
      <c r="BF106" s="45">
        <v>40.969451667006062</v>
      </c>
      <c r="BG106" s="45">
        <v>53.087083333333339</v>
      </c>
      <c r="BH106" s="45">
        <v>8.3993644785028909</v>
      </c>
      <c r="BI106" s="45">
        <v>2.3263282550843525</v>
      </c>
      <c r="BJ106" s="45">
        <v>383.84371138272417</v>
      </c>
      <c r="BK106" s="45"/>
      <c r="BL106" s="45">
        <v>447.65648744964477</v>
      </c>
      <c r="BM106" s="45">
        <v>2929.7587167244847</v>
      </c>
      <c r="BN106" s="45">
        <f t="shared" si="12"/>
        <v>140.72166432351077</v>
      </c>
      <c r="BO106" s="45">
        <f t="shared" si="13"/>
        <v>99.443309455280939</v>
      </c>
      <c r="BP106" s="46">
        <f t="shared" si="14"/>
        <v>8.5633802816901436</v>
      </c>
      <c r="BQ106" s="46">
        <f t="shared" si="15"/>
        <v>1.8591549295774654</v>
      </c>
      <c r="BR106" s="64">
        <v>2</v>
      </c>
      <c r="BS106" s="46">
        <f t="shared" si="20"/>
        <v>2.2535211267605644</v>
      </c>
      <c r="BT106" s="46">
        <f t="shared" si="21"/>
        <v>11.25</v>
      </c>
      <c r="BU106" s="46">
        <f t="shared" si="22"/>
        <v>12.676056338028173</v>
      </c>
      <c r="BV106" s="45">
        <f t="shared" si="18"/>
        <v>371.37786550028693</v>
      </c>
      <c r="BW106" s="45">
        <f t="shared" si="16"/>
        <v>611.54283927907863</v>
      </c>
      <c r="BX106" s="45">
        <f t="shared" si="17"/>
        <v>3541.3015560035633</v>
      </c>
      <c r="BY106" s="45">
        <f t="shared" si="23"/>
        <v>42495.618672042758</v>
      </c>
      <c r="BZ106" s="45">
        <f t="shared" si="19"/>
        <v>84991.237344085515</v>
      </c>
      <c r="CA106" s="48">
        <v>43101</v>
      </c>
      <c r="CB106" s="111">
        <v>0</v>
      </c>
      <c r="CC106" s="111">
        <v>0</v>
      </c>
    </row>
    <row r="107" spans="1:81">
      <c r="A107" s="42" t="s">
        <v>560</v>
      </c>
      <c r="B107" s="42" t="s">
        <v>2</v>
      </c>
      <c r="C107" s="42" t="s">
        <v>67</v>
      </c>
      <c r="D107" s="42" t="s">
        <v>561</v>
      </c>
      <c r="E107" s="43" t="s">
        <v>402</v>
      </c>
      <c r="F107" s="43" t="s">
        <v>63</v>
      </c>
      <c r="G107" s="43">
        <v>1</v>
      </c>
      <c r="H107" s="45">
        <v>260.39999999999998</v>
      </c>
      <c r="I107" s="45">
        <v>260.39999999999998</v>
      </c>
      <c r="J107" s="45"/>
      <c r="K107" s="45"/>
      <c r="L107" s="45"/>
      <c r="M107" s="45"/>
      <c r="N107" s="45"/>
      <c r="O107" s="45"/>
      <c r="P107" s="45">
        <v>8.5221818181818172</v>
      </c>
      <c r="Q107" s="45">
        <v>268.9221818181818</v>
      </c>
      <c r="R107" s="45">
        <v>53.78443636363636</v>
      </c>
      <c r="S107" s="45">
        <v>4.0338327272727268</v>
      </c>
      <c r="T107" s="45">
        <v>2.6892218181818182</v>
      </c>
      <c r="U107" s="45">
        <v>0.53784436363636356</v>
      </c>
      <c r="V107" s="45">
        <v>6.723054545454545</v>
      </c>
      <c r="W107" s="45">
        <v>21.513774545454545</v>
      </c>
      <c r="X107" s="45">
        <v>8.0676654545454536</v>
      </c>
      <c r="Y107" s="45">
        <v>1.6135330909090908</v>
      </c>
      <c r="Z107" s="45">
        <v>98.96336290909089</v>
      </c>
      <c r="AA107" s="45">
        <v>22.410181818181815</v>
      </c>
      <c r="AB107" s="45">
        <v>29.877254399999998</v>
      </c>
      <c r="AC107" s="45">
        <v>19.241776528290913</v>
      </c>
      <c r="AD107" s="45">
        <v>71.529212746472723</v>
      </c>
      <c r="AE107" s="45">
        <v>164.376</v>
      </c>
      <c r="AF107" s="45">
        <v>397</v>
      </c>
      <c r="AG107" s="45">
        <v>0</v>
      </c>
      <c r="AH107" s="45">
        <v>0</v>
      </c>
      <c r="AI107" s="45">
        <v>9.84</v>
      </c>
      <c r="AJ107" s="45">
        <v>0</v>
      </c>
      <c r="AK107" s="45">
        <v>3.0700000000000003</v>
      </c>
      <c r="AL107" s="45">
        <v>0</v>
      </c>
      <c r="AM107" s="45">
        <v>574.28600000000006</v>
      </c>
      <c r="AN107" s="45">
        <v>744.7785756555636</v>
      </c>
      <c r="AO107" s="45">
        <v>1.349539074074074</v>
      </c>
      <c r="AP107" s="45">
        <v>0.10796312592592593</v>
      </c>
      <c r="AQ107" s="45">
        <v>5.3981562962962963E-2</v>
      </c>
      <c r="AR107" s="45">
        <v>0.94122763636363638</v>
      </c>
      <c r="AS107" s="45">
        <v>0.34637177018181831</v>
      </c>
      <c r="AT107" s="45">
        <v>11.563653818181816</v>
      </c>
      <c r="AU107" s="45">
        <v>0.44820363636363636</v>
      </c>
      <c r="AV107" s="45">
        <v>14.81094062405387</v>
      </c>
      <c r="AW107" s="45">
        <v>3.7350303030303027</v>
      </c>
      <c r="AX107" s="45">
        <v>2.2111379393939394</v>
      </c>
      <c r="AY107" s="45">
        <v>5.6025454545454538E-2</v>
      </c>
      <c r="AZ107" s="45">
        <v>0.89640727272727272</v>
      </c>
      <c r="BA107" s="45">
        <v>0.34860282828282824</v>
      </c>
      <c r="BB107" s="45">
        <v>2.6669709976565659</v>
      </c>
      <c r="BC107" s="45">
        <v>9.9141747956363648</v>
      </c>
      <c r="BD107" s="45"/>
      <c r="BE107" s="45">
        <v>0</v>
      </c>
      <c r="BF107" s="45">
        <v>9.9141747956363648</v>
      </c>
      <c r="BG107" s="45">
        <v>29.470416666666669</v>
      </c>
      <c r="BH107" s="45">
        <v>2.0998411196257227</v>
      </c>
      <c r="BI107" s="45">
        <v>0.58158206377108801</v>
      </c>
      <c r="BJ107" s="45">
        <v>95.960927845681056</v>
      </c>
      <c r="BK107" s="45"/>
      <c r="BL107" s="45">
        <v>128.11276769574454</v>
      </c>
      <c r="BM107" s="45">
        <v>1166.5386405891802</v>
      </c>
      <c r="BN107" s="45">
        <f t="shared" si="12"/>
        <v>140.72166432351077</v>
      </c>
      <c r="BO107" s="45">
        <f t="shared" si="13"/>
        <v>99.443309455280939</v>
      </c>
      <c r="BP107" s="46">
        <f t="shared" si="14"/>
        <v>8.6609686609686669</v>
      </c>
      <c r="BQ107" s="46">
        <f t="shared" si="15"/>
        <v>1.8803418803418819</v>
      </c>
      <c r="BR107" s="64">
        <v>3</v>
      </c>
      <c r="BS107" s="46">
        <f t="shared" si="20"/>
        <v>3.4188034188034218</v>
      </c>
      <c r="BT107" s="46">
        <f t="shared" si="21"/>
        <v>12.25</v>
      </c>
      <c r="BU107" s="46">
        <f t="shared" si="22"/>
        <v>13.960113960113972</v>
      </c>
      <c r="BV107" s="45">
        <f t="shared" si="18"/>
        <v>162.8501236150139</v>
      </c>
      <c r="BW107" s="45">
        <f t="shared" si="16"/>
        <v>403.0150973938056</v>
      </c>
      <c r="BX107" s="45">
        <f t="shared" si="17"/>
        <v>1569.5537379829857</v>
      </c>
      <c r="BY107" s="45">
        <f t="shared" si="23"/>
        <v>18834.644855795828</v>
      </c>
      <c r="BZ107" s="45">
        <f t="shared" si="19"/>
        <v>37669.289711591657</v>
      </c>
      <c r="CA107" s="48">
        <v>43101</v>
      </c>
      <c r="CB107" s="111">
        <v>0</v>
      </c>
      <c r="CC107" s="111">
        <v>0</v>
      </c>
    </row>
    <row r="108" spans="1:81">
      <c r="A108" s="42" t="s">
        <v>562</v>
      </c>
      <c r="B108" s="42" t="s">
        <v>2</v>
      </c>
      <c r="C108" s="42" t="s">
        <v>175</v>
      </c>
      <c r="D108" s="42" t="s">
        <v>563</v>
      </c>
      <c r="E108" s="43" t="s">
        <v>402</v>
      </c>
      <c r="F108" s="43" t="s">
        <v>63</v>
      </c>
      <c r="G108" s="43">
        <v>1</v>
      </c>
      <c r="H108" s="45">
        <v>260.39999999999998</v>
      </c>
      <c r="I108" s="45">
        <v>260.39999999999998</v>
      </c>
      <c r="J108" s="45"/>
      <c r="K108" s="45"/>
      <c r="L108" s="45"/>
      <c r="M108" s="45"/>
      <c r="N108" s="45"/>
      <c r="O108" s="45"/>
      <c r="P108" s="45">
        <v>8.5221818181818172</v>
      </c>
      <c r="Q108" s="45">
        <v>268.9221818181818</v>
      </c>
      <c r="R108" s="45">
        <v>53.78443636363636</v>
      </c>
      <c r="S108" s="45">
        <v>4.0338327272727268</v>
      </c>
      <c r="T108" s="45">
        <v>2.6892218181818182</v>
      </c>
      <c r="U108" s="45">
        <v>0.53784436363636356</v>
      </c>
      <c r="V108" s="45">
        <v>6.723054545454545</v>
      </c>
      <c r="W108" s="45">
        <v>21.513774545454545</v>
      </c>
      <c r="X108" s="45">
        <v>8.0676654545454536</v>
      </c>
      <c r="Y108" s="45">
        <v>1.6135330909090908</v>
      </c>
      <c r="Z108" s="45">
        <v>98.96336290909089</v>
      </c>
      <c r="AA108" s="45">
        <v>22.410181818181815</v>
      </c>
      <c r="AB108" s="45">
        <v>29.877254399999998</v>
      </c>
      <c r="AC108" s="45">
        <v>19.241776528290913</v>
      </c>
      <c r="AD108" s="45">
        <v>71.529212746472723</v>
      </c>
      <c r="AE108" s="45">
        <v>164.376</v>
      </c>
      <c r="AF108" s="45">
        <v>397</v>
      </c>
      <c r="AG108" s="45">
        <v>0</v>
      </c>
      <c r="AH108" s="45">
        <v>0</v>
      </c>
      <c r="AI108" s="45">
        <v>0</v>
      </c>
      <c r="AJ108" s="45">
        <v>0</v>
      </c>
      <c r="AK108" s="45">
        <v>3.0700000000000003</v>
      </c>
      <c r="AL108" s="45">
        <v>0</v>
      </c>
      <c r="AM108" s="45">
        <v>564.44600000000003</v>
      </c>
      <c r="AN108" s="45">
        <v>734.93857565556357</v>
      </c>
      <c r="AO108" s="45">
        <v>1.349539074074074</v>
      </c>
      <c r="AP108" s="45">
        <v>0.10796312592592593</v>
      </c>
      <c r="AQ108" s="45">
        <v>5.3981562962962963E-2</v>
      </c>
      <c r="AR108" s="45">
        <v>0.94122763636363638</v>
      </c>
      <c r="AS108" s="45">
        <v>0.34637177018181831</v>
      </c>
      <c r="AT108" s="45">
        <v>11.563653818181816</v>
      </c>
      <c r="AU108" s="45">
        <v>0.44820363636363636</v>
      </c>
      <c r="AV108" s="45">
        <v>14.81094062405387</v>
      </c>
      <c r="AW108" s="45">
        <v>3.7350303030303027</v>
      </c>
      <c r="AX108" s="45">
        <v>2.2111379393939394</v>
      </c>
      <c r="AY108" s="45">
        <v>5.6025454545454538E-2</v>
      </c>
      <c r="AZ108" s="45">
        <v>0.89640727272727272</v>
      </c>
      <c r="BA108" s="45">
        <v>0.34860282828282824</v>
      </c>
      <c r="BB108" s="45">
        <v>2.6669709976565659</v>
      </c>
      <c r="BC108" s="45">
        <v>9.9141747956363648</v>
      </c>
      <c r="BD108" s="45"/>
      <c r="BE108" s="45">
        <v>0</v>
      </c>
      <c r="BF108" s="45">
        <v>9.9141747956363648</v>
      </c>
      <c r="BG108" s="45">
        <v>29.470416666666669</v>
      </c>
      <c r="BH108" s="45">
        <v>2.0998411196257227</v>
      </c>
      <c r="BI108" s="45">
        <v>0.58158206377108801</v>
      </c>
      <c r="BJ108" s="45">
        <v>95.960927845681056</v>
      </c>
      <c r="BK108" s="45"/>
      <c r="BL108" s="45">
        <v>128.11276769574454</v>
      </c>
      <c r="BM108" s="45">
        <v>1156.6986405891803</v>
      </c>
      <c r="BN108" s="45">
        <f t="shared" si="12"/>
        <v>140.72166432351077</v>
      </c>
      <c r="BO108" s="45">
        <f t="shared" si="13"/>
        <v>99.443309455280939</v>
      </c>
      <c r="BP108" s="46">
        <f t="shared" si="14"/>
        <v>8.8629737609329435</v>
      </c>
      <c r="BQ108" s="46">
        <f t="shared" si="15"/>
        <v>1.9241982507288626</v>
      </c>
      <c r="BR108" s="64">
        <v>5</v>
      </c>
      <c r="BS108" s="46">
        <f t="shared" si="20"/>
        <v>5.8309037900874632</v>
      </c>
      <c r="BT108" s="46">
        <f t="shared" si="21"/>
        <v>14.25</v>
      </c>
      <c r="BU108" s="46">
        <f t="shared" si="22"/>
        <v>16.618075801749271</v>
      </c>
      <c r="BV108" s="45">
        <f t="shared" si="18"/>
        <v>192.22105689091336</v>
      </c>
      <c r="BW108" s="45">
        <f t="shared" si="16"/>
        <v>432.38603066970506</v>
      </c>
      <c r="BX108" s="45">
        <f t="shared" si="17"/>
        <v>1589.0846712588855</v>
      </c>
      <c r="BY108" s="45">
        <f t="shared" si="23"/>
        <v>19069.016055106626</v>
      </c>
      <c r="BZ108" s="45">
        <f t="shared" si="19"/>
        <v>38138.032110213251</v>
      </c>
      <c r="CA108" s="48">
        <v>43101</v>
      </c>
      <c r="CB108" s="111">
        <v>0</v>
      </c>
      <c r="CC108" s="111">
        <v>0</v>
      </c>
    </row>
    <row r="109" spans="1:81">
      <c r="A109" s="42" t="s">
        <v>278</v>
      </c>
      <c r="B109" s="42" t="s">
        <v>2</v>
      </c>
      <c r="C109" s="42" t="s">
        <v>175</v>
      </c>
      <c r="D109" s="42" t="s">
        <v>564</v>
      </c>
      <c r="E109" s="43" t="s">
        <v>402</v>
      </c>
      <c r="F109" s="43" t="s">
        <v>63</v>
      </c>
      <c r="G109" s="43">
        <v>1</v>
      </c>
      <c r="H109" s="45">
        <v>260.39999999999998</v>
      </c>
      <c r="I109" s="45">
        <v>260.39999999999998</v>
      </c>
      <c r="J109" s="45"/>
      <c r="K109" s="45"/>
      <c r="L109" s="45"/>
      <c r="M109" s="45"/>
      <c r="N109" s="45"/>
      <c r="O109" s="45"/>
      <c r="P109" s="45">
        <v>8.5221818181818172</v>
      </c>
      <c r="Q109" s="45">
        <v>268.9221818181818</v>
      </c>
      <c r="R109" s="45">
        <v>53.78443636363636</v>
      </c>
      <c r="S109" s="45">
        <v>4.0338327272727268</v>
      </c>
      <c r="T109" s="45">
        <v>2.6892218181818182</v>
      </c>
      <c r="U109" s="45">
        <v>0.53784436363636356</v>
      </c>
      <c r="V109" s="45">
        <v>6.723054545454545</v>
      </c>
      <c r="W109" s="45">
        <v>21.513774545454545</v>
      </c>
      <c r="X109" s="45">
        <v>8.0676654545454536</v>
      </c>
      <c r="Y109" s="45">
        <v>1.6135330909090908</v>
      </c>
      <c r="Z109" s="45">
        <v>98.96336290909089</v>
      </c>
      <c r="AA109" s="45">
        <v>22.410181818181815</v>
      </c>
      <c r="AB109" s="45">
        <v>29.877254399999998</v>
      </c>
      <c r="AC109" s="45">
        <v>19.241776528290913</v>
      </c>
      <c r="AD109" s="45">
        <v>71.529212746472723</v>
      </c>
      <c r="AE109" s="45">
        <v>164.376</v>
      </c>
      <c r="AF109" s="45">
        <v>397</v>
      </c>
      <c r="AG109" s="45">
        <v>0</v>
      </c>
      <c r="AH109" s="45">
        <v>0</v>
      </c>
      <c r="AI109" s="45">
        <v>0</v>
      </c>
      <c r="AJ109" s="45">
        <v>0</v>
      </c>
      <c r="AK109" s="45">
        <v>3.0700000000000003</v>
      </c>
      <c r="AL109" s="45">
        <v>0</v>
      </c>
      <c r="AM109" s="45">
        <v>564.44600000000003</v>
      </c>
      <c r="AN109" s="45">
        <v>734.93857565556357</v>
      </c>
      <c r="AO109" s="45">
        <v>1.349539074074074</v>
      </c>
      <c r="AP109" s="45">
        <v>0.10796312592592593</v>
      </c>
      <c r="AQ109" s="45">
        <v>5.3981562962962963E-2</v>
      </c>
      <c r="AR109" s="45">
        <v>0.94122763636363638</v>
      </c>
      <c r="AS109" s="45">
        <v>0.34637177018181831</v>
      </c>
      <c r="AT109" s="45">
        <v>11.563653818181816</v>
      </c>
      <c r="AU109" s="45">
        <v>0.44820363636363636</v>
      </c>
      <c r="AV109" s="45">
        <v>14.81094062405387</v>
      </c>
      <c r="AW109" s="45">
        <v>3.7350303030303027</v>
      </c>
      <c r="AX109" s="45">
        <v>2.2111379393939394</v>
      </c>
      <c r="AY109" s="45">
        <v>5.6025454545454538E-2</v>
      </c>
      <c r="AZ109" s="45">
        <v>0.89640727272727272</v>
      </c>
      <c r="BA109" s="45">
        <v>0.34860282828282824</v>
      </c>
      <c r="BB109" s="45">
        <v>2.6669709976565659</v>
      </c>
      <c r="BC109" s="45">
        <v>9.9141747956363648</v>
      </c>
      <c r="BD109" s="45"/>
      <c r="BE109" s="45">
        <v>0</v>
      </c>
      <c r="BF109" s="45">
        <v>9.9141747956363648</v>
      </c>
      <c r="BG109" s="45">
        <v>29.470416666666669</v>
      </c>
      <c r="BH109" s="45">
        <v>2.0998411196257227</v>
      </c>
      <c r="BI109" s="45">
        <v>0.58158206377108801</v>
      </c>
      <c r="BJ109" s="45">
        <v>95.960927845681056</v>
      </c>
      <c r="BK109" s="45"/>
      <c r="BL109" s="45">
        <v>128.11276769574454</v>
      </c>
      <c r="BM109" s="45">
        <v>1156.6986405891803</v>
      </c>
      <c r="BN109" s="45">
        <f t="shared" si="12"/>
        <v>140.72166432351077</v>
      </c>
      <c r="BO109" s="45">
        <f t="shared" si="13"/>
        <v>99.443309455280939</v>
      </c>
      <c r="BP109" s="46">
        <f t="shared" si="14"/>
        <v>8.6609686609686669</v>
      </c>
      <c r="BQ109" s="46">
        <f t="shared" si="15"/>
        <v>1.8803418803418819</v>
      </c>
      <c r="BR109" s="64">
        <v>3</v>
      </c>
      <c r="BS109" s="46">
        <f t="shared" si="20"/>
        <v>3.4188034188034218</v>
      </c>
      <c r="BT109" s="46">
        <f t="shared" si="21"/>
        <v>12.25</v>
      </c>
      <c r="BU109" s="46">
        <f t="shared" si="22"/>
        <v>13.960113960113972</v>
      </c>
      <c r="BV109" s="45">
        <f t="shared" si="18"/>
        <v>161.4764484013387</v>
      </c>
      <c r="BW109" s="45">
        <f t="shared" si="16"/>
        <v>401.64142218013041</v>
      </c>
      <c r="BX109" s="45">
        <f t="shared" si="17"/>
        <v>1558.3400627693106</v>
      </c>
      <c r="BY109" s="45">
        <f t="shared" si="23"/>
        <v>18700.080753231727</v>
      </c>
      <c r="BZ109" s="45">
        <f t="shared" si="19"/>
        <v>37400.161506463453</v>
      </c>
      <c r="CA109" s="48">
        <v>43101</v>
      </c>
      <c r="CB109" s="111">
        <v>0</v>
      </c>
      <c r="CC109" s="111">
        <v>0</v>
      </c>
    </row>
    <row r="110" spans="1:81">
      <c r="A110" s="42" t="s">
        <v>280</v>
      </c>
      <c r="B110" s="42" t="s">
        <v>2</v>
      </c>
      <c r="C110" s="42" t="s">
        <v>271</v>
      </c>
      <c r="D110" s="42" t="s">
        <v>565</v>
      </c>
      <c r="E110" s="43" t="s">
        <v>402</v>
      </c>
      <c r="F110" s="43" t="s">
        <v>63</v>
      </c>
      <c r="G110" s="43">
        <v>1</v>
      </c>
      <c r="H110" s="45">
        <v>260.39999999999998</v>
      </c>
      <c r="I110" s="45">
        <v>260.39999999999998</v>
      </c>
      <c r="J110" s="45"/>
      <c r="K110" s="45"/>
      <c r="L110" s="45"/>
      <c r="M110" s="45"/>
      <c r="N110" s="45"/>
      <c r="O110" s="45"/>
      <c r="P110" s="45">
        <v>8.5221818181818172</v>
      </c>
      <c r="Q110" s="45">
        <v>268.9221818181818</v>
      </c>
      <c r="R110" s="45">
        <v>53.78443636363636</v>
      </c>
      <c r="S110" s="45">
        <v>4.0338327272727268</v>
      </c>
      <c r="T110" s="45">
        <v>2.6892218181818182</v>
      </c>
      <c r="U110" s="45">
        <v>0.53784436363636356</v>
      </c>
      <c r="V110" s="45">
        <v>6.723054545454545</v>
      </c>
      <c r="W110" s="45">
        <v>21.513774545454545</v>
      </c>
      <c r="X110" s="45">
        <v>8.0676654545454536</v>
      </c>
      <c r="Y110" s="45">
        <v>1.6135330909090908</v>
      </c>
      <c r="Z110" s="45">
        <v>98.96336290909089</v>
      </c>
      <c r="AA110" s="45">
        <v>22.410181818181815</v>
      </c>
      <c r="AB110" s="45">
        <v>29.877254399999998</v>
      </c>
      <c r="AC110" s="45">
        <v>19.241776528290913</v>
      </c>
      <c r="AD110" s="45">
        <v>71.529212746472723</v>
      </c>
      <c r="AE110" s="45">
        <v>164.376</v>
      </c>
      <c r="AF110" s="45">
        <v>397</v>
      </c>
      <c r="AG110" s="45">
        <v>0</v>
      </c>
      <c r="AH110" s="45">
        <v>0</v>
      </c>
      <c r="AI110" s="45">
        <v>0</v>
      </c>
      <c r="AJ110" s="45">
        <v>0</v>
      </c>
      <c r="AK110" s="45">
        <v>3.0700000000000003</v>
      </c>
      <c r="AL110" s="45">
        <v>0</v>
      </c>
      <c r="AM110" s="45">
        <v>564.44600000000003</v>
      </c>
      <c r="AN110" s="45">
        <v>734.93857565556357</v>
      </c>
      <c r="AO110" s="45">
        <v>1.349539074074074</v>
      </c>
      <c r="AP110" s="45">
        <v>0.10796312592592593</v>
      </c>
      <c r="AQ110" s="45">
        <v>5.3981562962962963E-2</v>
      </c>
      <c r="AR110" s="45">
        <v>0.94122763636363638</v>
      </c>
      <c r="AS110" s="45">
        <v>0.34637177018181831</v>
      </c>
      <c r="AT110" s="45">
        <v>11.563653818181816</v>
      </c>
      <c r="AU110" s="45">
        <v>0.44820363636363636</v>
      </c>
      <c r="AV110" s="45">
        <v>14.81094062405387</v>
      </c>
      <c r="AW110" s="45">
        <v>3.7350303030303027</v>
      </c>
      <c r="AX110" s="45">
        <v>2.2111379393939394</v>
      </c>
      <c r="AY110" s="45">
        <v>5.6025454545454538E-2</v>
      </c>
      <c r="AZ110" s="45">
        <v>0.89640727272727272</v>
      </c>
      <c r="BA110" s="45">
        <v>0.34860282828282824</v>
      </c>
      <c r="BB110" s="45">
        <v>2.6669709976565659</v>
      </c>
      <c r="BC110" s="45">
        <v>9.9141747956363648</v>
      </c>
      <c r="BD110" s="45"/>
      <c r="BE110" s="45">
        <v>0</v>
      </c>
      <c r="BF110" s="45">
        <v>9.9141747956363648</v>
      </c>
      <c r="BG110" s="45">
        <v>29.470416666666669</v>
      </c>
      <c r="BH110" s="45">
        <v>2.0998411196257227</v>
      </c>
      <c r="BI110" s="45">
        <v>0.58158206377108801</v>
      </c>
      <c r="BJ110" s="45">
        <v>95.960927845681056</v>
      </c>
      <c r="BK110" s="45"/>
      <c r="BL110" s="45">
        <v>128.11276769574454</v>
      </c>
      <c r="BM110" s="45">
        <v>1156.6986405891803</v>
      </c>
      <c r="BN110" s="45">
        <f t="shared" si="12"/>
        <v>140.72166432351077</v>
      </c>
      <c r="BO110" s="45">
        <f t="shared" si="13"/>
        <v>99.443309455280939</v>
      </c>
      <c r="BP110" s="46">
        <f t="shared" si="14"/>
        <v>8.6609686609686669</v>
      </c>
      <c r="BQ110" s="46">
        <f t="shared" si="15"/>
        <v>1.8803418803418819</v>
      </c>
      <c r="BR110" s="64">
        <v>3</v>
      </c>
      <c r="BS110" s="46">
        <f t="shared" si="20"/>
        <v>3.4188034188034218</v>
      </c>
      <c r="BT110" s="46">
        <f t="shared" si="21"/>
        <v>12.25</v>
      </c>
      <c r="BU110" s="46">
        <f t="shared" si="22"/>
        <v>13.960113960113972</v>
      </c>
      <c r="BV110" s="45">
        <f t="shared" si="18"/>
        <v>161.4764484013387</v>
      </c>
      <c r="BW110" s="45">
        <f t="shared" si="16"/>
        <v>401.64142218013041</v>
      </c>
      <c r="BX110" s="45">
        <f t="shared" si="17"/>
        <v>1558.3400627693106</v>
      </c>
      <c r="BY110" s="45">
        <f t="shared" si="23"/>
        <v>18700.080753231727</v>
      </c>
      <c r="BZ110" s="45">
        <f t="shared" si="19"/>
        <v>37400.161506463453</v>
      </c>
      <c r="CA110" s="48">
        <v>43101</v>
      </c>
      <c r="CB110" s="111">
        <v>0</v>
      </c>
      <c r="CC110" s="111">
        <v>0</v>
      </c>
    </row>
    <row r="111" spans="1:81">
      <c r="A111" s="42" t="s">
        <v>566</v>
      </c>
      <c r="B111" s="42" t="s">
        <v>1</v>
      </c>
      <c r="C111" s="42" t="s">
        <v>74</v>
      </c>
      <c r="D111" s="42" t="s">
        <v>567</v>
      </c>
      <c r="E111" s="43" t="s">
        <v>402</v>
      </c>
      <c r="F111" s="43" t="s">
        <v>63</v>
      </c>
      <c r="G111" s="43">
        <v>1</v>
      </c>
      <c r="H111" s="45">
        <v>520.79999999999995</v>
      </c>
      <c r="I111" s="45">
        <v>520.79999999999995</v>
      </c>
      <c r="J111" s="45"/>
      <c r="K111" s="45"/>
      <c r="L111" s="45"/>
      <c r="M111" s="45"/>
      <c r="N111" s="45"/>
      <c r="O111" s="45"/>
      <c r="P111" s="45">
        <v>17.044363636363634</v>
      </c>
      <c r="Q111" s="45">
        <v>537.8443636363636</v>
      </c>
      <c r="R111" s="45">
        <v>107.56887272727272</v>
      </c>
      <c r="S111" s="45">
        <v>8.0676654545454536</v>
      </c>
      <c r="T111" s="45">
        <v>5.3784436363636363</v>
      </c>
      <c r="U111" s="45">
        <v>1.0756887272727271</v>
      </c>
      <c r="V111" s="45">
        <v>13.44610909090909</v>
      </c>
      <c r="W111" s="45">
        <v>43.027549090909091</v>
      </c>
      <c r="X111" s="45">
        <v>16.135330909090907</v>
      </c>
      <c r="Y111" s="45">
        <v>3.2270661818181816</v>
      </c>
      <c r="Z111" s="45">
        <v>197.92672581818178</v>
      </c>
      <c r="AA111" s="45">
        <v>44.820363636363631</v>
      </c>
      <c r="AB111" s="45">
        <v>59.754508799999996</v>
      </c>
      <c r="AC111" s="45">
        <v>38.483553056581826</v>
      </c>
      <c r="AD111" s="45">
        <v>143.05842549294545</v>
      </c>
      <c r="AE111" s="45">
        <v>148.75200000000001</v>
      </c>
      <c r="AF111" s="45">
        <v>0</v>
      </c>
      <c r="AG111" s="45">
        <v>264.83999999999997</v>
      </c>
      <c r="AH111" s="45">
        <v>27.01</v>
      </c>
      <c r="AI111" s="45">
        <v>0</v>
      </c>
      <c r="AJ111" s="45">
        <v>0</v>
      </c>
      <c r="AK111" s="45">
        <v>3.0700000000000003</v>
      </c>
      <c r="AL111" s="45">
        <v>0</v>
      </c>
      <c r="AM111" s="45">
        <v>443.67199999999997</v>
      </c>
      <c r="AN111" s="45">
        <v>784.65715131112722</v>
      </c>
      <c r="AO111" s="45">
        <v>2.6990781481481481</v>
      </c>
      <c r="AP111" s="45">
        <v>0.21592625185185185</v>
      </c>
      <c r="AQ111" s="45">
        <v>0.10796312592592593</v>
      </c>
      <c r="AR111" s="45">
        <v>1.8824552727272728</v>
      </c>
      <c r="AS111" s="45">
        <v>0.69274354036363661</v>
      </c>
      <c r="AT111" s="45">
        <v>23.127307636363632</v>
      </c>
      <c r="AU111" s="45">
        <v>0.89640727272727272</v>
      </c>
      <c r="AV111" s="45">
        <v>29.621881248107741</v>
      </c>
      <c r="AW111" s="45">
        <v>7.4700606060606054</v>
      </c>
      <c r="AX111" s="45">
        <v>4.4222758787878789</v>
      </c>
      <c r="AY111" s="45">
        <v>0.11205090909090908</v>
      </c>
      <c r="AZ111" s="45">
        <v>1.7928145454545454</v>
      </c>
      <c r="BA111" s="45">
        <v>0.69720565656565647</v>
      </c>
      <c r="BB111" s="45">
        <v>5.3339419953131317</v>
      </c>
      <c r="BC111" s="45">
        <v>19.82834959127273</v>
      </c>
      <c r="BD111" s="45"/>
      <c r="BE111" s="45">
        <v>0</v>
      </c>
      <c r="BF111" s="45">
        <v>19.82834959127273</v>
      </c>
      <c r="BG111" s="45">
        <v>29.470416666666669</v>
      </c>
      <c r="BH111" s="45">
        <v>4.1996822392514455</v>
      </c>
      <c r="BI111" s="45">
        <v>1.1631641275421762</v>
      </c>
      <c r="BJ111" s="45">
        <v>191.92185569136208</v>
      </c>
      <c r="BK111" s="45"/>
      <c r="BL111" s="45">
        <v>226.75511872482238</v>
      </c>
      <c r="BM111" s="45">
        <v>1598.7068645116938</v>
      </c>
      <c r="BN111" s="45">
        <f t="shared" si="12"/>
        <v>140.72166432351077</v>
      </c>
      <c r="BO111" s="45">
        <f t="shared" si="13"/>
        <v>99.443309455280939</v>
      </c>
      <c r="BP111" s="46">
        <f t="shared" si="14"/>
        <v>8.6609686609686669</v>
      </c>
      <c r="BQ111" s="46">
        <f t="shared" si="15"/>
        <v>1.8803418803418819</v>
      </c>
      <c r="BR111" s="64">
        <v>3</v>
      </c>
      <c r="BS111" s="46">
        <f t="shared" si="20"/>
        <v>3.4188034188034218</v>
      </c>
      <c r="BT111" s="46">
        <f t="shared" si="21"/>
        <v>12.25</v>
      </c>
      <c r="BU111" s="46">
        <f t="shared" si="22"/>
        <v>13.960113960113972</v>
      </c>
      <c r="BV111" s="45">
        <f t="shared" si="18"/>
        <v>223.18130017399733</v>
      </c>
      <c r="BW111" s="45">
        <f t="shared" si="16"/>
        <v>463.34627395278903</v>
      </c>
      <c r="BX111" s="45">
        <f t="shared" si="17"/>
        <v>2062.0531384644828</v>
      </c>
      <c r="BY111" s="45">
        <f t="shared" si="23"/>
        <v>24744.637661573794</v>
      </c>
      <c r="BZ111" s="45">
        <f t="shared" si="19"/>
        <v>49489.275323147587</v>
      </c>
      <c r="CA111" s="48">
        <v>43101</v>
      </c>
      <c r="CB111" s="111">
        <v>0</v>
      </c>
      <c r="CC111" s="111">
        <v>0</v>
      </c>
    </row>
    <row r="112" spans="1:81">
      <c r="A112" s="42" t="s">
        <v>282</v>
      </c>
      <c r="B112" s="42" t="s">
        <v>0</v>
      </c>
      <c r="C112" s="42" t="s">
        <v>282</v>
      </c>
      <c r="D112" s="42" t="s">
        <v>568</v>
      </c>
      <c r="E112" s="43" t="s">
        <v>402</v>
      </c>
      <c r="F112" s="43" t="s">
        <v>63</v>
      </c>
      <c r="G112" s="43">
        <v>5</v>
      </c>
      <c r="H112" s="45">
        <v>1076.08</v>
      </c>
      <c r="I112" s="45">
        <v>5380.4</v>
      </c>
      <c r="J112" s="45"/>
      <c r="K112" s="45"/>
      <c r="L112" s="45"/>
      <c r="M112" s="45"/>
      <c r="N112" s="45"/>
      <c r="O112" s="45"/>
      <c r="P112" s="45">
        <v>176.08581818181818</v>
      </c>
      <c r="Q112" s="45">
        <v>5556.4858181818181</v>
      </c>
      <c r="R112" s="45">
        <v>1111.2971636363636</v>
      </c>
      <c r="S112" s="45">
        <v>83.347287272727272</v>
      </c>
      <c r="T112" s="45">
        <v>55.564858181818181</v>
      </c>
      <c r="U112" s="45">
        <v>11.112971636363637</v>
      </c>
      <c r="V112" s="45">
        <v>138.91214545454545</v>
      </c>
      <c r="W112" s="45">
        <v>444.51886545454545</v>
      </c>
      <c r="X112" s="45">
        <v>166.69457454545454</v>
      </c>
      <c r="Y112" s="45">
        <v>33.33891490909091</v>
      </c>
      <c r="Z112" s="45">
        <v>2044.786781090909</v>
      </c>
      <c r="AA112" s="45">
        <v>463.04048484848482</v>
      </c>
      <c r="AB112" s="45">
        <v>617.32557440000005</v>
      </c>
      <c r="AC112" s="45">
        <v>397.57470980344254</v>
      </c>
      <c r="AD112" s="45">
        <v>1477.9407690519274</v>
      </c>
      <c r="AE112" s="45">
        <v>577.17600000000004</v>
      </c>
      <c r="AF112" s="45">
        <v>1985</v>
      </c>
      <c r="AG112" s="45">
        <v>0</v>
      </c>
      <c r="AH112" s="45">
        <v>163.1</v>
      </c>
      <c r="AI112" s="45">
        <v>0</v>
      </c>
      <c r="AJ112" s="45">
        <v>0</v>
      </c>
      <c r="AK112" s="45">
        <v>15.350000000000001</v>
      </c>
      <c r="AL112" s="45">
        <v>0</v>
      </c>
      <c r="AM112" s="45">
        <v>2740.6259999999997</v>
      </c>
      <c r="AN112" s="45">
        <v>6263.3535501428369</v>
      </c>
      <c r="AO112" s="45">
        <v>27.884255123456793</v>
      </c>
      <c r="AP112" s="45">
        <v>2.2307404098765433</v>
      </c>
      <c r="AQ112" s="45">
        <v>1.1153702049382717</v>
      </c>
      <c r="AR112" s="45">
        <v>19.447700363636365</v>
      </c>
      <c r="AS112" s="45">
        <v>7.156753733818185</v>
      </c>
      <c r="AT112" s="45">
        <v>238.92889018181816</v>
      </c>
      <c r="AU112" s="45">
        <v>9.260809696969698</v>
      </c>
      <c r="AV112" s="45">
        <v>306.02451971451404</v>
      </c>
      <c r="AW112" s="45">
        <v>77.173414141414142</v>
      </c>
      <c r="AX112" s="45">
        <v>45.686661171717176</v>
      </c>
      <c r="AY112" s="45">
        <v>1.157601212121212</v>
      </c>
      <c r="AZ112" s="45">
        <v>18.521619393939396</v>
      </c>
      <c r="BA112" s="45">
        <v>7.2028519865319867</v>
      </c>
      <c r="BB112" s="45">
        <v>55.105110429306407</v>
      </c>
      <c r="BC112" s="45">
        <v>204.84725833503029</v>
      </c>
      <c r="BD112" s="45"/>
      <c r="BE112" s="45">
        <v>0</v>
      </c>
      <c r="BF112" s="45">
        <v>204.84725833503029</v>
      </c>
      <c r="BG112" s="45">
        <v>265.4354166666667</v>
      </c>
      <c r="BH112" s="45">
        <v>41.996822392514453</v>
      </c>
      <c r="BI112" s="45">
        <v>11.631641275421762</v>
      </c>
      <c r="BJ112" s="45">
        <v>1919.2185569136209</v>
      </c>
      <c r="BK112" s="45"/>
      <c r="BL112" s="45">
        <v>2238.2824372482237</v>
      </c>
      <c r="BM112" s="45">
        <v>14568.993583622423</v>
      </c>
      <c r="BN112" s="45">
        <f t="shared" si="12"/>
        <v>703.60832161755388</v>
      </c>
      <c r="BO112" s="45">
        <f t="shared" si="13"/>
        <v>497.2165472764047</v>
      </c>
      <c r="BP112" s="46">
        <f t="shared" si="14"/>
        <v>8.6609686609686669</v>
      </c>
      <c r="BQ112" s="46">
        <f t="shared" si="15"/>
        <v>1.8803418803418819</v>
      </c>
      <c r="BR112" s="64">
        <v>3</v>
      </c>
      <c r="BS112" s="46">
        <f t="shared" si="20"/>
        <v>3.4188034188034218</v>
      </c>
      <c r="BT112" s="46">
        <f t="shared" si="21"/>
        <v>12.25</v>
      </c>
      <c r="BU112" s="46">
        <f t="shared" si="22"/>
        <v>13.960113960113972</v>
      </c>
      <c r="BV112" s="45">
        <f t="shared" si="18"/>
        <v>2033.8481071153828</v>
      </c>
      <c r="BW112" s="45">
        <f t="shared" si="16"/>
        <v>3234.6729760093413</v>
      </c>
      <c r="BX112" s="45">
        <f t="shared" si="17"/>
        <v>17803.666559631765</v>
      </c>
      <c r="BY112" s="45">
        <f t="shared" si="23"/>
        <v>213643.9987155812</v>
      </c>
      <c r="BZ112" s="45">
        <f t="shared" si="19"/>
        <v>427287.9974311624</v>
      </c>
      <c r="CA112" s="48">
        <v>43101</v>
      </c>
      <c r="CB112" s="111">
        <v>0</v>
      </c>
      <c r="CC112" s="111">
        <v>0</v>
      </c>
    </row>
    <row r="113" spans="1:81">
      <c r="A113" s="42" t="s">
        <v>569</v>
      </c>
      <c r="B113" s="42" t="s">
        <v>1</v>
      </c>
      <c r="C113" s="42" t="s">
        <v>373</v>
      </c>
      <c r="D113" s="42" t="s">
        <v>570</v>
      </c>
      <c r="E113" s="43" t="s">
        <v>402</v>
      </c>
      <c r="F113" s="43" t="s">
        <v>63</v>
      </c>
      <c r="G113" s="43">
        <v>1</v>
      </c>
      <c r="H113" s="45">
        <v>520.79999999999995</v>
      </c>
      <c r="I113" s="45">
        <v>520.79999999999995</v>
      </c>
      <c r="J113" s="45"/>
      <c r="K113" s="45"/>
      <c r="L113" s="45"/>
      <c r="M113" s="45"/>
      <c r="N113" s="45"/>
      <c r="O113" s="45"/>
      <c r="P113" s="45">
        <v>17.044363636363634</v>
      </c>
      <c r="Q113" s="45">
        <v>537.8443636363636</v>
      </c>
      <c r="R113" s="45">
        <v>107.56887272727272</v>
      </c>
      <c r="S113" s="45">
        <v>8.0676654545454536</v>
      </c>
      <c r="T113" s="45">
        <v>5.3784436363636363</v>
      </c>
      <c r="U113" s="45">
        <v>1.0756887272727271</v>
      </c>
      <c r="V113" s="45">
        <v>13.44610909090909</v>
      </c>
      <c r="W113" s="45">
        <v>43.027549090909091</v>
      </c>
      <c r="X113" s="45">
        <v>16.135330909090907</v>
      </c>
      <c r="Y113" s="45">
        <v>3.2270661818181816</v>
      </c>
      <c r="Z113" s="45">
        <v>197.92672581818178</v>
      </c>
      <c r="AA113" s="45">
        <v>44.820363636363631</v>
      </c>
      <c r="AB113" s="45">
        <v>59.754508799999996</v>
      </c>
      <c r="AC113" s="45">
        <v>38.483553056581826</v>
      </c>
      <c r="AD113" s="45">
        <v>143.05842549294545</v>
      </c>
      <c r="AE113" s="45">
        <v>148.75200000000001</v>
      </c>
      <c r="AF113" s="45">
        <v>397</v>
      </c>
      <c r="AG113" s="45">
        <v>0</v>
      </c>
      <c r="AH113" s="45">
        <v>35.89</v>
      </c>
      <c r="AI113" s="45">
        <v>0</v>
      </c>
      <c r="AJ113" s="45">
        <v>0</v>
      </c>
      <c r="AK113" s="45">
        <v>3.0700000000000003</v>
      </c>
      <c r="AL113" s="45">
        <v>0</v>
      </c>
      <c r="AM113" s="45">
        <v>584.71199999999999</v>
      </c>
      <c r="AN113" s="45">
        <v>925.69715131112719</v>
      </c>
      <c r="AO113" s="45">
        <v>2.6990781481481481</v>
      </c>
      <c r="AP113" s="45">
        <v>0.21592625185185185</v>
      </c>
      <c r="AQ113" s="45">
        <v>0.10796312592592593</v>
      </c>
      <c r="AR113" s="45">
        <v>1.8824552727272728</v>
      </c>
      <c r="AS113" s="45">
        <v>0.69274354036363661</v>
      </c>
      <c r="AT113" s="45">
        <v>23.127307636363632</v>
      </c>
      <c r="AU113" s="45">
        <v>0.89640727272727272</v>
      </c>
      <c r="AV113" s="45">
        <v>29.621881248107741</v>
      </c>
      <c r="AW113" s="45">
        <v>7.4700606060606054</v>
      </c>
      <c r="AX113" s="45">
        <v>4.4222758787878789</v>
      </c>
      <c r="AY113" s="45">
        <v>0.11205090909090908</v>
      </c>
      <c r="AZ113" s="45">
        <v>1.7928145454545454</v>
      </c>
      <c r="BA113" s="45">
        <v>0.69720565656565647</v>
      </c>
      <c r="BB113" s="45">
        <v>5.3339419953131317</v>
      </c>
      <c r="BC113" s="45">
        <v>19.82834959127273</v>
      </c>
      <c r="BD113" s="45"/>
      <c r="BE113" s="45">
        <v>0</v>
      </c>
      <c r="BF113" s="45">
        <v>19.82834959127273</v>
      </c>
      <c r="BG113" s="45">
        <v>29.470416666666669</v>
      </c>
      <c r="BH113" s="45">
        <v>4.1996822392514455</v>
      </c>
      <c r="BI113" s="45">
        <v>1.1631641275421762</v>
      </c>
      <c r="BJ113" s="45">
        <v>191.92185569136208</v>
      </c>
      <c r="BK113" s="45"/>
      <c r="BL113" s="45">
        <v>226.75511872482238</v>
      </c>
      <c r="BM113" s="45">
        <v>1739.7468645116937</v>
      </c>
      <c r="BN113" s="45">
        <f t="shared" si="12"/>
        <v>140.72166432351077</v>
      </c>
      <c r="BO113" s="45">
        <f t="shared" si="13"/>
        <v>99.443309455280939</v>
      </c>
      <c r="BP113" s="46">
        <f t="shared" si="14"/>
        <v>8.6609686609686669</v>
      </c>
      <c r="BQ113" s="46">
        <f t="shared" si="15"/>
        <v>1.8803418803418819</v>
      </c>
      <c r="BR113" s="64">
        <v>3</v>
      </c>
      <c r="BS113" s="46">
        <f t="shared" si="20"/>
        <v>3.4188034188034218</v>
      </c>
      <c r="BT113" s="46">
        <f t="shared" si="21"/>
        <v>12.25</v>
      </c>
      <c r="BU113" s="46">
        <f t="shared" si="22"/>
        <v>13.960113960113972</v>
      </c>
      <c r="BV113" s="45">
        <f t="shared" si="18"/>
        <v>242.87064490334208</v>
      </c>
      <c r="BW113" s="45">
        <f t="shared" si="16"/>
        <v>483.03561868213382</v>
      </c>
      <c r="BX113" s="45">
        <f t="shared" si="17"/>
        <v>2222.7824831938274</v>
      </c>
      <c r="BY113" s="45">
        <f t="shared" si="23"/>
        <v>26673.38979832593</v>
      </c>
      <c r="BZ113" s="45">
        <f t="shared" si="19"/>
        <v>53346.779596651861</v>
      </c>
      <c r="CA113" s="48">
        <v>43101</v>
      </c>
      <c r="CB113" s="111">
        <v>0</v>
      </c>
      <c r="CC113" s="111">
        <v>0</v>
      </c>
    </row>
    <row r="114" spans="1:81">
      <c r="A114" s="42" t="s">
        <v>288</v>
      </c>
      <c r="B114" s="42" t="s">
        <v>0</v>
      </c>
      <c r="C114" s="42" t="s">
        <v>161</v>
      </c>
      <c r="D114" s="42" t="s">
        <v>571</v>
      </c>
      <c r="E114" s="43" t="s">
        <v>402</v>
      </c>
      <c r="F114" s="43" t="s">
        <v>63</v>
      </c>
      <c r="G114" s="43">
        <v>2</v>
      </c>
      <c r="H114" s="45">
        <v>1076.08</v>
      </c>
      <c r="I114" s="45">
        <v>2152.16</v>
      </c>
      <c r="J114" s="45"/>
      <c r="K114" s="45"/>
      <c r="L114" s="45"/>
      <c r="M114" s="45"/>
      <c r="N114" s="45"/>
      <c r="O114" s="45"/>
      <c r="P114" s="45">
        <v>70.434327272727273</v>
      </c>
      <c r="Q114" s="45">
        <v>2222.5943272727272</v>
      </c>
      <c r="R114" s="45">
        <v>444.51886545454545</v>
      </c>
      <c r="S114" s="45">
        <v>33.33891490909091</v>
      </c>
      <c r="T114" s="45">
        <v>22.225943272727275</v>
      </c>
      <c r="U114" s="45">
        <v>4.4451886545454542</v>
      </c>
      <c r="V114" s="45">
        <v>55.564858181818181</v>
      </c>
      <c r="W114" s="45">
        <v>177.8075461818182</v>
      </c>
      <c r="X114" s="45">
        <v>66.67782981818182</v>
      </c>
      <c r="Y114" s="45">
        <v>13.335565963636364</v>
      </c>
      <c r="Z114" s="45">
        <v>817.91471243636374</v>
      </c>
      <c r="AA114" s="45">
        <v>185.21619393939392</v>
      </c>
      <c r="AB114" s="45">
        <v>246.93022976</v>
      </c>
      <c r="AC114" s="45">
        <v>159.02988392137701</v>
      </c>
      <c r="AD114" s="45">
        <v>591.17630762077101</v>
      </c>
      <c r="AE114" s="45">
        <v>230.87040000000002</v>
      </c>
      <c r="AF114" s="45">
        <v>794</v>
      </c>
      <c r="AG114" s="45">
        <v>0</v>
      </c>
      <c r="AH114" s="45">
        <v>97.16</v>
      </c>
      <c r="AI114" s="45">
        <v>0</v>
      </c>
      <c r="AJ114" s="45">
        <v>0</v>
      </c>
      <c r="AK114" s="45">
        <v>6.1400000000000006</v>
      </c>
      <c r="AL114" s="45">
        <v>0</v>
      </c>
      <c r="AM114" s="45">
        <v>1128.1704000000002</v>
      </c>
      <c r="AN114" s="45">
        <v>2537.2614200571352</v>
      </c>
      <c r="AO114" s="45">
        <v>11.153702049382717</v>
      </c>
      <c r="AP114" s="45">
        <v>0.89229616395061728</v>
      </c>
      <c r="AQ114" s="45">
        <v>0.44614808197530864</v>
      </c>
      <c r="AR114" s="45">
        <v>7.7790801454545466</v>
      </c>
      <c r="AS114" s="45">
        <v>2.8627014935272737</v>
      </c>
      <c r="AT114" s="45">
        <v>95.571556072727262</v>
      </c>
      <c r="AU114" s="45">
        <v>3.7043238787878789</v>
      </c>
      <c r="AV114" s="45">
        <v>122.40980788580561</v>
      </c>
      <c r="AW114" s="45">
        <v>30.869365656565655</v>
      </c>
      <c r="AX114" s="45">
        <v>18.274664468686868</v>
      </c>
      <c r="AY114" s="45">
        <v>0.46304048484848481</v>
      </c>
      <c r="AZ114" s="45">
        <v>7.4086477575757579</v>
      </c>
      <c r="BA114" s="45">
        <v>2.8811407946127945</v>
      </c>
      <c r="BB114" s="45">
        <v>22.042044171722562</v>
      </c>
      <c r="BC114" s="45">
        <v>81.938903334012124</v>
      </c>
      <c r="BD114" s="45"/>
      <c r="BE114" s="45">
        <v>0</v>
      </c>
      <c r="BF114" s="45">
        <v>81.938903334012124</v>
      </c>
      <c r="BG114" s="45">
        <v>106.17416666666668</v>
      </c>
      <c r="BH114" s="45">
        <v>16.798728957005782</v>
      </c>
      <c r="BI114" s="45">
        <v>4.652656510168705</v>
      </c>
      <c r="BJ114" s="45">
        <v>767.68742276544833</v>
      </c>
      <c r="BK114" s="45"/>
      <c r="BL114" s="45">
        <v>895.31297489928954</v>
      </c>
      <c r="BM114" s="45">
        <v>5859.5174334489693</v>
      </c>
      <c r="BN114" s="45">
        <f t="shared" si="12"/>
        <v>281.44332864702153</v>
      </c>
      <c r="BO114" s="45">
        <f t="shared" si="13"/>
        <v>198.88661891056188</v>
      </c>
      <c r="BP114" s="46">
        <f t="shared" si="14"/>
        <v>8.6609686609686669</v>
      </c>
      <c r="BQ114" s="46">
        <f t="shared" si="15"/>
        <v>1.8803418803418819</v>
      </c>
      <c r="BR114" s="64">
        <v>3</v>
      </c>
      <c r="BS114" s="46">
        <f t="shared" si="20"/>
        <v>3.4188034188034218</v>
      </c>
      <c r="BT114" s="46">
        <f t="shared" si="21"/>
        <v>12.25</v>
      </c>
      <c r="BU114" s="46">
        <f t="shared" si="22"/>
        <v>13.960113960113972</v>
      </c>
      <c r="BV114" s="45">
        <f t="shared" si="18"/>
        <v>817.99531122222152</v>
      </c>
      <c r="BW114" s="45">
        <f t="shared" si="16"/>
        <v>1298.3252587798049</v>
      </c>
      <c r="BX114" s="45">
        <f t="shared" si="17"/>
        <v>7157.8426922287745</v>
      </c>
      <c r="BY114" s="45">
        <f t="shared" si="23"/>
        <v>85894.112306745286</v>
      </c>
      <c r="BZ114" s="45">
        <f t="shared" si="19"/>
        <v>171788.22461349057</v>
      </c>
      <c r="CA114" s="48">
        <v>43101</v>
      </c>
      <c r="CB114" s="111">
        <v>0</v>
      </c>
      <c r="CC114" s="111">
        <v>0</v>
      </c>
    </row>
    <row r="115" spans="1:81">
      <c r="A115" s="42" t="s">
        <v>295</v>
      </c>
      <c r="B115" s="42" t="s">
        <v>0</v>
      </c>
      <c r="C115" s="42" t="s">
        <v>74</v>
      </c>
      <c r="D115" s="42" t="s">
        <v>572</v>
      </c>
      <c r="E115" s="43" t="s">
        <v>402</v>
      </c>
      <c r="F115" s="43" t="s">
        <v>63</v>
      </c>
      <c r="G115" s="43">
        <v>1</v>
      </c>
      <c r="H115" s="45">
        <v>1041.5999999999999</v>
      </c>
      <c r="I115" s="45">
        <v>1041.5999999999999</v>
      </c>
      <c r="J115" s="45"/>
      <c r="K115" s="45"/>
      <c r="L115" s="45"/>
      <c r="M115" s="45"/>
      <c r="N115" s="45"/>
      <c r="O115" s="45"/>
      <c r="P115" s="45">
        <v>34.088727272727269</v>
      </c>
      <c r="Q115" s="45">
        <v>1075.6887272727272</v>
      </c>
      <c r="R115" s="45">
        <v>215.13774545454544</v>
      </c>
      <c r="S115" s="45">
        <v>16.135330909090907</v>
      </c>
      <c r="T115" s="45">
        <v>10.756887272727273</v>
      </c>
      <c r="U115" s="45">
        <v>2.1513774545454543</v>
      </c>
      <c r="V115" s="45">
        <v>26.89221818181818</v>
      </c>
      <c r="W115" s="45">
        <v>86.055098181818181</v>
      </c>
      <c r="X115" s="45">
        <v>32.270661818181814</v>
      </c>
      <c r="Y115" s="45">
        <v>6.4541323636363632</v>
      </c>
      <c r="Z115" s="45">
        <v>395.85345163636356</v>
      </c>
      <c r="AA115" s="45">
        <v>89.640727272727261</v>
      </c>
      <c r="AB115" s="45">
        <v>119.50901759999999</v>
      </c>
      <c r="AC115" s="45">
        <v>76.967106113163652</v>
      </c>
      <c r="AD115" s="45">
        <v>286.11685098589089</v>
      </c>
      <c r="AE115" s="45">
        <v>117.504</v>
      </c>
      <c r="AF115" s="45">
        <v>0</v>
      </c>
      <c r="AG115" s="45">
        <v>264.83999999999997</v>
      </c>
      <c r="AH115" s="45">
        <v>27.01</v>
      </c>
      <c r="AI115" s="45">
        <v>0</v>
      </c>
      <c r="AJ115" s="45">
        <v>0</v>
      </c>
      <c r="AK115" s="45">
        <v>3.0700000000000003</v>
      </c>
      <c r="AL115" s="45">
        <v>0</v>
      </c>
      <c r="AM115" s="45">
        <v>412.42399999999998</v>
      </c>
      <c r="AN115" s="45">
        <v>1094.3943026222544</v>
      </c>
      <c r="AO115" s="45">
        <v>5.3981562962962961</v>
      </c>
      <c r="AP115" s="45">
        <v>0.43185250370370371</v>
      </c>
      <c r="AQ115" s="45">
        <v>0.21592625185185185</v>
      </c>
      <c r="AR115" s="45">
        <v>3.7649105454545455</v>
      </c>
      <c r="AS115" s="45">
        <v>1.3854870807272732</v>
      </c>
      <c r="AT115" s="45">
        <v>46.254615272727264</v>
      </c>
      <c r="AU115" s="45">
        <v>1.7928145454545454</v>
      </c>
      <c r="AV115" s="45">
        <v>59.243762496215481</v>
      </c>
      <c r="AW115" s="45">
        <v>14.940121212121211</v>
      </c>
      <c r="AX115" s="45">
        <v>8.8445517575757577</v>
      </c>
      <c r="AY115" s="45">
        <v>0.22410181818181815</v>
      </c>
      <c r="AZ115" s="45">
        <v>3.5856290909090909</v>
      </c>
      <c r="BA115" s="45">
        <v>1.3944113131313129</v>
      </c>
      <c r="BB115" s="45">
        <v>10.667883990626263</v>
      </c>
      <c r="BC115" s="45">
        <v>39.656699182545459</v>
      </c>
      <c r="BD115" s="45"/>
      <c r="BE115" s="45">
        <v>0</v>
      </c>
      <c r="BF115" s="45">
        <v>39.656699182545459</v>
      </c>
      <c r="BG115" s="45">
        <v>53.087083333333339</v>
      </c>
      <c r="BH115" s="45">
        <v>8.3993644785028909</v>
      </c>
      <c r="BI115" s="45">
        <v>2.3263282550843525</v>
      </c>
      <c r="BJ115" s="45">
        <v>383.84371138272417</v>
      </c>
      <c r="BK115" s="45"/>
      <c r="BL115" s="45">
        <v>447.65648744964477</v>
      </c>
      <c r="BM115" s="45">
        <v>2716.6399790233872</v>
      </c>
      <c r="BN115" s="45">
        <f t="shared" si="12"/>
        <v>140.72166432351077</v>
      </c>
      <c r="BO115" s="45">
        <f t="shared" si="13"/>
        <v>99.443309455280939</v>
      </c>
      <c r="BP115" s="46">
        <f t="shared" si="14"/>
        <v>8.5633802816901436</v>
      </c>
      <c r="BQ115" s="46">
        <f t="shared" si="15"/>
        <v>1.8591549295774654</v>
      </c>
      <c r="BR115" s="64">
        <v>2</v>
      </c>
      <c r="BS115" s="46">
        <f t="shared" si="20"/>
        <v>2.2535211267605644</v>
      </c>
      <c r="BT115" s="46">
        <f t="shared" si="21"/>
        <v>11.25</v>
      </c>
      <c r="BU115" s="46">
        <f t="shared" si="22"/>
        <v>12.676056338028173</v>
      </c>
      <c r="BV115" s="45">
        <f t="shared" si="18"/>
        <v>344.36281424240127</v>
      </c>
      <c r="BW115" s="45">
        <f t="shared" si="16"/>
        <v>584.52778802119292</v>
      </c>
      <c r="BX115" s="45">
        <f t="shared" si="17"/>
        <v>3301.1677670445802</v>
      </c>
      <c r="BY115" s="45">
        <f t="shared" si="23"/>
        <v>39614.01320453496</v>
      </c>
      <c r="BZ115" s="45">
        <f t="shared" si="19"/>
        <v>79228.02640906992</v>
      </c>
      <c r="CA115" s="48">
        <v>43101</v>
      </c>
      <c r="CB115" s="111">
        <v>0</v>
      </c>
      <c r="CC115" s="111">
        <v>0</v>
      </c>
    </row>
    <row r="116" spans="1:81">
      <c r="A116" s="42" t="s">
        <v>297</v>
      </c>
      <c r="B116" s="42" t="s">
        <v>2</v>
      </c>
      <c r="C116" s="42" t="s">
        <v>84</v>
      </c>
      <c r="D116" s="42" t="s">
        <v>573</v>
      </c>
      <c r="E116" s="43" t="s">
        <v>402</v>
      </c>
      <c r="F116" s="43" t="s">
        <v>63</v>
      </c>
      <c r="G116" s="43">
        <v>1</v>
      </c>
      <c r="H116" s="45">
        <v>260.39999999999998</v>
      </c>
      <c r="I116" s="45">
        <v>260.39999999999998</v>
      </c>
      <c r="J116" s="45"/>
      <c r="K116" s="45"/>
      <c r="L116" s="45"/>
      <c r="M116" s="45"/>
      <c r="N116" s="45"/>
      <c r="O116" s="45"/>
      <c r="P116" s="45">
        <v>8.5221818181818172</v>
      </c>
      <c r="Q116" s="45">
        <v>268.9221818181818</v>
      </c>
      <c r="R116" s="45">
        <v>53.78443636363636</v>
      </c>
      <c r="S116" s="45">
        <v>4.0338327272727268</v>
      </c>
      <c r="T116" s="45">
        <v>2.6892218181818182</v>
      </c>
      <c r="U116" s="45">
        <v>0.53784436363636356</v>
      </c>
      <c r="V116" s="45">
        <v>6.723054545454545</v>
      </c>
      <c r="W116" s="45">
        <v>21.513774545454545</v>
      </c>
      <c r="X116" s="45">
        <v>8.0676654545454536</v>
      </c>
      <c r="Y116" s="45">
        <v>1.6135330909090908</v>
      </c>
      <c r="Z116" s="45">
        <v>98.96336290909089</v>
      </c>
      <c r="AA116" s="45">
        <v>22.410181818181815</v>
      </c>
      <c r="AB116" s="45">
        <v>29.877254399999998</v>
      </c>
      <c r="AC116" s="45">
        <v>19.241776528290913</v>
      </c>
      <c r="AD116" s="45">
        <v>71.529212746472723</v>
      </c>
      <c r="AE116" s="45">
        <v>164.376</v>
      </c>
      <c r="AF116" s="45">
        <v>397</v>
      </c>
      <c r="AG116" s="45">
        <v>0</v>
      </c>
      <c r="AH116" s="45">
        <v>32.619999999999997</v>
      </c>
      <c r="AI116" s="45">
        <v>0</v>
      </c>
      <c r="AJ116" s="45">
        <v>0</v>
      </c>
      <c r="AK116" s="45">
        <v>3.0700000000000003</v>
      </c>
      <c r="AL116" s="45">
        <v>0</v>
      </c>
      <c r="AM116" s="45">
        <v>597.06600000000003</v>
      </c>
      <c r="AN116" s="45">
        <v>767.55857565556357</v>
      </c>
      <c r="AO116" s="45">
        <v>1.349539074074074</v>
      </c>
      <c r="AP116" s="45">
        <v>0.10796312592592593</v>
      </c>
      <c r="AQ116" s="45">
        <v>5.3981562962962963E-2</v>
      </c>
      <c r="AR116" s="45">
        <v>0.94122763636363638</v>
      </c>
      <c r="AS116" s="45">
        <v>0.34637177018181831</v>
      </c>
      <c r="AT116" s="45">
        <v>11.563653818181816</v>
      </c>
      <c r="AU116" s="45">
        <v>0.44820363636363636</v>
      </c>
      <c r="AV116" s="45">
        <v>14.81094062405387</v>
      </c>
      <c r="AW116" s="45">
        <v>3.7350303030303027</v>
      </c>
      <c r="AX116" s="45">
        <v>2.2111379393939394</v>
      </c>
      <c r="AY116" s="45">
        <v>5.6025454545454538E-2</v>
      </c>
      <c r="AZ116" s="45">
        <v>0.89640727272727272</v>
      </c>
      <c r="BA116" s="45">
        <v>0.34860282828282824</v>
      </c>
      <c r="BB116" s="45">
        <v>2.6669709976565659</v>
      </c>
      <c r="BC116" s="45">
        <v>9.9141747956363648</v>
      </c>
      <c r="BD116" s="45"/>
      <c r="BE116" s="45">
        <v>0</v>
      </c>
      <c r="BF116" s="45">
        <v>9.9141747956363648</v>
      </c>
      <c r="BG116" s="45">
        <v>29.470416666666669</v>
      </c>
      <c r="BH116" s="45">
        <v>2.0998411196257227</v>
      </c>
      <c r="BI116" s="45">
        <v>0.58158206377108801</v>
      </c>
      <c r="BJ116" s="45">
        <v>95.960927845681056</v>
      </c>
      <c r="BK116" s="45"/>
      <c r="BL116" s="45">
        <v>128.11276769574454</v>
      </c>
      <c r="BM116" s="45">
        <v>1189.3186405891802</v>
      </c>
      <c r="BN116" s="45">
        <f t="shared" si="12"/>
        <v>140.72166432351077</v>
      </c>
      <c r="BO116" s="45">
        <f t="shared" si="13"/>
        <v>99.443309455280939</v>
      </c>
      <c r="BP116" s="46">
        <f t="shared" si="14"/>
        <v>8.6609686609686669</v>
      </c>
      <c r="BQ116" s="46">
        <f t="shared" si="15"/>
        <v>1.8803418803418819</v>
      </c>
      <c r="BR116" s="64">
        <v>3</v>
      </c>
      <c r="BS116" s="46">
        <f t="shared" si="20"/>
        <v>3.4188034188034218</v>
      </c>
      <c r="BT116" s="46">
        <f t="shared" si="21"/>
        <v>12.25</v>
      </c>
      <c r="BU116" s="46">
        <f t="shared" si="22"/>
        <v>13.960113960113972</v>
      </c>
      <c r="BV116" s="45">
        <f t="shared" si="18"/>
        <v>166.03023757512787</v>
      </c>
      <c r="BW116" s="45">
        <f t="shared" si="16"/>
        <v>406.19521135391955</v>
      </c>
      <c r="BX116" s="45">
        <f t="shared" si="17"/>
        <v>1595.5138519430998</v>
      </c>
      <c r="BY116" s="45">
        <f t="shared" si="23"/>
        <v>19146.166223317196</v>
      </c>
      <c r="BZ116" s="45">
        <f t="shared" si="19"/>
        <v>38292.332446634391</v>
      </c>
      <c r="CA116" s="48">
        <v>43101</v>
      </c>
      <c r="CB116" s="111">
        <v>0</v>
      </c>
      <c r="CC116" s="111">
        <v>0</v>
      </c>
    </row>
    <row r="117" spans="1:81">
      <c r="A117" s="42" t="s">
        <v>574</v>
      </c>
      <c r="B117" s="42" t="s">
        <v>2</v>
      </c>
      <c r="C117" s="42" t="s">
        <v>405</v>
      </c>
      <c r="D117" s="42" t="s">
        <v>575</v>
      </c>
      <c r="E117" s="43" t="s">
        <v>402</v>
      </c>
      <c r="F117" s="43" t="s">
        <v>63</v>
      </c>
      <c r="G117" s="43">
        <v>1</v>
      </c>
      <c r="H117" s="45">
        <v>260.39999999999998</v>
      </c>
      <c r="I117" s="45">
        <v>260.39999999999998</v>
      </c>
      <c r="J117" s="45"/>
      <c r="K117" s="45"/>
      <c r="L117" s="45"/>
      <c r="M117" s="45"/>
      <c r="N117" s="45"/>
      <c r="O117" s="45"/>
      <c r="P117" s="45">
        <v>8.5221818181818172</v>
      </c>
      <c r="Q117" s="45">
        <v>268.9221818181818</v>
      </c>
      <c r="R117" s="45">
        <v>53.78443636363636</v>
      </c>
      <c r="S117" s="45">
        <v>4.0338327272727268</v>
      </c>
      <c r="T117" s="45">
        <v>2.6892218181818182</v>
      </c>
      <c r="U117" s="45">
        <v>0.53784436363636356</v>
      </c>
      <c r="V117" s="45">
        <v>6.723054545454545</v>
      </c>
      <c r="W117" s="45">
        <v>21.513774545454545</v>
      </c>
      <c r="X117" s="45">
        <v>8.0676654545454536</v>
      </c>
      <c r="Y117" s="45">
        <v>1.6135330909090908</v>
      </c>
      <c r="Z117" s="45">
        <v>98.96336290909089</v>
      </c>
      <c r="AA117" s="45">
        <v>22.410181818181815</v>
      </c>
      <c r="AB117" s="45">
        <v>29.877254399999998</v>
      </c>
      <c r="AC117" s="45">
        <v>19.241776528290913</v>
      </c>
      <c r="AD117" s="45">
        <v>71.529212746472723</v>
      </c>
      <c r="AE117" s="45">
        <v>164.376</v>
      </c>
      <c r="AF117" s="45">
        <v>397</v>
      </c>
      <c r="AG117" s="45">
        <v>0</v>
      </c>
      <c r="AH117" s="45">
        <v>0</v>
      </c>
      <c r="AI117" s="45">
        <v>0</v>
      </c>
      <c r="AJ117" s="45">
        <v>0</v>
      </c>
      <c r="AK117" s="45">
        <v>3.0700000000000003</v>
      </c>
      <c r="AL117" s="45">
        <v>0</v>
      </c>
      <c r="AM117" s="45">
        <v>564.44600000000003</v>
      </c>
      <c r="AN117" s="45">
        <v>734.93857565556357</v>
      </c>
      <c r="AO117" s="45">
        <v>1.349539074074074</v>
      </c>
      <c r="AP117" s="45">
        <v>0.10796312592592593</v>
      </c>
      <c r="AQ117" s="45">
        <v>5.3981562962962963E-2</v>
      </c>
      <c r="AR117" s="45">
        <v>0.94122763636363638</v>
      </c>
      <c r="AS117" s="45">
        <v>0.34637177018181831</v>
      </c>
      <c r="AT117" s="45">
        <v>11.563653818181816</v>
      </c>
      <c r="AU117" s="45">
        <v>0.44820363636363636</v>
      </c>
      <c r="AV117" s="45">
        <v>14.81094062405387</v>
      </c>
      <c r="AW117" s="45">
        <v>3.7350303030303027</v>
      </c>
      <c r="AX117" s="45">
        <v>2.2111379393939394</v>
      </c>
      <c r="AY117" s="45">
        <v>5.6025454545454538E-2</v>
      </c>
      <c r="AZ117" s="45">
        <v>0.89640727272727272</v>
      </c>
      <c r="BA117" s="45">
        <v>0.34860282828282824</v>
      </c>
      <c r="BB117" s="45">
        <v>2.6669709976565659</v>
      </c>
      <c r="BC117" s="45">
        <v>9.9141747956363648</v>
      </c>
      <c r="BD117" s="45"/>
      <c r="BE117" s="45">
        <v>0</v>
      </c>
      <c r="BF117" s="45">
        <v>9.9141747956363648</v>
      </c>
      <c r="BG117" s="45">
        <v>29.470416666666669</v>
      </c>
      <c r="BH117" s="45">
        <v>2.0998411196257227</v>
      </c>
      <c r="BI117" s="45">
        <v>0.58158206377108801</v>
      </c>
      <c r="BJ117" s="45">
        <v>95.960927845681056</v>
      </c>
      <c r="BK117" s="45"/>
      <c r="BL117" s="45">
        <v>128.11276769574454</v>
      </c>
      <c r="BM117" s="45">
        <v>1156.6986405891803</v>
      </c>
      <c r="BN117" s="45">
        <f t="shared" si="12"/>
        <v>140.72166432351077</v>
      </c>
      <c r="BO117" s="45">
        <f t="shared" si="13"/>
        <v>99.443309455280939</v>
      </c>
      <c r="BP117" s="46">
        <f t="shared" si="14"/>
        <v>8.8629737609329435</v>
      </c>
      <c r="BQ117" s="46">
        <f t="shared" si="15"/>
        <v>1.9241982507288626</v>
      </c>
      <c r="BR117" s="64">
        <v>5</v>
      </c>
      <c r="BS117" s="46">
        <f t="shared" si="20"/>
        <v>5.8309037900874632</v>
      </c>
      <c r="BT117" s="46">
        <f t="shared" si="21"/>
        <v>14.25</v>
      </c>
      <c r="BU117" s="46">
        <f t="shared" si="22"/>
        <v>16.618075801749271</v>
      </c>
      <c r="BV117" s="45">
        <f t="shared" si="18"/>
        <v>192.22105689091336</v>
      </c>
      <c r="BW117" s="45">
        <f t="shared" si="16"/>
        <v>432.38603066970506</v>
      </c>
      <c r="BX117" s="45">
        <f t="shared" si="17"/>
        <v>1589.0846712588855</v>
      </c>
      <c r="BY117" s="45">
        <f t="shared" si="23"/>
        <v>19069.016055106626</v>
      </c>
      <c r="BZ117" s="45">
        <f t="shared" si="19"/>
        <v>38138.032110213251</v>
      </c>
      <c r="CA117" s="48">
        <v>43101</v>
      </c>
      <c r="CB117" s="111">
        <v>0</v>
      </c>
      <c r="CC117" s="111">
        <v>0</v>
      </c>
    </row>
    <row r="118" spans="1:81">
      <c r="A118" s="42" t="s">
        <v>300</v>
      </c>
      <c r="B118" s="42" t="s">
        <v>1</v>
      </c>
      <c r="C118" s="42" t="s">
        <v>84</v>
      </c>
      <c r="D118" s="42" t="s">
        <v>576</v>
      </c>
      <c r="E118" s="43" t="s">
        <v>402</v>
      </c>
      <c r="F118" s="43" t="s">
        <v>63</v>
      </c>
      <c r="G118" s="43">
        <v>1</v>
      </c>
      <c r="H118" s="45">
        <v>520.79999999999995</v>
      </c>
      <c r="I118" s="45">
        <v>520.79999999999995</v>
      </c>
      <c r="J118" s="45"/>
      <c r="K118" s="45"/>
      <c r="L118" s="45"/>
      <c r="M118" s="45"/>
      <c r="N118" s="45"/>
      <c r="O118" s="45"/>
      <c r="P118" s="45">
        <v>17.044363636363634</v>
      </c>
      <c r="Q118" s="45">
        <v>537.8443636363636</v>
      </c>
      <c r="R118" s="45">
        <v>107.56887272727272</v>
      </c>
      <c r="S118" s="45">
        <v>8.0676654545454536</v>
      </c>
      <c r="T118" s="45">
        <v>5.3784436363636363</v>
      </c>
      <c r="U118" s="45">
        <v>1.0756887272727271</v>
      </c>
      <c r="V118" s="45">
        <v>13.44610909090909</v>
      </c>
      <c r="W118" s="45">
        <v>43.027549090909091</v>
      </c>
      <c r="X118" s="45">
        <v>16.135330909090907</v>
      </c>
      <c r="Y118" s="45">
        <v>3.2270661818181816</v>
      </c>
      <c r="Z118" s="45">
        <v>197.92672581818178</v>
      </c>
      <c r="AA118" s="45">
        <v>44.820363636363631</v>
      </c>
      <c r="AB118" s="45">
        <v>59.754508799999996</v>
      </c>
      <c r="AC118" s="45">
        <v>38.483553056581826</v>
      </c>
      <c r="AD118" s="45">
        <v>143.05842549294545</v>
      </c>
      <c r="AE118" s="45">
        <v>148.75200000000001</v>
      </c>
      <c r="AF118" s="45">
        <v>397</v>
      </c>
      <c r="AG118" s="45">
        <v>0</v>
      </c>
      <c r="AH118" s="45">
        <v>32.619999999999997</v>
      </c>
      <c r="AI118" s="45">
        <v>0</v>
      </c>
      <c r="AJ118" s="45">
        <v>0</v>
      </c>
      <c r="AK118" s="45">
        <v>3.0700000000000003</v>
      </c>
      <c r="AL118" s="45">
        <v>0</v>
      </c>
      <c r="AM118" s="45">
        <v>581.44200000000001</v>
      </c>
      <c r="AN118" s="45">
        <v>922.4271513111272</v>
      </c>
      <c r="AO118" s="45">
        <v>2.6990781481481481</v>
      </c>
      <c r="AP118" s="45">
        <v>0.21592625185185185</v>
      </c>
      <c r="AQ118" s="45">
        <v>0.10796312592592593</v>
      </c>
      <c r="AR118" s="45">
        <v>1.8824552727272728</v>
      </c>
      <c r="AS118" s="45">
        <v>0.69274354036363661</v>
      </c>
      <c r="AT118" s="45">
        <v>23.127307636363632</v>
      </c>
      <c r="AU118" s="45">
        <v>0.89640727272727272</v>
      </c>
      <c r="AV118" s="45">
        <v>29.621881248107741</v>
      </c>
      <c r="AW118" s="45">
        <v>7.4700606060606054</v>
      </c>
      <c r="AX118" s="45">
        <v>4.4222758787878789</v>
      </c>
      <c r="AY118" s="45">
        <v>0.11205090909090908</v>
      </c>
      <c r="AZ118" s="45">
        <v>1.7928145454545454</v>
      </c>
      <c r="BA118" s="45">
        <v>0.69720565656565647</v>
      </c>
      <c r="BB118" s="45">
        <v>5.3339419953131317</v>
      </c>
      <c r="BC118" s="45">
        <v>19.82834959127273</v>
      </c>
      <c r="BD118" s="45"/>
      <c r="BE118" s="45">
        <v>0</v>
      </c>
      <c r="BF118" s="45">
        <v>19.82834959127273</v>
      </c>
      <c r="BG118" s="45">
        <v>29.470416666666669</v>
      </c>
      <c r="BH118" s="45">
        <v>4.1996822392514455</v>
      </c>
      <c r="BI118" s="45">
        <v>1.1631641275421762</v>
      </c>
      <c r="BJ118" s="45">
        <v>191.92185569136208</v>
      </c>
      <c r="BK118" s="45"/>
      <c r="BL118" s="45">
        <v>226.75511872482238</v>
      </c>
      <c r="BM118" s="45">
        <v>1736.4768645116937</v>
      </c>
      <c r="BN118" s="45">
        <f t="shared" si="12"/>
        <v>140.72166432351077</v>
      </c>
      <c r="BO118" s="45">
        <f t="shared" si="13"/>
        <v>99.443309455280939</v>
      </c>
      <c r="BP118" s="46">
        <f t="shared" si="14"/>
        <v>8.6609686609686669</v>
      </c>
      <c r="BQ118" s="46">
        <f t="shared" si="15"/>
        <v>1.8803418803418819</v>
      </c>
      <c r="BR118" s="64">
        <v>3</v>
      </c>
      <c r="BS118" s="46">
        <f t="shared" si="20"/>
        <v>3.4188034188034218</v>
      </c>
      <c r="BT118" s="46">
        <f t="shared" si="21"/>
        <v>12.25</v>
      </c>
      <c r="BU118" s="46">
        <f t="shared" si="22"/>
        <v>13.960113960113972</v>
      </c>
      <c r="BV118" s="45">
        <f t="shared" si="18"/>
        <v>242.41414917684634</v>
      </c>
      <c r="BW118" s="45">
        <f t="shared" si="16"/>
        <v>482.57912295563807</v>
      </c>
      <c r="BX118" s="45">
        <f t="shared" si="17"/>
        <v>2219.0559874673318</v>
      </c>
      <c r="BY118" s="45">
        <f t="shared" si="23"/>
        <v>26628.671849607981</v>
      </c>
      <c r="BZ118" s="45">
        <f t="shared" si="19"/>
        <v>53257.343699215962</v>
      </c>
      <c r="CA118" s="48">
        <v>43101</v>
      </c>
      <c r="CB118" s="111">
        <v>0</v>
      </c>
      <c r="CC118" s="111">
        <v>0</v>
      </c>
    </row>
    <row r="119" spans="1:81">
      <c r="A119" s="42" t="s">
        <v>577</v>
      </c>
      <c r="B119" s="42" t="s">
        <v>2</v>
      </c>
      <c r="C119" s="42" t="s">
        <v>165</v>
      </c>
      <c r="D119" s="42" t="s">
        <v>578</v>
      </c>
      <c r="E119" s="43" t="s">
        <v>402</v>
      </c>
      <c r="F119" s="43" t="s">
        <v>63</v>
      </c>
      <c r="G119" s="43">
        <v>1</v>
      </c>
      <c r="H119" s="45">
        <v>260.39999999999998</v>
      </c>
      <c r="I119" s="45">
        <v>260.39999999999998</v>
      </c>
      <c r="J119" s="45"/>
      <c r="K119" s="45"/>
      <c r="L119" s="45"/>
      <c r="M119" s="45"/>
      <c r="N119" s="45"/>
      <c r="O119" s="45"/>
      <c r="P119" s="45">
        <v>8.5221818181818172</v>
      </c>
      <c r="Q119" s="45">
        <v>268.9221818181818</v>
      </c>
      <c r="R119" s="45">
        <v>53.78443636363636</v>
      </c>
      <c r="S119" s="45">
        <v>4.0338327272727268</v>
      </c>
      <c r="T119" s="45">
        <v>2.6892218181818182</v>
      </c>
      <c r="U119" s="45">
        <v>0.53784436363636356</v>
      </c>
      <c r="V119" s="45">
        <v>6.723054545454545</v>
      </c>
      <c r="W119" s="45">
        <v>21.513774545454545</v>
      </c>
      <c r="X119" s="45">
        <v>8.0676654545454536</v>
      </c>
      <c r="Y119" s="45">
        <v>1.6135330909090908</v>
      </c>
      <c r="Z119" s="45">
        <v>98.96336290909089</v>
      </c>
      <c r="AA119" s="45">
        <v>22.410181818181815</v>
      </c>
      <c r="AB119" s="45">
        <v>29.877254399999998</v>
      </c>
      <c r="AC119" s="45">
        <v>19.241776528290913</v>
      </c>
      <c r="AD119" s="45">
        <v>71.529212746472723</v>
      </c>
      <c r="AE119" s="45">
        <v>164.376</v>
      </c>
      <c r="AF119" s="45">
        <v>397</v>
      </c>
      <c r="AG119" s="45">
        <v>0</v>
      </c>
      <c r="AH119" s="45">
        <v>0</v>
      </c>
      <c r="AI119" s="45">
        <v>0</v>
      </c>
      <c r="AJ119" s="45">
        <v>0</v>
      </c>
      <c r="AK119" s="45">
        <v>3.0700000000000003</v>
      </c>
      <c r="AL119" s="45">
        <v>0</v>
      </c>
      <c r="AM119" s="45">
        <v>564.44600000000003</v>
      </c>
      <c r="AN119" s="45">
        <v>734.93857565556357</v>
      </c>
      <c r="AO119" s="45">
        <v>1.349539074074074</v>
      </c>
      <c r="AP119" s="45">
        <v>0.10796312592592593</v>
      </c>
      <c r="AQ119" s="45">
        <v>5.3981562962962963E-2</v>
      </c>
      <c r="AR119" s="45">
        <v>0.94122763636363638</v>
      </c>
      <c r="AS119" s="45">
        <v>0.34637177018181831</v>
      </c>
      <c r="AT119" s="45">
        <v>11.563653818181816</v>
      </c>
      <c r="AU119" s="45">
        <v>0.44820363636363636</v>
      </c>
      <c r="AV119" s="45">
        <v>14.81094062405387</v>
      </c>
      <c r="AW119" s="45">
        <v>3.7350303030303027</v>
      </c>
      <c r="AX119" s="45">
        <v>2.2111379393939394</v>
      </c>
      <c r="AY119" s="45">
        <v>5.6025454545454538E-2</v>
      </c>
      <c r="AZ119" s="45">
        <v>0.89640727272727272</v>
      </c>
      <c r="BA119" s="45">
        <v>0.34860282828282824</v>
      </c>
      <c r="BB119" s="45">
        <v>2.6669709976565659</v>
      </c>
      <c r="BC119" s="45">
        <v>9.9141747956363648</v>
      </c>
      <c r="BD119" s="45"/>
      <c r="BE119" s="45">
        <v>0</v>
      </c>
      <c r="BF119" s="45">
        <v>9.9141747956363648</v>
      </c>
      <c r="BG119" s="45">
        <v>29.470416666666669</v>
      </c>
      <c r="BH119" s="45">
        <v>2.0998411196257227</v>
      </c>
      <c r="BI119" s="45">
        <v>0.58158206377108801</v>
      </c>
      <c r="BJ119" s="45">
        <v>95.960927845681056</v>
      </c>
      <c r="BK119" s="45"/>
      <c r="BL119" s="45">
        <v>128.11276769574454</v>
      </c>
      <c r="BM119" s="45">
        <v>1156.6986405891803</v>
      </c>
      <c r="BN119" s="45">
        <f t="shared" si="12"/>
        <v>140.72166432351077</v>
      </c>
      <c r="BO119" s="45">
        <f t="shared" si="13"/>
        <v>99.443309455280939</v>
      </c>
      <c r="BP119" s="46">
        <f t="shared" si="14"/>
        <v>8.8629737609329435</v>
      </c>
      <c r="BQ119" s="46">
        <f t="shared" si="15"/>
        <v>1.9241982507288626</v>
      </c>
      <c r="BR119" s="64">
        <v>5</v>
      </c>
      <c r="BS119" s="46">
        <f t="shared" si="20"/>
        <v>5.8309037900874632</v>
      </c>
      <c r="BT119" s="46">
        <f t="shared" si="21"/>
        <v>14.25</v>
      </c>
      <c r="BU119" s="46">
        <f t="shared" si="22"/>
        <v>16.618075801749271</v>
      </c>
      <c r="BV119" s="45">
        <f t="shared" si="18"/>
        <v>192.22105689091336</v>
      </c>
      <c r="BW119" s="45">
        <f t="shared" si="16"/>
        <v>432.38603066970506</v>
      </c>
      <c r="BX119" s="45">
        <f t="shared" si="17"/>
        <v>1589.0846712588855</v>
      </c>
      <c r="BY119" s="45">
        <f t="shared" si="23"/>
        <v>19069.016055106626</v>
      </c>
      <c r="BZ119" s="45">
        <f t="shared" si="19"/>
        <v>38138.032110213251</v>
      </c>
      <c r="CA119" s="48">
        <v>43101</v>
      </c>
      <c r="CB119" s="111">
        <v>0</v>
      </c>
      <c r="CC119" s="111">
        <v>0</v>
      </c>
    </row>
    <row r="120" spans="1:81">
      <c r="A120" s="42" t="s">
        <v>302</v>
      </c>
      <c r="B120" s="42" t="s">
        <v>0</v>
      </c>
      <c r="C120" s="42" t="s">
        <v>183</v>
      </c>
      <c r="D120" s="42" t="s">
        <v>579</v>
      </c>
      <c r="E120" s="43" t="s">
        <v>402</v>
      </c>
      <c r="F120" s="43" t="s">
        <v>63</v>
      </c>
      <c r="G120" s="43">
        <v>1</v>
      </c>
      <c r="H120" s="45">
        <v>1041.5999999999999</v>
      </c>
      <c r="I120" s="45">
        <v>1041.5999999999999</v>
      </c>
      <c r="J120" s="45"/>
      <c r="K120" s="45"/>
      <c r="L120" s="45"/>
      <c r="M120" s="45"/>
      <c r="N120" s="45"/>
      <c r="O120" s="45"/>
      <c r="P120" s="45">
        <v>34.088727272727269</v>
      </c>
      <c r="Q120" s="45">
        <v>1075.6887272727272</v>
      </c>
      <c r="R120" s="45">
        <v>215.13774545454544</v>
      </c>
      <c r="S120" s="45">
        <v>16.135330909090907</v>
      </c>
      <c r="T120" s="45">
        <v>10.756887272727273</v>
      </c>
      <c r="U120" s="45">
        <v>2.1513774545454543</v>
      </c>
      <c r="V120" s="45">
        <v>26.89221818181818</v>
      </c>
      <c r="W120" s="45">
        <v>86.055098181818181</v>
      </c>
      <c r="X120" s="45">
        <v>32.270661818181814</v>
      </c>
      <c r="Y120" s="45">
        <v>6.4541323636363632</v>
      </c>
      <c r="Z120" s="45">
        <v>395.85345163636356</v>
      </c>
      <c r="AA120" s="45">
        <v>89.640727272727261</v>
      </c>
      <c r="AB120" s="45">
        <v>119.50901759999999</v>
      </c>
      <c r="AC120" s="45">
        <v>76.967106113163652</v>
      </c>
      <c r="AD120" s="45">
        <v>286.11685098589089</v>
      </c>
      <c r="AE120" s="45">
        <v>117.504</v>
      </c>
      <c r="AF120" s="45">
        <v>397</v>
      </c>
      <c r="AG120" s="45">
        <v>0</v>
      </c>
      <c r="AH120" s="45">
        <v>32.619999999999997</v>
      </c>
      <c r="AI120" s="45">
        <v>0</v>
      </c>
      <c r="AJ120" s="45">
        <v>0</v>
      </c>
      <c r="AK120" s="45">
        <v>3.0700000000000003</v>
      </c>
      <c r="AL120" s="45">
        <v>0</v>
      </c>
      <c r="AM120" s="45">
        <v>550.19400000000007</v>
      </c>
      <c r="AN120" s="45">
        <v>1232.1643026222546</v>
      </c>
      <c r="AO120" s="45">
        <v>5.3981562962962961</v>
      </c>
      <c r="AP120" s="45">
        <v>0.43185250370370371</v>
      </c>
      <c r="AQ120" s="45">
        <v>0.21592625185185185</v>
      </c>
      <c r="AR120" s="45">
        <v>3.7649105454545455</v>
      </c>
      <c r="AS120" s="45">
        <v>1.3854870807272732</v>
      </c>
      <c r="AT120" s="45">
        <v>46.254615272727264</v>
      </c>
      <c r="AU120" s="45">
        <v>1.7928145454545454</v>
      </c>
      <c r="AV120" s="45">
        <v>59.243762496215481</v>
      </c>
      <c r="AW120" s="45">
        <v>14.940121212121211</v>
      </c>
      <c r="AX120" s="45">
        <v>8.8445517575757577</v>
      </c>
      <c r="AY120" s="45">
        <v>0.22410181818181815</v>
      </c>
      <c r="AZ120" s="45">
        <v>3.5856290909090909</v>
      </c>
      <c r="BA120" s="45">
        <v>1.3944113131313129</v>
      </c>
      <c r="BB120" s="45">
        <v>10.667883990626263</v>
      </c>
      <c r="BC120" s="45">
        <v>39.656699182545459</v>
      </c>
      <c r="BD120" s="45"/>
      <c r="BE120" s="45">
        <v>0</v>
      </c>
      <c r="BF120" s="45">
        <v>39.656699182545459</v>
      </c>
      <c r="BG120" s="45">
        <v>53.087083333333339</v>
      </c>
      <c r="BH120" s="45">
        <v>8.3993644785028909</v>
      </c>
      <c r="BI120" s="45">
        <v>2.3263282550843525</v>
      </c>
      <c r="BJ120" s="45">
        <v>383.84371138272417</v>
      </c>
      <c r="BK120" s="45"/>
      <c r="BL120" s="45">
        <v>447.65648744964477</v>
      </c>
      <c r="BM120" s="45">
        <v>2854.4099790233877</v>
      </c>
      <c r="BN120" s="45">
        <f t="shared" si="12"/>
        <v>140.72166432351077</v>
      </c>
      <c r="BO120" s="45">
        <f t="shared" si="13"/>
        <v>99.443309455280939</v>
      </c>
      <c r="BP120" s="46">
        <f t="shared" si="14"/>
        <v>8.8629737609329435</v>
      </c>
      <c r="BQ120" s="46">
        <f t="shared" si="15"/>
        <v>1.9241982507288626</v>
      </c>
      <c r="BR120" s="64">
        <v>5</v>
      </c>
      <c r="BS120" s="46">
        <f t="shared" si="20"/>
        <v>5.8309037900874632</v>
      </c>
      <c r="BT120" s="46">
        <f t="shared" si="21"/>
        <v>14.25</v>
      </c>
      <c r="BU120" s="46">
        <f t="shared" si="22"/>
        <v>16.618075801749271</v>
      </c>
      <c r="BV120" s="45">
        <f t="shared" si="18"/>
        <v>474.34801400680203</v>
      </c>
      <c r="BW120" s="45">
        <f t="shared" si="16"/>
        <v>714.51298778559385</v>
      </c>
      <c r="BX120" s="45">
        <f t="shared" si="17"/>
        <v>3568.9229668089815</v>
      </c>
      <c r="BY120" s="45">
        <f t="shared" si="23"/>
        <v>42827.07560170778</v>
      </c>
      <c r="BZ120" s="45">
        <f t="shared" si="19"/>
        <v>85654.15120341556</v>
      </c>
      <c r="CA120" s="48">
        <v>43101</v>
      </c>
      <c r="CB120" s="111">
        <v>0</v>
      </c>
      <c r="CC120" s="111">
        <v>0</v>
      </c>
    </row>
    <row r="121" spans="1:81">
      <c r="A121" s="42" t="s">
        <v>580</v>
      </c>
      <c r="B121" s="42" t="s">
        <v>1</v>
      </c>
      <c r="C121" s="42" t="s">
        <v>67</v>
      </c>
      <c r="D121" s="42" t="s">
        <v>581</v>
      </c>
      <c r="E121" s="43" t="s">
        <v>402</v>
      </c>
      <c r="F121" s="43" t="s">
        <v>63</v>
      </c>
      <c r="G121" s="43">
        <v>1</v>
      </c>
      <c r="H121" s="45">
        <v>520.79999999999995</v>
      </c>
      <c r="I121" s="45">
        <v>520.79999999999995</v>
      </c>
      <c r="J121" s="45"/>
      <c r="K121" s="45"/>
      <c r="L121" s="45"/>
      <c r="M121" s="45"/>
      <c r="N121" s="45"/>
      <c r="O121" s="45"/>
      <c r="P121" s="45">
        <v>17.044363636363634</v>
      </c>
      <c r="Q121" s="45">
        <v>537.8443636363636</v>
      </c>
      <c r="R121" s="45">
        <v>107.56887272727272</v>
      </c>
      <c r="S121" s="45">
        <v>8.0676654545454536</v>
      </c>
      <c r="T121" s="45">
        <v>5.3784436363636363</v>
      </c>
      <c r="U121" s="45">
        <v>1.0756887272727271</v>
      </c>
      <c r="V121" s="45">
        <v>13.44610909090909</v>
      </c>
      <c r="W121" s="45">
        <v>43.027549090909091</v>
      </c>
      <c r="X121" s="45">
        <v>16.135330909090907</v>
      </c>
      <c r="Y121" s="45">
        <v>3.2270661818181816</v>
      </c>
      <c r="Z121" s="45">
        <v>197.92672581818178</v>
      </c>
      <c r="AA121" s="45">
        <v>44.820363636363631</v>
      </c>
      <c r="AB121" s="45">
        <v>59.754508799999996</v>
      </c>
      <c r="AC121" s="45">
        <v>38.483553056581826</v>
      </c>
      <c r="AD121" s="45">
        <v>143.05842549294545</v>
      </c>
      <c r="AE121" s="45">
        <v>148.75200000000001</v>
      </c>
      <c r="AF121" s="45">
        <v>397</v>
      </c>
      <c r="AG121" s="45">
        <v>0</v>
      </c>
      <c r="AH121" s="45">
        <v>0</v>
      </c>
      <c r="AI121" s="45">
        <v>9.84</v>
      </c>
      <c r="AJ121" s="45">
        <v>0</v>
      </c>
      <c r="AK121" s="45">
        <v>3.0700000000000003</v>
      </c>
      <c r="AL121" s="45">
        <v>0</v>
      </c>
      <c r="AM121" s="45">
        <v>558.66200000000003</v>
      </c>
      <c r="AN121" s="45">
        <v>899.64715131112723</v>
      </c>
      <c r="AO121" s="45">
        <v>2.6990781481481481</v>
      </c>
      <c r="AP121" s="45">
        <v>0.21592625185185185</v>
      </c>
      <c r="AQ121" s="45">
        <v>0.10796312592592593</v>
      </c>
      <c r="AR121" s="45">
        <v>1.8824552727272728</v>
      </c>
      <c r="AS121" s="45">
        <v>0.69274354036363661</v>
      </c>
      <c r="AT121" s="45">
        <v>23.127307636363632</v>
      </c>
      <c r="AU121" s="45">
        <v>0.89640727272727272</v>
      </c>
      <c r="AV121" s="45">
        <v>29.621881248107741</v>
      </c>
      <c r="AW121" s="45">
        <v>7.4700606060606054</v>
      </c>
      <c r="AX121" s="45">
        <v>4.4222758787878789</v>
      </c>
      <c r="AY121" s="45">
        <v>0.11205090909090908</v>
      </c>
      <c r="AZ121" s="45">
        <v>1.7928145454545454</v>
      </c>
      <c r="BA121" s="45">
        <v>0.69720565656565647</v>
      </c>
      <c r="BB121" s="45">
        <v>5.3339419953131317</v>
      </c>
      <c r="BC121" s="45">
        <v>19.82834959127273</v>
      </c>
      <c r="BD121" s="45"/>
      <c r="BE121" s="45">
        <v>0</v>
      </c>
      <c r="BF121" s="45">
        <v>19.82834959127273</v>
      </c>
      <c r="BG121" s="45">
        <v>29.470416666666669</v>
      </c>
      <c r="BH121" s="45">
        <v>4.1996822392514455</v>
      </c>
      <c r="BI121" s="45">
        <v>1.1631641275421762</v>
      </c>
      <c r="BJ121" s="45">
        <v>191.92185569136208</v>
      </c>
      <c r="BK121" s="45"/>
      <c r="BL121" s="45">
        <v>226.75511872482238</v>
      </c>
      <c r="BM121" s="45">
        <v>1713.6968645116935</v>
      </c>
      <c r="BN121" s="45">
        <f t="shared" si="12"/>
        <v>140.72166432351077</v>
      </c>
      <c r="BO121" s="45">
        <f t="shared" si="13"/>
        <v>99.443309455280939</v>
      </c>
      <c r="BP121" s="46">
        <f t="shared" si="14"/>
        <v>8.7608069164265068</v>
      </c>
      <c r="BQ121" s="46">
        <f t="shared" si="15"/>
        <v>1.9020172910662811</v>
      </c>
      <c r="BR121" s="64">
        <v>4</v>
      </c>
      <c r="BS121" s="46">
        <f t="shared" si="20"/>
        <v>4.6109510086455305</v>
      </c>
      <c r="BT121" s="46">
        <f t="shared" si="21"/>
        <v>13.25</v>
      </c>
      <c r="BU121" s="46">
        <f t="shared" si="22"/>
        <v>15.273775216138318</v>
      </c>
      <c r="BV121" s="45">
        <f t="shared" si="18"/>
        <v>261.74620697152653</v>
      </c>
      <c r="BW121" s="45">
        <f t="shared" si="16"/>
        <v>501.91118075031824</v>
      </c>
      <c r="BX121" s="45">
        <f t="shared" si="17"/>
        <v>2215.6080452620117</v>
      </c>
      <c r="BY121" s="45">
        <f t="shared" si="23"/>
        <v>26587.296543144141</v>
      </c>
      <c r="BZ121" s="45">
        <f t="shared" si="19"/>
        <v>53174.593086288281</v>
      </c>
      <c r="CA121" s="48">
        <v>43101</v>
      </c>
      <c r="CB121" s="111">
        <v>0</v>
      </c>
      <c r="CC121" s="111">
        <v>0</v>
      </c>
    </row>
    <row r="122" spans="1:81">
      <c r="A122" s="42" t="s">
        <v>582</v>
      </c>
      <c r="B122" s="42" t="s">
        <v>2</v>
      </c>
      <c r="C122" s="42" t="s">
        <v>67</v>
      </c>
      <c r="D122" s="42" t="s">
        <v>583</v>
      </c>
      <c r="E122" s="43" t="s">
        <v>402</v>
      </c>
      <c r="F122" s="43" t="s">
        <v>63</v>
      </c>
      <c r="G122" s="43">
        <v>2</v>
      </c>
      <c r="H122" s="45">
        <v>260.39999999999998</v>
      </c>
      <c r="I122" s="45">
        <v>520.79999999999995</v>
      </c>
      <c r="J122" s="45"/>
      <c r="K122" s="45"/>
      <c r="L122" s="45"/>
      <c r="M122" s="45"/>
      <c r="N122" s="45"/>
      <c r="O122" s="45"/>
      <c r="P122" s="45">
        <v>17.044363636363634</v>
      </c>
      <c r="Q122" s="45">
        <v>537.8443636363636</v>
      </c>
      <c r="R122" s="45">
        <v>107.56887272727272</v>
      </c>
      <c r="S122" s="45">
        <v>8.0676654545454536</v>
      </c>
      <c r="T122" s="45">
        <v>5.3784436363636363</v>
      </c>
      <c r="U122" s="45">
        <v>1.0756887272727271</v>
      </c>
      <c r="V122" s="45">
        <v>13.44610909090909</v>
      </c>
      <c r="W122" s="45">
        <v>43.027549090909091</v>
      </c>
      <c r="X122" s="45">
        <v>16.135330909090907</v>
      </c>
      <c r="Y122" s="45">
        <v>3.2270661818181816</v>
      </c>
      <c r="Z122" s="45">
        <v>197.92672581818178</v>
      </c>
      <c r="AA122" s="45">
        <v>44.820363636363631</v>
      </c>
      <c r="AB122" s="45">
        <v>59.754508799999996</v>
      </c>
      <c r="AC122" s="45">
        <v>38.483553056581826</v>
      </c>
      <c r="AD122" s="45">
        <v>143.05842549294545</v>
      </c>
      <c r="AE122" s="45">
        <v>328.75200000000001</v>
      </c>
      <c r="AF122" s="45">
        <v>794</v>
      </c>
      <c r="AG122" s="45">
        <v>0</v>
      </c>
      <c r="AH122" s="45">
        <v>0</v>
      </c>
      <c r="AI122" s="45">
        <v>19.68</v>
      </c>
      <c r="AJ122" s="45">
        <v>0</v>
      </c>
      <c r="AK122" s="45">
        <v>6.1400000000000006</v>
      </c>
      <c r="AL122" s="45">
        <v>0</v>
      </c>
      <c r="AM122" s="45">
        <v>1148.5720000000001</v>
      </c>
      <c r="AN122" s="45">
        <v>1489.5571513111272</v>
      </c>
      <c r="AO122" s="45">
        <v>2.6990781481481481</v>
      </c>
      <c r="AP122" s="45">
        <v>0.21592625185185185</v>
      </c>
      <c r="AQ122" s="45">
        <v>0.10796312592592593</v>
      </c>
      <c r="AR122" s="45">
        <v>1.8824552727272728</v>
      </c>
      <c r="AS122" s="45">
        <v>0.69274354036363661</v>
      </c>
      <c r="AT122" s="45">
        <v>23.127307636363632</v>
      </c>
      <c r="AU122" s="45">
        <v>0.89640727272727272</v>
      </c>
      <c r="AV122" s="45">
        <v>29.621881248107741</v>
      </c>
      <c r="AW122" s="45">
        <v>7.4700606060606054</v>
      </c>
      <c r="AX122" s="45">
        <v>4.4222758787878789</v>
      </c>
      <c r="AY122" s="45">
        <v>0.11205090909090908</v>
      </c>
      <c r="AZ122" s="45">
        <v>1.7928145454545454</v>
      </c>
      <c r="BA122" s="45">
        <v>0.69720565656565647</v>
      </c>
      <c r="BB122" s="45">
        <v>5.3339419953131317</v>
      </c>
      <c r="BC122" s="45">
        <v>19.82834959127273</v>
      </c>
      <c r="BD122" s="45"/>
      <c r="BE122" s="45">
        <v>0</v>
      </c>
      <c r="BF122" s="45">
        <v>19.82834959127273</v>
      </c>
      <c r="BG122" s="45">
        <v>58.940833333333337</v>
      </c>
      <c r="BH122" s="45">
        <v>4.1996822392514455</v>
      </c>
      <c r="BI122" s="45">
        <v>1.163164127542176</v>
      </c>
      <c r="BJ122" s="45">
        <v>191.92185569136211</v>
      </c>
      <c r="BK122" s="45"/>
      <c r="BL122" s="45">
        <v>256.22553539148907</v>
      </c>
      <c r="BM122" s="45">
        <v>2333.0772811783604</v>
      </c>
      <c r="BN122" s="45">
        <f t="shared" si="12"/>
        <v>281.44332864702153</v>
      </c>
      <c r="BO122" s="45">
        <f t="shared" si="13"/>
        <v>198.88661891056188</v>
      </c>
      <c r="BP122" s="46">
        <f t="shared" si="14"/>
        <v>8.5633802816901436</v>
      </c>
      <c r="BQ122" s="46">
        <f t="shared" si="15"/>
        <v>1.8591549295774654</v>
      </c>
      <c r="BR122" s="64">
        <v>2</v>
      </c>
      <c r="BS122" s="46">
        <f t="shared" si="20"/>
        <v>2.2535211267605644</v>
      </c>
      <c r="BT122" s="46">
        <f t="shared" si="21"/>
        <v>11.25</v>
      </c>
      <c r="BU122" s="46">
        <f t="shared" si="22"/>
        <v>12.676056338028173</v>
      </c>
      <c r="BV122" s="45">
        <f t="shared" si="18"/>
        <v>295.74219057190493</v>
      </c>
      <c r="BW122" s="45">
        <f t="shared" si="16"/>
        <v>776.07213812948839</v>
      </c>
      <c r="BX122" s="45">
        <f t="shared" si="17"/>
        <v>3109.1494193078488</v>
      </c>
      <c r="BY122" s="45">
        <f t="shared" si="23"/>
        <v>37309.793031694186</v>
      </c>
      <c r="BZ122" s="45">
        <f t="shared" si="19"/>
        <v>74619.586063388371</v>
      </c>
      <c r="CA122" s="48">
        <v>43101</v>
      </c>
      <c r="CB122" s="111">
        <v>0</v>
      </c>
      <c r="CC122" s="111">
        <v>0</v>
      </c>
    </row>
    <row r="123" spans="1:81">
      <c r="A123" s="42" t="s">
        <v>304</v>
      </c>
      <c r="B123" s="42" t="s">
        <v>0</v>
      </c>
      <c r="C123" s="42" t="s">
        <v>165</v>
      </c>
      <c r="D123" s="42" t="s">
        <v>584</v>
      </c>
      <c r="E123" s="43" t="s">
        <v>402</v>
      </c>
      <c r="F123" s="43" t="s">
        <v>63</v>
      </c>
      <c r="G123" s="43">
        <v>1</v>
      </c>
      <c r="H123" s="45">
        <v>1041.5999999999999</v>
      </c>
      <c r="I123" s="45">
        <v>1041.5999999999999</v>
      </c>
      <c r="J123" s="45"/>
      <c r="K123" s="45"/>
      <c r="L123" s="45"/>
      <c r="M123" s="45"/>
      <c r="N123" s="45"/>
      <c r="O123" s="45"/>
      <c r="P123" s="45">
        <v>34.088727272727269</v>
      </c>
      <c r="Q123" s="45">
        <v>1075.6887272727272</v>
      </c>
      <c r="R123" s="45">
        <v>215.13774545454544</v>
      </c>
      <c r="S123" s="45">
        <v>16.135330909090907</v>
      </c>
      <c r="T123" s="45">
        <v>10.756887272727273</v>
      </c>
      <c r="U123" s="45">
        <v>2.1513774545454543</v>
      </c>
      <c r="V123" s="45">
        <v>26.89221818181818</v>
      </c>
      <c r="W123" s="45">
        <v>86.055098181818181</v>
      </c>
      <c r="X123" s="45">
        <v>32.270661818181814</v>
      </c>
      <c r="Y123" s="45">
        <v>6.4541323636363632</v>
      </c>
      <c r="Z123" s="45">
        <v>395.85345163636356</v>
      </c>
      <c r="AA123" s="45">
        <v>89.640727272727261</v>
      </c>
      <c r="AB123" s="45">
        <v>119.50901759999999</v>
      </c>
      <c r="AC123" s="45">
        <v>76.967106113163652</v>
      </c>
      <c r="AD123" s="45">
        <v>286.11685098589089</v>
      </c>
      <c r="AE123" s="45">
        <v>117.504</v>
      </c>
      <c r="AF123" s="45">
        <v>397</v>
      </c>
      <c r="AG123" s="45">
        <v>0</v>
      </c>
      <c r="AH123" s="45">
        <v>0</v>
      </c>
      <c r="AI123" s="45">
        <v>0</v>
      </c>
      <c r="AJ123" s="45">
        <v>0</v>
      </c>
      <c r="AK123" s="45">
        <v>3.0700000000000003</v>
      </c>
      <c r="AL123" s="45">
        <v>0</v>
      </c>
      <c r="AM123" s="45">
        <v>517.57400000000007</v>
      </c>
      <c r="AN123" s="45">
        <v>1199.5443026222545</v>
      </c>
      <c r="AO123" s="45">
        <v>5.3981562962962961</v>
      </c>
      <c r="AP123" s="45">
        <v>0.43185250370370371</v>
      </c>
      <c r="AQ123" s="45">
        <v>0.21592625185185185</v>
      </c>
      <c r="AR123" s="45">
        <v>3.7649105454545455</v>
      </c>
      <c r="AS123" s="45">
        <v>1.3854870807272732</v>
      </c>
      <c r="AT123" s="45">
        <v>46.254615272727264</v>
      </c>
      <c r="AU123" s="45">
        <v>1.7928145454545454</v>
      </c>
      <c r="AV123" s="45">
        <v>59.243762496215481</v>
      </c>
      <c r="AW123" s="45">
        <v>14.940121212121211</v>
      </c>
      <c r="AX123" s="45">
        <v>8.8445517575757577</v>
      </c>
      <c r="AY123" s="45">
        <v>0.22410181818181815</v>
      </c>
      <c r="AZ123" s="45">
        <v>3.5856290909090909</v>
      </c>
      <c r="BA123" s="45">
        <v>1.3944113131313129</v>
      </c>
      <c r="BB123" s="45">
        <v>10.667883990626263</v>
      </c>
      <c r="BC123" s="45">
        <v>39.656699182545459</v>
      </c>
      <c r="BD123" s="45"/>
      <c r="BE123" s="45">
        <v>0</v>
      </c>
      <c r="BF123" s="45">
        <v>39.656699182545459</v>
      </c>
      <c r="BG123" s="45">
        <v>53.087083333333339</v>
      </c>
      <c r="BH123" s="45">
        <v>8.3993644785028909</v>
      </c>
      <c r="BI123" s="45">
        <v>2.3263282550843525</v>
      </c>
      <c r="BJ123" s="45">
        <v>383.84371138272417</v>
      </c>
      <c r="BK123" s="45"/>
      <c r="BL123" s="45">
        <v>447.65648744964477</v>
      </c>
      <c r="BM123" s="45">
        <v>2821.7899790233873</v>
      </c>
      <c r="BN123" s="45">
        <f t="shared" si="12"/>
        <v>140.72166432351077</v>
      </c>
      <c r="BO123" s="45">
        <f t="shared" si="13"/>
        <v>99.443309455280939</v>
      </c>
      <c r="BP123" s="46">
        <f t="shared" si="14"/>
        <v>8.6609686609686669</v>
      </c>
      <c r="BQ123" s="46">
        <f t="shared" si="15"/>
        <v>1.8803418803418819</v>
      </c>
      <c r="BR123" s="64">
        <v>3</v>
      </c>
      <c r="BS123" s="46">
        <f t="shared" si="20"/>
        <v>3.4188034188034218</v>
      </c>
      <c r="BT123" s="46">
        <f t="shared" si="21"/>
        <v>12.25</v>
      </c>
      <c r="BU123" s="46">
        <f t="shared" si="22"/>
        <v>13.960113960113972</v>
      </c>
      <c r="BV123" s="45">
        <f t="shared" si="18"/>
        <v>393.92509678674105</v>
      </c>
      <c r="BW123" s="45">
        <f t="shared" si="16"/>
        <v>634.09007056553276</v>
      </c>
      <c r="BX123" s="45">
        <f t="shared" si="17"/>
        <v>3455.88004958892</v>
      </c>
      <c r="BY123" s="45">
        <f t="shared" si="23"/>
        <v>41470.560595067043</v>
      </c>
      <c r="BZ123" s="45">
        <f t="shared" si="19"/>
        <v>82941.121190134087</v>
      </c>
      <c r="CA123" s="48">
        <v>43101</v>
      </c>
      <c r="CB123" s="111">
        <v>0</v>
      </c>
      <c r="CC123" s="111">
        <v>0</v>
      </c>
    </row>
    <row r="124" spans="1:81">
      <c r="A124" s="42" t="s">
        <v>309</v>
      </c>
      <c r="B124" s="42" t="s">
        <v>1</v>
      </c>
      <c r="C124" s="42" t="s">
        <v>498</v>
      </c>
      <c r="D124" s="42" t="s">
        <v>585</v>
      </c>
      <c r="E124" s="43" t="s">
        <v>402</v>
      </c>
      <c r="F124" s="43" t="s">
        <v>63</v>
      </c>
      <c r="G124" s="43">
        <v>1</v>
      </c>
      <c r="H124" s="45">
        <v>520.79999999999995</v>
      </c>
      <c r="I124" s="45">
        <v>520.79999999999995</v>
      </c>
      <c r="J124" s="45"/>
      <c r="K124" s="45"/>
      <c r="L124" s="45"/>
      <c r="M124" s="45"/>
      <c r="N124" s="45"/>
      <c r="O124" s="45"/>
      <c r="P124" s="45">
        <v>17.044363636363634</v>
      </c>
      <c r="Q124" s="45">
        <v>537.8443636363636</v>
      </c>
      <c r="R124" s="45">
        <v>107.56887272727272</v>
      </c>
      <c r="S124" s="45">
        <v>8.0676654545454536</v>
      </c>
      <c r="T124" s="45">
        <v>5.3784436363636363</v>
      </c>
      <c r="U124" s="45">
        <v>1.0756887272727271</v>
      </c>
      <c r="V124" s="45">
        <v>13.44610909090909</v>
      </c>
      <c r="W124" s="45">
        <v>43.027549090909091</v>
      </c>
      <c r="X124" s="45">
        <v>16.135330909090907</v>
      </c>
      <c r="Y124" s="45">
        <v>3.2270661818181816</v>
      </c>
      <c r="Z124" s="45">
        <v>197.92672581818178</v>
      </c>
      <c r="AA124" s="45">
        <v>44.820363636363631</v>
      </c>
      <c r="AB124" s="45">
        <v>59.754508799999996</v>
      </c>
      <c r="AC124" s="45">
        <v>38.483553056581826</v>
      </c>
      <c r="AD124" s="45">
        <v>143.05842549294545</v>
      </c>
      <c r="AE124" s="45">
        <v>148.75200000000001</v>
      </c>
      <c r="AF124" s="45">
        <v>397</v>
      </c>
      <c r="AG124" s="45">
        <v>0</v>
      </c>
      <c r="AH124" s="45">
        <v>32.619999999999997</v>
      </c>
      <c r="AI124" s="45">
        <v>0</v>
      </c>
      <c r="AJ124" s="45">
        <v>0</v>
      </c>
      <c r="AK124" s="45">
        <v>3.0700000000000003</v>
      </c>
      <c r="AL124" s="45">
        <v>0</v>
      </c>
      <c r="AM124" s="45">
        <v>581.44200000000001</v>
      </c>
      <c r="AN124" s="45">
        <v>922.4271513111272</v>
      </c>
      <c r="AO124" s="45">
        <v>2.6990781481481481</v>
      </c>
      <c r="AP124" s="45">
        <v>0.21592625185185185</v>
      </c>
      <c r="AQ124" s="45">
        <v>0.10796312592592593</v>
      </c>
      <c r="AR124" s="45">
        <v>1.8824552727272728</v>
      </c>
      <c r="AS124" s="45">
        <v>0.69274354036363661</v>
      </c>
      <c r="AT124" s="45">
        <v>23.127307636363632</v>
      </c>
      <c r="AU124" s="45">
        <v>0.89640727272727272</v>
      </c>
      <c r="AV124" s="45">
        <v>29.621881248107741</v>
      </c>
      <c r="AW124" s="45">
        <v>7.4700606060606054</v>
      </c>
      <c r="AX124" s="45">
        <v>4.4222758787878789</v>
      </c>
      <c r="AY124" s="45">
        <v>0.11205090909090908</v>
      </c>
      <c r="AZ124" s="45">
        <v>1.7928145454545454</v>
      </c>
      <c r="BA124" s="45">
        <v>0.69720565656565647</v>
      </c>
      <c r="BB124" s="45">
        <v>5.3339419953131317</v>
      </c>
      <c r="BC124" s="45">
        <v>19.82834959127273</v>
      </c>
      <c r="BD124" s="45"/>
      <c r="BE124" s="45">
        <v>0</v>
      </c>
      <c r="BF124" s="45">
        <v>19.82834959127273</v>
      </c>
      <c r="BG124" s="45">
        <v>29.470416666666669</v>
      </c>
      <c r="BH124" s="45">
        <v>4.1996822392514455</v>
      </c>
      <c r="BI124" s="45">
        <v>1.1631641275421762</v>
      </c>
      <c r="BJ124" s="45">
        <v>191.92185569136208</v>
      </c>
      <c r="BK124" s="45"/>
      <c r="BL124" s="45">
        <v>226.75511872482238</v>
      </c>
      <c r="BM124" s="45">
        <v>1736.4768645116937</v>
      </c>
      <c r="BN124" s="45">
        <f t="shared" si="12"/>
        <v>140.72166432351077</v>
      </c>
      <c r="BO124" s="45">
        <f t="shared" si="13"/>
        <v>99.443309455280939</v>
      </c>
      <c r="BP124" s="46">
        <f t="shared" si="14"/>
        <v>8.5633802816901436</v>
      </c>
      <c r="BQ124" s="46">
        <f t="shared" si="15"/>
        <v>1.8591549295774654</v>
      </c>
      <c r="BR124" s="64">
        <v>2</v>
      </c>
      <c r="BS124" s="46">
        <f t="shared" si="20"/>
        <v>2.2535211267605644</v>
      </c>
      <c r="BT124" s="46">
        <f t="shared" si="21"/>
        <v>11.25</v>
      </c>
      <c r="BU124" s="46">
        <f t="shared" si="22"/>
        <v>12.676056338028173</v>
      </c>
      <c r="BV124" s="45">
        <f t="shared" si="18"/>
        <v>220.11678564232744</v>
      </c>
      <c r="BW124" s="45">
        <f t="shared" si="16"/>
        <v>460.28175942111915</v>
      </c>
      <c r="BX124" s="45">
        <f t="shared" si="17"/>
        <v>2196.758623932813</v>
      </c>
      <c r="BY124" s="45">
        <f t="shared" si="23"/>
        <v>26361.103487193755</v>
      </c>
      <c r="BZ124" s="45">
        <f t="shared" si="19"/>
        <v>52722.206974387511</v>
      </c>
      <c r="CA124" s="48">
        <v>43101</v>
      </c>
      <c r="CB124" s="111">
        <v>0</v>
      </c>
      <c r="CC124" s="111">
        <v>0</v>
      </c>
    </row>
    <row r="125" spans="1:81">
      <c r="A125" s="42" t="s">
        <v>309</v>
      </c>
      <c r="B125" s="42" t="s">
        <v>0</v>
      </c>
      <c r="C125" s="42" t="s">
        <v>498</v>
      </c>
      <c r="D125" s="42" t="s">
        <v>586</v>
      </c>
      <c r="E125" s="43" t="s">
        <v>402</v>
      </c>
      <c r="F125" s="43" t="s">
        <v>63</v>
      </c>
      <c r="G125" s="43">
        <v>1</v>
      </c>
      <c r="H125" s="45">
        <v>1041.5999999999999</v>
      </c>
      <c r="I125" s="45">
        <v>1041.5999999999999</v>
      </c>
      <c r="J125" s="45"/>
      <c r="K125" s="45"/>
      <c r="L125" s="45"/>
      <c r="M125" s="45"/>
      <c r="N125" s="45"/>
      <c r="O125" s="45"/>
      <c r="P125" s="45">
        <v>34.088727272727269</v>
      </c>
      <c r="Q125" s="45">
        <v>1075.6887272727272</v>
      </c>
      <c r="R125" s="45">
        <v>215.13774545454544</v>
      </c>
      <c r="S125" s="45">
        <v>16.135330909090907</v>
      </c>
      <c r="T125" s="45">
        <v>10.756887272727273</v>
      </c>
      <c r="U125" s="45">
        <v>2.1513774545454543</v>
      </c>
      <c r="V125" s="45">
        <v>26.89221818181818</v>
      </c>
      <c r="W125" s="45">
        <v>86.055098181818181</v>
      </c>
      <c r="X125" s="45">
        <v>32.270661818181814</v>
      </c>
      <c r="Y125" s="45">
        <v>6.4541323636363632</v>
      </c>
      <c r="Z125" s="45">
        <v>395.85345163636356</v>
      </c>
      <c r="AA125" s="45">
        <v>89.640727272727261</v>
      </c>
      <c r="AB125" s="45">
        <v>119.50901759999999</v>
      </c>
      <c r="AC125" s="45">
        <v>76.967106113163652</v>
      </c>
      <c r="AD125" s="45">
        <v>286.11685098589089</v>
      </c>
      <c r="AE125" s="45">
        <v>117.504</v>
      </c>
      <c r="AF125" s="45">
        <v>397</v>
      </c>
      <c r="AG125" s="45">
        <v>0</v>
      </c>
      <c r="AH125" s="45">
        <v>32.619999999999997</v>
      </c>
      <c r="AI125" s="45">
        <v>0</v>
      </c>
      <c r="AJ125" s="45">
        <v>0</v>
      </c>
      <c r="AK125" s="45">
        <v>3.0700000000000003</v>
      </c>
      <c r="AL125" s="45">
        <v>0</v>
      </c>
      <c r="AM125" s="45">
        <v>550.19400000000007</v>
      </c>
      <c r="AN125" s="45">
        <v>1232.1643026222546</v>
      </c>
      <c r="AO125" s="45">
        <v>5.3981562962962961</v>
      </c>
      <c r="AP125" s="45">
        <v>0.43185250370370371</v>
      </c>
      <c r="AQ125" s="45">
        <v>0.21592625185185185</v>
      </c>
      <c r="AR125" s="45">
        <v>3.7649105454545455</v>
      </c>
      <c r="AS125" s="45">
        <v>1.3854870807272732</v>
      </c>
      <c r="AT125" s="45">
        <v>46.254615272727264</v>
      </c>
      <c r="AU125" s="45">
        <v>1.7928145454545454</v>
      </c>
      <c r="AV125" s="45">
        <v>59.243762496215481</v>
      </c>
      <c r="AW125" s="45">
        <v>14.940121212121211</v>
      </c>
      <c r="AX125" s="45">
        <v>8.8445517575757577</v>
      </c>
      <c r="AY125" s="45">
        <v>0.22410181818181815</v>
      </c>
      <c r="AZ125" s="45">
        <v>3.5856290909090909</v>
      </c>
      <c r="BA125" s="45">
        <v>1.3944113131313129</v>
      </c>
      <c r="BB125" s="45">
        <v>10.667883990626263</v>
      </c>
      <c r="BC125" s="45">
        <v>39.656699182545459</v>
      </c>
      <c r="BD125" s="45"/>
      <c r="BE125" s="45">
        <v>0</v>
      </c>
      <c r="BF125" s="45">
        <v>39.656699182545459</v>
      </c>
      <c r="BG125" s="45">
        <v>53.087083333333339</v>
      </c>
      <c r="BH125" s="45">
        <v>8.3993644785028909</v>
      </c>
      <c r="BI125" s="45">
        <v>2.3263282550843525</v>
      </c>
      <c r="BJ125" s="45">
        <v>383.84371138272417</v>
      </c>
      <c r="BK125" s="45"/>
      <c r="BL125" s="45">
        <v>447.65648744964477</v>
      </c>
      <c r="BM125" s="45">
        <v>2854.4099790233877</v>
      </c>
      <c r="BN125" s="45">
        <f t="shared" si="12"/>
        <v>140.72166432351077</v>
      </c>
      <c r="BO125" s="45">
        <f t="shared" si="13"/>
        <v>99.443309455280939</v>
      </c>
      <c r="BP125" s="46">
        <f t="shared" si="14"/>
        <v>8.5633802816901436</v>
      </c>
      <c r="BQ125" s="46">
        <f t="shared" si="15"/>
        <v>1.8591549295774654</v>
      </c>
      <c r="BR125" s="64">
        <v>2</v>
      </c>
      <c r="BS125" s="46">
        <f t="shared" si="20"/>
        <v>2.2535211267605644</v>
      </c>
      <c r="BT125" s="46">
        <f t="shared" si="21"/>
        <v>11.25</v>
      </c>
      <c r="BU125" s="46">
        <f t="shared" si="22"/>
        <v>12.676056338028173</v>
      </c>
      <c r="BV125" s="45">
        <f t="shared" si="18"/>
        <v>361.82661705930281</v>
      </c>
      <c r="BW125" s="45">
        <f t="shared" si="16"/>
        <v>601.99159083809445</v>
      </c>
      <c r="BX125" s="45">
        <f t="shared" si="17"/>
        <v>3456.4015698614821</v>
      </c>
      <c r="BY125" s="45">
        <f t="shared" si="23"/>
        <v>41476.818838337786</v>
      </c>
      <c r="BZ125" s="45">
        <f t="shared" si="19"/>
        <v>82953.637676675571</v>
      </c>
      <c r="CA125" s="48">
        <v>43101</v>
      </c>
      <c r="CB125" s="111">
        <v>0</v>
      </c>
      <c r="CC125" s="111">
        <v>0</v>
      </c>
    </row>
    <row r="126" spans="1:81">
      <c r="A126" s="42" t="s">
        <v>587</v>
      </c>
      <c r="B126" s="42" t="s">
        <v>2</v>
      </c>
      <c r="C126" s="42" t="s">
        <v>405</v>
      </c>
      <c r="D126" s="42" t="s">
        <v>588</v>
      </c>
      <c r="E126" s="43" t="s">
        <v>402</v>
      </c>
      <c r="F126" s="43" t="s">
        <v>63</v>
      </c>
      <c r="G126" s="43">
        <v>1</v>
      </c>
      <c r="H126" s="45">
        <v>260.39999999999998</v>
      </c>
      <c r="I126" s="45">
        <v>260.39999999999998</v>
      </c>
      <c r="J126" s="45"/>
      <c r="K126" s="45"/>
      <c r="L126" s="45"/>
      <c r="M126" s="45"/>
      <c r="N126" s="45"/>
      <c r="O126" s="45"/>
      <c r="P126" s="45">
        <v>8.5221818181818172</v>
      </c>
      <c r="Q126" s="45">
        <v>268.9221818181818</v>
      </c>
      <c r="R126" s="45">
        <v>53.78443636363636</v>
      </c>
      <c r="S126" s="45">
        <v>4.0338327272727268</v>
      </c>
      <c r="T126" s="45">
        <v>2.6892218181818182</v>
      </c>
      <c r="U126" s="45">
        <v>0.53784436363636356</v>
      </c>
      <c r="V126" s="45">
        <v>6.723054545454545</v>
      </c>
      <c r="W126" s="45">
        <v>21.513774545454545</v>
      </c>
      <c r="X126" s="45">
        <v>8.0676654545454536</v>
      </c>
      <c r="Y126" s="45">
        <v>1.6135330909090908</v>
      </c>
      <c r="Z126" s="45">
        <v>98.96336290909089</v>
      </c>
      <c r="AA126" s="45">
        <v>22.410181818181815</v>
      </c>
      <c r="AB126" s="45">
        <v>29.877254399999998</v>
      </c>
      <c r="AC126" s="45">
        <v>19.241776528290913</v>
      </c>
      <c r="AD126" s="45">
        <v>71.529212746472723</v>
      </c>
      <c r="AE126" s="45">
        <v>164.376</v>
      </c>
      <c r="AF126" s="45">
        <v>397</v>
      </c>
      <c r="AG126" s="45">
        <v>0</v>
      </c>
      <c r="AH126" s="45">
        <v>0</v>
      </c>
      <c r="AI126" s="45">
        <v>0</v>
      </c>
      <c r="AJ126" s="45">
        <v>0</v>
      </c>
      <c r="AK126" s="45">
        <v>3.0700000000000003</v>
      </c>
      <c r="AL126" s="45">
        <v>0</v>
      </c>
      <c r="AM126" s="45">
        <v>564.44600000000003</v>
      </c>
      <c r="AN126" s="45">
        <v>734.93857565556357</v>
      </c>
      <c r="AO126" s="45">
        <v>1.349539074074074</v>
      </c>
      <c r="AP126" s="45">
        <v>0.10796312592592593</v>
      </c>
      <c r="AQ126" s="45">
        <v>5.3981562962962963E-2</v>
      </c>
      <c r="AR126" s="45">
        <v>0.94122763636363638</v>
      </c>
      <c r="AS126" s="45">
        <v>0.34637177018181831</v>
      </c>
      <c r="AT126" s="45">
        <v>11.563653818181816</v>
      </c>
      <c r="AU126" s="45">
        <v>0.44820363636363636</v>
      </c>
      <c r="AV126" s="45">
        <v>14.81094062405387</v>
      </c>
      <c r="AW126" s="45">
        <v>3.7350303030303027</v>
      </c>
      <c r="AX126" s="45">
        <v>2.2111379393939394</v>
      </c>
      <c r="AY126" s="45">
        <v>5.6025454545454538E-2</v>
      </c>
      <c r="AZ126" s="45">
        <v>0.89640727272727272</v>
      </c>
      <c r="BA126" s="45">
        <v>0.34860282828282824</v>
      </c>
      <c r="BB126" s="45">
        <v>2.6669709976565659</v>
      </c>
      <c r="BC126" s="45">
        <v>9.9141747956363648</v>
      </c>
      <c r="BD126" s="45"/>
      <c r="BE126" s="45">
        <v>0</v>
      </c>
      <c r="BF126" s="45">
        <v>9.9141747956363648</v>
      </c>
      <c r="BG126" s="45">
        <v>29.470416666666669</v>
      </c>
      <c r="BH126" s="45">
        <v>2.0998411196257227</v>
      </c>
      <c r="BI126" s="45">
        <v>0.58158206377108801</v>
      </c>
      <c r="BJ126" s="45">
        <v>95.960927845681056</v>
      </c>
      <c r="BK126" s="45"/>
      <c r="BL126" s="45">
        <v>128.11276769574454</v>
      </c>
      <c r="BM126" s="45">
        <v>1156.6986405891803</v>
      </c>
      <c r="BN126" s="45">
        <f t="shared" si="12"/>
        <v>140.72166432351077</v>
      </c>
      <c r="BO126" s="45">
        <f t="shared" si="13"/>
        <v>99.443309455280939</v>
      </c>
      <c r="BP126" s="46">
        <f t="shared" si="14"/>
        <v>8.8629737609329435</v>
      </c>
      <c r="BQ126" s="46">
        <f t="shared" si="15"/>
        <v>1.9241982507288626</v>
      </c>
      <c r="BR126" s="64">
        <v>5</v>
      </c>
      <c r="BS126" s="46">
        <f t="shared" si="20"/>
        <v>5.8309037900874632</v>
      </c>
      <c r="BT126" s="46">
        <f t="shared" si="21"/>
        <v>14.25</v>
      </c>
      <c r="BU126" s="46">
        <f t="shared" si="22"/>
        <v>16.618075801749271</v>
      </c>
      <c r="BV126" s="45">
        <f t="shared" si="18"/>
        <v>192.22105689091336</v>
      </c>
      <c r="BW126" s="45">
        <f t="shared" si="16"/>
        <v>432.38603066970506</v>
      </c>
      <c r="BX126" s="45">
        <f t="shared" si="17"/>
        <v>1589.0846712588855</v>
      </c>
      <c r="BY126" s="45">
        <f t="shared" si="23"/>
        <v>19069.016055106626</v>
      </c>
      <c r="BZ126" s="45">
        <f t="shared" si="19"/>
        <v>38138.032110213251</v>
      </c>
      <c r="CA126" s="48">
        <v>43101</v>
      </c>
      <c r="CB126" s="111">
        <v>0</v>
      </c>
      <c r="CC126" s="111">
        <v>0</v>
      </c>
    </row>
    <row r="127" spans="1:81">
      <c r="A127" s="42" t="s">
        <v>312</v>
      </c>
      <c r="B127" s="42" t="s">
        <v>0</v>
      </c>
      <c r="C127" s="42" t="s">
        <v>170</v>
      </c>
      <c r="D127" s="42" t="s">
        <v>589</v>
      </c>
      <c r="E127" s="43" t="s">
        <v>402</v>
      </c>
      <c r="F127" s="43" t="s">
        <v>63</v>
      </c>
      <c r="G127" s="43">
        <v>1</v>
      </c>
      <c r="H127" s="45">
        <v>1076.08</v>
      </c>
      <c r="I127" s="45">
        <v>1076.08</v>
      </c>
      <c r="J127" s="45"/>
      <c r="K127" s="45"/>
      <c r="L127" s="45"/>
      <c r="M127" s="45"/>
      <c r="N127" s="45"/>
      <c r="O127" s="45"/>
      <c r="P127" s="45">
        <v>35.217163636363637</v>
      </c>
      <c r="Q127" s="45">
        <v>1111.2971636363636</v>
      </c>
      <c r="R127" s="45">
        <v>222.25943272727272</v>
      </c>
      <c r="S127" s="45">
        <v>16.669457454545455</v>
      </c>
      <c r="T127" s="45">
        <v>11.112971636363637</v>
      </c>
      <c r="U127" s="45">
        <v>2.2225943272727271</v>
      </c>
      <c r="V127" s="45">
        <v>27.782429090909091</v>
      </c>
      <c r="W127" s="45">
        <v>88.903773090909098</v>
      </c>
      <c r="X127" s="45">
        <v>33.33891490909091</v>
      </c>
      <c r="Y127" s="45">
        <v>6.6677829818181822</v>
      </c>
      <c r="Z127" s="45">
        <v>408.95735621818187</v>
      </c>
      <c r="AA127" s="45">
        <v>92.608096969696959</v>
      </c>
      <c r="AB127" s="45">
        <v>123.46511488</v>
      </c>
      <c r="AC127" s="45">
        <v>79.514941960688503</v>
      </c>
      <c r="AD127" s="45">
        <v>295.58815381038551</v>
      </c>
      <c r="AE127" s="45">
        <v>115.43520000000001</v>
      </c>
      <c r="AF127" s="45">
        <v>397</v>
      </c>
      <c r="AG127" s="45">
        <v>0</v>
      </c>
      <c r="AH127" s="45">
        <v>0</v>
      </c>
      <c r="AI127" s="45">
        <v>9.84</v>
      </c>
      <c r="AJ127" s="45">
        <v>0</v>
      </c>
      <c r="AK127" s="45">
        <v>3.0700000000000003</v>
      </c>
      <c r="AL127" s="45">
        <v>0</v>
      </c>
      <c r="AM127" s="45">
        <v>525.34520000000009</v>
      </c>
      <c r="AN127" s="45">
        <v>1229.8907100285674</v>
      </c>
      <c r="AO127" s="45">
        <v>5.5768510246913587</v>
      </c>
      <c r="AP127" s="45">
        <v>0.44614808197530864</v>
      </c>
      <c r="AQ127" s="45">
        <v>0.22307404098765432</v>
      </c>
      <c r="AR127" s="45">
        <v>3.8895400727272733</v>
      </c>
      <c r="AS127" s="45">
        <v>1.4313507467636368</v>
      </c>
      <c r="AT127" s="45">
        <v>47.785778036363631</v>
      </c>
      <c r="AU127" s="45">
        <v>1.8521619393939395</v>
      </c>
      <c r="AV127" s="45">
        <v>61.204903942902803</v>
      </c>
      <c r="AW127" s="45">
        <v>15.434682828282828</v>
      </c>
      <c r="AX127" s="45">
        <v>9.1373322343434342</v>
      </c>
      <c r="AY127" s="45">
        <v>0.23152024242424241</v>
      </c>
      <c r="AZ127" s="45">
        <v>3.7043238787878789</v>
      </c>
      <c r="BA127" s="45">
        <v>1.4405703973063972</v>
      </c>
      <c r="BB127" s="45">
        <v>11.021022085861281</v>
      </c>
      <c r="BC127" s="45">
        <v>40.969451667006062</v>
      </c>
      <c r="BD127" s="45"/>
      <c r="BE127" s="45">
        <v>0</v>
      </c>
      <c r="BF127" s="45">
        <v>40.969451667006062</v>
      </c>
      <c r="BG127" s="45">
        <v>53.087083333333339</v>
      </c>
      <c r="BH127" s="45">
        <v>8.3993644785028909</v>
      </c>
      <c r="BI127" s="45">
        <v>2.3263282550843525</v>
      </c>
      <c r="BJ127" s="45">
        <v>383.84371138272417</v>
      </c>
      <c r="BK127" s="45"/>
      <c r="BL127" s="45">
        <v>447.65648744964477</v>
      </c>
      <c r="BM127" s="45">
        <v>2891.0187167244849</v>
      </c>
      <c r="BN127" s="45">
        <f t="shared" si="12"/>
        <v>140.72166432351077</v>
      </c>
      <c r="BO127" s="45">
        <f t="shared" si="13"/>
        <v>99.443309455280939</v>
      </c>
      <c r="BP127" s="46">
        <f t="shared" si="14"/>
        <v>8.5633802816901436</v>
      </c>
      <c r="BQ127" s="46">
        <f t="shared" si="15"/>
        <v>1.8591549295774654</v>
      </c>
      <c r="BR127" s="64">
        <v>2</v>
      </c>
      <c r="BS127" s="46">
        <f t="shared" si="20"/>
        <v>2.2535211267605644</v>
      </c>
      <c r="BT127" s="46">
        <f t="shared" si="21"/>
        <v>11.25</v>
      </c>
      <c r="BU127" s="46">
        <f t="shared" si="22"/>
        <v>12.676056338028173</v>
      </c>
      <c r="BV127" s="45">
        <f t="shared" si="18"/>
        <v>366.46716127493482</v>
      </c>
      <c r="BW127" s="45">
        <f t="shared" si="16"/>
        <v>606.63213505372653</v>
      </c>
      <c r="BX127" s="45">
        <f t="shared" si="17"/>
        <v>3497.6508517782113</v>
      </c>
      <c r="BY127" s="45">
        <f t="shared" si="23"/>
        <v>41971.810221338535</v>
      </c>
      <c r="BZ127" s="45">
        <f t="shared" si="19"/>
        <v>83943.620442677071</v>
      </c>
      <c r="CA127" s="48">
        <v>43101</v>
      </c>
      <c r="CB127" s="111">
        <v>0</v>
      </c>
      <c r="CC127" s="111">
        <v>0</v>
      </c>
    </row>
    <row r="128" spans="1:81">
      <c r="A128" s="42" t="s">
        <v>590</v>
      </c>
      <c r="B128" s="42" t="s">
        <v>2</v>
      </c>
      <c r="C128" s="42" t="s">
        <v>250</v>
      </c>
      <c r="D128" s="42" t="s">
        <v>591</v>
      </c>
      <c r="E128" s="43" t="s">
        <v>402</v>
      </c>
      <c r="F128" s="43" t="s">
        <v>63</v>
      </c>
      <c r="G128" s="43">
        <v>1</v>
      </c>
      <c r="H128" s="45">
        <v>260.39999999999998</v>
      </c>
      <c r="I128" s="45">
        <v>260.39999999999998</v>
      </c>
      <c r="J128" s="45"/>
      <c r="K128" s="45"/>
      <c r="L128" s="45"/>
      <c r="M128" s="45"/>
      <c r="N128" s="45"/>
      <c r="O128" s="45"/>
      <c r="P128" s="45">
        <v>8.5221818181818172</v>
      </c>
      <c r="Q128" s="45">
        <v>268.9221818181818</v>
      </c>
      <c r="R128" s="45">
        <v>53.78443636363636</v>
      </c>
      <c r="S128" s="45">
        <v>4.0338327272727268</v>
      </c>
      <c r="T128" s="45">
        <v>2.6892218181818182</v>
      </c>
      <c r="U128" s="45">
        <v>0.53784436363636356</v>
      </c>
      <c r="V128" s="45">
        <v>6.723054545454545</v>
      </c>
      <c r="W128" s="45">
        <v>21.513774545454545</v>
      </c>
      <c r="X128" s="45">
        <v>8.0676654545454536</v>
      </c>
      <c r="Y128" s="45">
        <v>1.6135330909090908</v>
      </c>
      <c r="Z128" s="45">
        <v>98.96336290909089</v>
      </c>
      <c r="AA128" s="45">
        <v>22.410181818181815</v>
      </c>
      <c r="AB128" s="45">
        <v>29.877254399999998</v>
      </c>
      <c r="AC128" s="45">
        <v>19.241776528290913</v>
      </c>
      <c r="AD128" s="45">
        <v>71.529212746472723</v>
      </c>
      <c r="AE128" s="45">
        <v>164.376</v>
      </c>
      <c r="AF128" s="45">
        <v>397</v>
      </c>
      <c r="AG128" s="45">
        <v>0</v>
      </c>
      <c r="AH128" s="45">
        <v>32.619999999999997</v>
      </c>
      <c r="AI128" s="45">
        <v>0</v>
      </c>
      <c r="AJ128" s="45">
        <v>0</v>
      </c>
      <c r="AK128" s="45">
        <v>3.0700000000000003</v>
      </c>
      <c r="AL128" s="45">
        <v>0</v>
      </c>
      <c r="AM128" s="45">
        <v>597.06600000000003</v>
      </c>
      <c r="AN128" s="45">
        <v>767.55857565556357</v>
      </c>
      <c r="AO128" s="45">
        <v>1.349539074074074</v>
      </c>
      <c r="AP128" s="45">
        <v>0.10796312592592593</v>
      </c>
      <c r="AQ128" s="45">
        <v>5.3981562962962963E-2</v>
      </c>
      <c r="AR128" s="45">
        <v>0.94122763636363638</v>
      </c>
      <c r="AS128" s="45">
        <v>0.34637177018181831</v>
      </c>
      <c r="AT128" s="45">
        <v>11.563653818181816</v>
      </c>
      <c r="AU128" s="45">
        <v>0.44820363636363636</v>
      </c>
      <c r="AV128" s="45">
        <v>14.81094062405387</v>
      </c>
      <c r="AW128" s="45">
        <v>3.7350303030303027</v>
      </c>
      <c r="AX128" s="45">
        <v>2.2111379393939394</v>
      </c>
      <c r="AY128" s="45">
        <v>5.6025454545454538E-2</v>
      </c>
      <c r="AZ128" s="45">
        <v>0.89640727272727272</v>
      </c>
      <c r="BA128" s="45">
        <v>0.34860282828282824</v>
      </c>
      <c r="BB128" s="45">
        <v>2.6669709976565659</v>
      </c>
      <c r="BC128" s="45">
        <v>9.9141747956363648</v>
      </c>
      <c r="BD128" s="45"/>
      <c r="BE128" s="45">
        <v>0</v>
      </c>
      <c r="BF128" s="45">
        <v>9.9141747956363648</v>
      </c>
      <c r="BG128" s="45">
        <v>29.470416666666669</v>
      </c>
      <c r="BH128" s="45">
        <v>2.0998411196257227</v>
      </c>
      <c r="BI128" s="45">
        <v>0.58158206377108801</v>
      </c>
      <c r="BJ128" s="45">
        <v>95.960927845681056</v>
      </c>
      <c r="BK128" s="45"/>
      <c r="BL128" s="45">
        <v>128.11276769574454</v>
      </c>
      <c r="BM128" s="45">
        <v>1189.3186405891802</v>
      </c>
      <c r="BN128" s="45">
        <f t="shared" si="12"/>
        <v>140.72166432351077</v>
      </c>
      <c r="BO128" s="45">
        <f t="shared" si="13"/>
        <v>99.443309455280939</v>
      </c>
      <c r="BP128" s="46">
        <f t="shared" si="14"/>
        <v>8.8629737609329435</v>
      </c>
      <c r="BQ128" s="46">
        <f t="shared" si="15"/>
        <v>1.9241982507288626</v>
      </c>
      <c r="BR128" s="64">
        <v>5</v>
      </c>
      <c r="BS128" s="46">
        <f t="shared" si="20"/>
        <v>5.8309037900874632</v>
      </c>
      <c r="BT128" s="46">
        <f t="shared" si="21"/>
        <v>14.25</v>
      </c>
      <c r="BU128" s="46">
        <f t="shared" si="22"/>
        <v>16.618075801749271</v>
      </c>
      <c r="BV128" s="45">
        <f t="shared" si="18"/>
        <v>197.64187321744393</v>
      </c>
      <c r="BW128" s="45">
        <f t="shared" si="16"/>
        <v>437.80684699623561</v>
      </c>
      <c r="BX128" s="45">
        <f t="shared" si="17"/>
        <v>1627.1254875854158</v>
      </c>
      <c r="BY128" s="45">
        <f t="shared" si="23"/>
        <v>19525.505851024991</v>
      </c>
      <c r="BZ128" s="45">
        <f t="shared" si="19"/>
        <v>39051.011702049982</v>
      </c>
      <c r="CA128" s="48">
        <v>43101</v>
      </c>
      <c r="CB128" s="111">
        <v>0</v>
      </c>
      <c r="CC128" s="111">
        <v>0</v>
      </c>
    </row>
    <row r="129" spans="1:81">
      <c r="A129" s="42" t="s">
        <v>314</v>
      </c>
      <c r="B129" s="42" t="s">
        <v>2</v>
      </c>
      <c r="C129" s="42" t="s">
        <v>315</v>
      </c>
      <c r="D129" s="42" t="s">
        <v>592</v>
      </c>
      <c r="E129" s="43" t="s">
        <v>402</v>
      </c>
      <c r="F129" s="43" t="s">
        <v>63</v>
      </c>
      <c r="G129" s="43">
        <v>1</v>
      </c>
      <c r="H129" s="45">
        <v>260.39999999999998</v>
      </c>
      <c r="I129" s="45">
        <v>260.39999999999998</v>
      </c>
      <c r="J129" s="45"/>
      <c r="K129" s="45"/>
      <c r="L129" s="45"/>
      <c r="M129" s="45"/>
      <c r="N129" s="45"/>
      <c r="O129" s="45"/>
      <c r="P129" s="45">
        <v>8.5221818181818172</v>
      </c>
      <c r="Q129" s="45">
        <v>268.9221818181818</v>
      </c>
      <c r="R129" s="45">
        <v>53.78443636363636</v>
      </c>
      <c r="S129" s="45">
        <v>4.0338327272727268</v>
      </c>
      <c r="T129" s="45">
        <v>2.6892218181818182</v>
      </c>
      <c r="U129" s="45">
        <v>0.53784436363636356</v>
      </c>
      <c r="V129" s="45">
        <v>6.723054545454545</v>
      </c>
      <c r="W129" s="45">
        <v>21.513774545454545</v>
      </c>
      <c r="X129" s="45">
        <v>8.0676654545454536</v>
      </c>
      <c r="Y129" s="45">
        <v>1.6135330909090908</v>
      </c>
      <c r="Z129" s="45">
        <v>98.96336290909089</v>
      </c>
      <c r="AA129" s="45">
        <v>22.410181818181815</v>
      </c>
      <c r="AB129" s="45">
        <v>29.877254399999998</v>
      </c>
      <c r="AC129" s="45">
        <v>19.241776528290913</v>
      </c>
      <c r="AD129" s="45">
        <v>71.529212746472723</v>
      </c>
      <c r="AE129" s="45">
        <v>164.376</v>
      </c>
      <c r="AF129" s="45">
        <v>397</v>
      </c>
      <c r="AG129" s="45">
        <v>0</v>
      </c>
      <c r="AH129" s="45">
        <v>0</v>
      </c>
      <c r="AI129" s="45">
        <v>0</v>
      </c>
      <c r="AJ129" s="45">
        <v>0</v>
      </c>
      <c r="AK129" s="45">
        <v>3.0700000000000003</v>
      </c>
      <c r="AL129" s="45">
        <v>0</v>
      </c>
      <c r="AM129" s="45">
        <v>564.44600000000003</v>
      </c>
      <c r="AN129" s="45">
        <v>734.93857565556357</v>
      </c>
      <c r="AO129" s="45">
        <v>1.349539074074074</v>
      </c>
      <c r="AP129" s="45">
        <v>0.10796312592592593</v>
      </c>
      <c r="AQ129" s="45">
        <v>5.3981562962962963E-2</v>
      </c>
      <c r="AR129" s="45">
        <v>0.94122763636363638</v>
      </c>
      <c r="AS129" s="45">
        <v>0.34637177018181831</v>
      </c>
      <c r="AT129" s="45">
        <v>11.563653818181816</v>
      </c>
      <c r="AU129" s="45">
        <v>0.44820363636363636</v>
      </c>
      <c r="AV129" s="45">
        <v>14.81094062405387</v>
      </c>
      <c r="AW129" s="45">
        <v>3.7350303030303027</v>
      </c>
      <c r="AX129" s="45">
        <v>2.2111379393939394</v>
      </c>
      <c r="AY129" s="45">
        <v>5.6025454545454538E-2</v>
      </c>
      <c r="AZ129" s="45">
        <v>0.89640727272727272</v>
      </c>
      <c r="BA129" s="45">
        <v>0.34860282828282824</v>
      </c>
      <c r="BB129" s="45">
        <v>2.6669709976565659</v>
      </c>
      <c r="BC129" s="45">
        <v>9.9141747956363648</v>
      </c>
      <c r="BD129" s="45"/>
      <c r="BE129" s="45">
        <v>0</v>
      </c>
      <c r="BF129" s="45">
        <v>9.9141747956363648</v>
      </c>
      <c r="BG129" s="45">
        <v>29.470416666666669</v>
      </c>
      <c r="BH129" s="45">
        <v>2.0998411196257227</v>
      </c>
      <c r="BI129" s="45">
        <v>0.58158206377108801</v>
      </c>
      <c r="BJ129" s="45">
        <v>95.960927845681056</v>
      </c>
      <c r="BK129" s="45"/>
      <c r="BL129" s="45">
        <v>128.11276769574454</v>
      </c>
      <c r="BM129" s="45">
        <v>1156.6986405891803</v>
      </c>
      <c r="BN129" s="45">
        <f t="shared" si="12"/>
        <v>140.72166432351077</v>
      </c>
      <c r="BO129" s="45">
        <f t="shared" si="13"/>
        <v>99.443309455280939</v>
      </c>
      <c r="BP129" s="46">
        <f t="shared" si="14"/>
        <v>8.5633802816901436</v>
      </c>
      <c r="BQ129" s="46">
        <f t="shared" si="15"/>
        <v>1.8591549295774654</v>
      </c>
      <c r="BR129" s="64">
        <v>2</v>
      </c>
      <c r="BS129" s="46">
        <f t="shared" si="20"/>
        <v>2.2535211267605644</v>
      </c>
      <c r="BT129" s="46">
        <f t="shared" si="21"/>
        <v>11.25</v>
      </c>
      <c r="BU129" s="46">
        <f t="shared" si="22"/>
        <v>12.676056338028173</v>
      </c>
      <c r="BV129" s="45">
        <f t="shared" si="18"/>
        <v>146.62377134229052</v>
      </c>
      <c r="BW129" s="45">
        <f t="shared" si="16"/>
        <v>386.78874512108223</v>
      </c>
      <c r="BX129" s="45">
        <f t="shared" si="17"/>
        <v>1543.4873857102625</v>
      </c>
      <c r="BY129" s="45">
        <f t="shared" si="23"/>
        <v>18521.848628523148</v>
      </c>
      <c r="BZ129" s="45">
        <f t="shared" si="19"/>
        <v>37043.697257046297</v>
      </c>
      <c r="CA129" s="48">
        <v>43101</v>
      </c>
      <c r="CB129" s="111">
        <v>0</v>
      </c>
      <c r="CC129" s="111">
        <v>0</v>
      </c>
    </row>
    <row r="130" spans="1:81">
      <c r="A130" s="42" t="s">
        <v>593</v>
      </c>
      <c r="B130" s="42" t="s">
        <v>2</v>
      </c>
      <c r="C130" s="42" t="s">
        <v>165</v>
      </c>
      <c r="D130" s="42" t="s">
        <v>594</v>
      </c>
      <c r="E130" s="43" t="s">
        <v>402</v>
      </c>
      <c r="F130" s="43" t="s">
        <v>63</v>
      </c>
      <c r="G130" s="43">
        <v>1</v>
      </c>
      <c r="H130" s="45">
        <v>260.39999999999998</v>
      </c>
      <c r="I130" s="45">
        <v>260.39999999999998</v>
      </c>
      <c r="J130" s="45"/>
      <c r="K130" s="45"/>
      <c r="L130" s="45"/>
      <c r="M130" s="45"/>
      <c r="N130" s="45"/>
      <c r="O130" s="45"/>
      <c r="P130" s="45">
        <v>8.5221818181818172</v>
      </c>
      <c r="Q130" s="45">
        <v>268.9221818181818</v>
      </c>
      <c r="R130" s="45">
        <v>53.78443636363636</v>
      </c>
      <c r="S130" s="45">
        <v>4.0338327272727268</v>
      </c>
      <c r="T130" s="45">
        <v>2.6892218181818182</v>
      </c>
      <c r="U130" s="45">
        <v>0.53784436363636356</v>
      </c>
      <c r="V130" s="45">
        <v>6.723054545454545</v>
      </c>
      <c r="W130" s="45">
        <v>21.513774545454545</v>
      </c>
      <c r="X130" s="45">
        <v>8.0676654545454536</v>
      </c>
      <c r="Y130" s="45">
        <v>1.6135330909090908</v>
      </c>
      <c r="Z130" s="45">
        <v>98.96336290909089</v>
      </c>
      <c r="AA130" s="45">
        <v>22.410181818181815</v>
      </c>
      <c r="AB130" s="45">
        <v>29.877254399999998</v>
      </c>
      <c r="AC130" s="45">
        <v>19.241776528290913</v>
      </c>
      <c r="AD130" s="45">
        <v>71.529212746472723</v>
      </c>
      <c r="AE130" s="45">
        <v>164.376</v>
      </c>
      <c r="AF130" s="45">
        <v>397</v>
      </c>
      <c r="AG130" s="45">
        <v>0</v>
      </c>
      <c r="AH130" s="45">
        <v>0</v>
      </c>
      <c r="AI130" s="45">
        <v>0</v>
      </c>
      <c r="AJ130" s="45">
        <v>0</v>
      </c>
      <c r="AK130" s="45">
        <v>3.0700000000000003</v>
      </c>
      <c r="AL130" s="45">
        <v>0</v>
      </c>
      <c r="AM130" s="45">
        <v>564.44600000000003</v>
      </c>
      <c r="AN130" s="45">
        <v>734.93857565556357</v>
      </c>
      <c r="AO130" s="45">
        <v>1.349539074074074</v>
      </c>
      <c r="AP130" s="45">
        <v>0.10796312592592593</v>
      </c>
      <c r="AQ130" s="45">
        <v>5.3981562962962963E-2</v>
      </c>
      <c r="AR130" s="45">
        <v>0.94122763636363638</v>
      </c>
      <c r="AS130" s="45">
        <v>0.34637177018181831</v>
      </c>
      <c r="AT130" s="45">
        <v>11.563653818181816</v>
      </c>
      <c r="AU130" s="45">
        <v>0.44820363636363636</v>
      </c>
      <c r="AV130" s="45">
        <v>14.81094062405387</v>
      </c>
      <c r="AW130" s="45">
        <v>3.7350303030303027</v>
      </c>
      <c r="AX130" s="45">
        <v>2.2111379393939394</v>
      </c>
      <c r="AY130" s="45">
        <v>5.6025454545454538E-2</v>
      </c>
      <c r="AZ130" s="45">
        <v>0.89640727272727272</v>
      </c>
      <c r="BA130" s="45">
        <v>0.34860282828282824</v>
      </c>
      <c r="BB130" s="45">
        <v>2.6669709976565659</v>
      </c>
      <c r="BC130" s="45">
        <v>9.9141747956363648</v>
      </c>
      <c r="BD130" s="45"/>
      <c r="BE130" s="45">
        <v>0</v>
      </c>
      <c r="BF130" s="45">
        <v>9.9141747956363648</v>
      </c>
      <c r="BG130" s="45">
        <v>29.470416666666669</v>
      </c>
      <c r="BH130" s="45">
        <v>2.0998411196257227</v>
      </c>
      <c r="BI130" s="45">
        <v>0.58158206377108801</v>
      </c>
      <c r="BJ130" s="45">
        <v>95.960927845681056</v>
      </c>
      <c r="BK130" s="45"/>
      <c r="BL130" s="45">
        <v>128.11276769574454</v>
      </c>
      <c r="BM130" s="45">
        <v>1156.6986405891803</v>
      </c>
      <c r="BN130" s="45">
        <f t="shared" si="12"/>
        <v>140.72166432351077</v>
      </c>
      <c r="BO130" s="45">
        <f t="shared" si="13"/>
        <v>99.443309455280939</v>
      </c>
      <c r="BP130" s="46">
        <f t="shared" si="14"/>
        <v>8.8629737609329435</v>
      </c>
      <c r="BQ130" s="46">
        <f t="shared" si="15"/>
        <v>1.9241982507288626</v>
      </c>
      <c r="BR130" s="64">
        <v>5</v>
      </c>
      <c r="BS130" s="46">
        <f t="shared" si="20"/>
        <v>5.8309037900874632</v>
      </c>
      <c r="BT130" s="46">
        <f t="shared" si="21"/>
        <v>14.25</v>
      </c>
      <c r="BU130" s="46">
        <f t="shared" si="22"/>
        <v>16.618075801749271</v>
      </c>
      <c r="BV130" s="45">
        <f t="shared" si="18"/>
        <v>192.22105689091336</v>
      </c>
      <c r="BW130" s="45">
        <f t="shared" si="16"/>
        <v>432.38603066970506</v>
      </c>
      <c r="BX130" s="45">
        <f t="shared" si="17"/>
        <v>1589.0846712588855</v>
      </c>
      <c r="BY130" s="45">
        <f t="shared" si="23"/>
        <v>19069.016055106626</v>
      </c>
      <c r="BZ130" s="45">
        <f t="shared" si="19"/>
        <v>38138.032110213251</v>
      </c>
      <c r="CA130" s="48">
        <v>43101</v>
      </c>
      <c r="CB130" s="111">
        <v>0</v>
      </c>
      <c r="CC130" s="111">
        <v>0</v>
      </c>
    </row>
    <row r="131" spans="1:81">
      <c r="A131" s="42" t="s">
        <v>595</v>
      </c>
      <c r="B131" s="42" t="s">
        <v>2</v>
      </c>
      <c r="C131" s="42" t="s">
        <v>165</v>
      </c>
      <c r="D131" s="42" t="s">
        <v>596</v>
      </c>
      <c r="E131" s="43" t="s">
        <v>402</v>
      </c>
      <c r="F131" s="43" t="s">
        <v>63</v>
      </c>
      <c r="G131" s="43">
        <v>1</v>
      </c>
      <c r="H131" s="45">
        <v>260.39999999999998</v>
      </c>
      <c r="I131" s="45">
        <v>260.39999999999998</v>
      </c>
      <c r="J131" s="45"/>
      <c r="K131" s="45"/>
      <c r="L131" s="45"/>
      <c r="M131" s="45"/>
      <c r="N131" s="45"/>
      <c r="O131" s="45"/>
      <c r="P131" s="45">
        <v>8.5221818181818172</v>
      </c>
      <c r="Q131" s="45">
        <v>268.9221818181818</v>
      </c>
      <c r="R131" s="45">
        <v>53.78443636363636</v>
      </c>
      <c r="S131" s="45">
        <v>4.0338327272727268</v>
      </c>
      <c r="T131" s="45">
        <v>2.6892218181818182</v>
      </c>
      <c r="U131" s="45">
        <v>0.53784436363636356</v>
      </c>
      <c r="V131" s="45">
        <v>6.723054545454545</v>
      </c>
      <c r="W131" s="45">
        <v>21.513774545454545</v>
      </c>
      <c r="X131" s="45">
        <v>8.0676654545454536</v>
      </c>
      <c r="Y131" s="45">
        <v>1.6135330909090908</v>
      </c>
      <c r="Z131" s="45">
        <v>98.96336290909089</v>
      </c>
      <c r="AA131" s="45">
        <v>22.410181818181815</v>
      </c>
      <c r="AB131" s="45">
        <v>29.877254399999998</v>
      </c>
      <c r="AC131" s="45">
        <v>19.241776528290913</v>
      </c>
      <c r="AD131" s="45">
        <v>71.529212746472723</v>
      </c>
      <c r="AE131" s="45">
        <v>164.376</v>
      </c>
      <c r="AF131" s="45">
        <v>397</v>
      </c>
      <c r="AG131" s="45">
        <v>0</v>
      </c>
      <c r="AH131" s="45">
        <v>0</v>
      </c>
      <c r="AI131" s="45">
        <v>0</v>
      </c>
      <c r="AJ131" s="45">
        <v>0</v>
      </c>
      <c r="AK131" s="45">
        <v>3.0700000000000003</v>
      </c>
      <c r="AL131" s="45">
        <v>0</v>
      </c>
      <c r="AM131" s="45">
        <v>564.44600000000003</v>
      </c>
      <c r="AN131" s="45">
        <v>734.93857565556357</v>
      </c>
      <c r="AO131" s="45">
        <v>1.349539074074074</v>
      </c>
      <c r="AP131" s="45">
        <v>0.10796312592592593</v>
      </c>
      <c r="AQ131" s="45">
        <v>5.3981562962962963E-2</v>
      </c>
      <c r="AR131" s="45">
        <v>0.94122763636363638</v>
      </c>
      <c r="AS131" s="45">
        <v>0.34637177018181831</v>
      </c>
      <c r="AT131" s="45">
        <v>11.563653818181816</v>
      </c>
      <c r="AU131" s="45">
        <v>0.44820363636363636</v>
      </c>
      <c r="AV131" s="45">
        <v>14.81094062405387</v>
      </c>
      <c r="AW131" s="45">
        <v>3.7350303030303027</v>
      </c>
      <c r="AX131" s="45">
        <v>2.2111379393939394</v>
      </c>
      <c r="AY131" s="45">
        <v>5.6025454545454538E-2</v>
      </c>
      <c r="AZ131" s="45">
        <v>0.89640727272727272</v>
      </c>
      <c r="BA131" s="45">
        <v>0.34860282828282824</v>
      </c>
      <c r="BB131" s="45">
        <v>2.6669709976565659</v>
      </c>
      <c r="BC131" s="45">
        <v>9.9141747956363648</v>
      </c>
      <c r="BD131" s="45"/>
      <c r="BE131" s="45">
        <v>0</v>
      </c>
      <c r="BF131" s="45">
        <v>9.9141747956363648</v>
      </c>
      <c r="BG131" s="45">
        <v>29.470416666666669</v>
      </c>
      <c r="BH131" s="45">
        <v>2.0998411196257227</v>
      </c>
      <c r="BI131" s="45">
        <v>0.58158206377108801</v>
      </c>
      <c r="BJ131" s="45">
        <v>95.960927845681056</v>
      </c>
      <c r="BK131" s="45"/>
      <c r="BL131" s="45">
        <v>128.11276769574454</v>
      </c>
      <c r="BM131" s="45">
        <v>1156.6986405891803</v>
      </c>
      <c r="BN131" s="45">
        <f t="shared" si="12"/>
        <v>140.72166432351077</v>
      </c>
      <c r="BO131" s="45">
        <f t="shared" si="13"/>
        <v>99.443309455280939</v>
      </c>
      <c r="BP131" s="46">
        <f t="shared" si="14"/>
        <v>8.6609686609686669</v>
      </c>
      <c r="BQ131" s="46">
        <f t="shared" si="15"/>
        <v>1.8803418803418819</v>
      </c>
      <c r="BR131" s="64">
        <v>3</v>
      </c>
      <c r="BS131" s="46">
        <f t="shared" si="20"/>
        <v>3.4188034188034218</v>
      </c>
      <c r="BT131" s="46">
        <f t="shared" si="21"/>
        <v>12.25</v>
      </c>
      <c r="BU131" s="46">
        <f t="shared" si="22"/>
        <v>13.960113960113972</v>
      </c>
      <c r="BV131" s="45">
        <f t="shared" si="18"/>
        <v>161.4764484013387</v>
      </c>
      <c r="BW131" s="45">
        <f t="shared" si="16"/>
        <v>401.64142218013041</v>
      </c>
      <c r="BX131" s="45">
        <f t="shared" si="17"/>
        <v>1558.3400627693106</v>
      </c>
      <c r="BY131" s="45">
        <f t="shared" si="23"/>
        <v>18700.080753231727</v>
      </c>
      <c r="BZ131" s="45">
        <f t="shared" si="19"/>
        <v>37400.161506463453</v>
      </c>
      <c r="CA131" s="48">
        <v>43101</v>
      </c>
      <c r="CB131" s="111">
        <v>0</v>
      </c>
      <c r="CC131" s="111">
        <v>0</v>
      </c>
    </row>
    <row r="132" spans="1:81">
      <c r="A132" s="42" t="s">
        <v>317</v>
      </c>
      <c r="B132" s="42" t="s">
        <v>0</v>
      </c>
      <c r="C132" s="42" t="s">
        <v>597</v>
      </c>
      <c r="D132" s="42" t="s">
        <v>598</v>
      </c>
      <c r="E132" s="43" t="s">
        <v>402</v>
      </c>
      <c r="F132" s="43" t="s">
        <v>63</v>
      </c>
      <c r="G132" s="43">
        <v>1</v>
      </c>
      <c r="H132" s="45">
        <v>1041.5999999999999</v>
      </c>
      <c r="I132" s="45">
        <v>1041.5999999999999</v>
      </c>
      <c r="J132" s="45"/>
      <c r="K132" s="45"/>
      <c r="L132" s="45"/>
      <c r="M132" s="45"/>
      <c r="N132" s="45"/>
      <c r="O132" s="45"/>
      <c r="P132" s="45">
        <v>34.088727272727269</v>
      </c>
      <c r="Q132" s="45">
        <v>1075.6887272727272</v>
      </c>
      <c r="R132" s="45">
        <v>215.13774545454544</v>
      </c>
      <c r="S132" s="45">
        <v>16.135330909090907</v>
      </c>
      <c r="T132" s="45">
        <v>10.756887272727273</v>
      </c>
      <c r="U132" s="45">
        <v>2.1513774545454543</v>
      </c>
      <c r="V132" s="45">
        <v>26.89221818181818</v>
      </c>
      <c r="W132" s="45">
        <v>86.055098181818181</v>
      </c>
      <c r="X132" s="45">
        <v>32.270661818181814</v>
      </c>
      <c r="Y132" s="45">
        <v>6.4541323636363632</v>
      </c>
      <c r="Z132" s="45">
        <v>395.85345163636356</v>
      </c>
      <c r="AA132" s="45">
        <v>89.640727272727261</v>
      </c>
      <c r="AB132" s="45">
        <v>119.50901759999999</v>
      </c>
      <c r="AC132" s="45">
        <v>76.967106113163652</v>
      </c>
      <c r="AD132" s="45">
        <v>286.11685098589089</v>
      </c>
      <c r="AE132" s="45">
        <v>117.504</v>
      </c>
      <c r="AF132" s="45">
        <v>397</v>
      </c>
      <c r="AG132" s="45">
        <v>0</v>
      </c>
      <c r="AH132" s="45">
        <v>0</v>
      </c>
      <c r="AI132" s="45">
        <v>0</v>
      </c>
      <c r="AJ132" s="45">
        <v>0</v>
      </c>
      <c r="AK132" s="45">
        <v>3.0700000000000003</v>
      </c>
      <c r="AL132" s="45">
        <v>0</v>
      </c>
      <c r="AM132" s="45">
        <v>517.57400000000007</v>
      </c>
      <c r="AN132" s="45">
        <v>1199.5443026222545</v>
      </c>
      <c r="AO132" s="45">
        <v>5.3981562962962961</v>
      </c>
      <c r="AP132" s="45">
        <v>0.43185250370370371</v>
      </c>
      <c r="AQ132" s="45">
        <v>0.21592625185185185</v>
      </c>
      <c r="AR132" s="45">
        <v>3.7649105454545455</v>
      </c>
      <c r="AS132" s="45">
        <v>1.3854870807272732</v>
      </c>
      <c r="AT132" s="45">
        <v>46.254615272727264</v>
      </c>
      <c r="AU132" s="45">
        <v>1.7928145454545454</v>
      </c>
      <c r="AV132" s="45">
        <v>59.243762496215481</v>
      </c>
      <c r="AW132" s="45">
        <v>14.940121212121211</v>
      </c>
      <c r="AX132" s="45">
        <v>8.8445517575757577</v>
      </c>
      <c r="AY132" s="45">
        <v>0.22410181818181815</v>
      </c>
      <c r="AZ132" s="45">
        <v>3.5856290909090909</v>
      </c>
      <c r="BA132" s="45">
        <v>1.3944113131313129</v>
      </c>
      <c r="BB132" s="45">
        <v>10.667883990626263</v>
      </c>
      <c r="BC132" s="45">
        <v>39.656699182545459</v>
      </c>
      <c r="BD132" s="45"/>
      <c r="BE132" s="45">
        <v>0</v>
      </c>
      <c r="BF132" s="45">
        <v>39.656699182545459</v>
      </c>
      <c r="BG132" s="45">
        <v>53.087083333333339</v>
      </c>
      <c r="BH132" s="45">
        <v>8.3993644785028909</v>
      </c>
      <c r="BI132" s="45">
        <v>2.3263282550843525</v>
      </c>
      <c r="BJ132" s="45">
        <v>383.84371138272417</v>
      </c>
      <c r="BK132" s="45"/>
      <c r="BL132" s="45">
        <v>447.65648744964477</v>
      </c>
      <c r="BM132" s="45">
        <v>2821.7899790233873</v>
      </c>
      <c r="BN132" s="45">
        <f t="shared" si="12"/>
        <v>140.72166432351077</v>
      </c>
      <c r="BO132" s="45">
        <f t="shared" si="13"/>
        <v>99.443309455280939</v>
      </c>
      <c r="BP132" s="46">
        <f t="shared" si="14"/>
        <v>8.8629737609329435</v>
      </c>
      <c r="BQ132" s="46">
        <f t="shared" si="15"/>
        <v>1.9241982507288626</v>
      </c>
      <c r="BR132" s="64">
        <v>5</v>
      </c>
      <c r="BS132" s="46">
        <f t="shared" si="20"/>
        <v>5.8309037900874632</v>
      </c>
      <c r="BT132" s="46">
        <f t="shared" si="21"/>
        <v>14.25</v>
      </c>
      <c r="BU132" s="46">
        <f t="shared" si="22"/>
        <v>16.618075801749271</v>
      </c>
      <c r="BV132" s="45">
        <f t="shared" si="18"/>
        <v>468.92719768027132</v>
      </c>
      <c r="BW132" s="45">
        <f t="shared" si="16"/>
        <v>709.09217145906314</v>
      </c>
      <c r="BX132" s="45">
        <f t="shared" si="17"/>
        <v>3530.8821504824505</v>
      </c>
      <c r="BY132" s="45">
        <f t="shared" si="23"/>
        <v>42370.585805789407</v>
      </c>
      <c r="BZ132" s="45">
        <f t="shared" si="19"/>
        <v>84741.171611578815</v>
      </c>
      <c r="CA132" s="48">
        <v>43101</v>
      </c>
      <c r="CB132" s="111">
        <v>0</v>
      </c>
      <c r="CC132" s="111">
        <v>0</v>
      </c>
    </row>
    <row r="133" spans="1:81">
      <c r="A133" s="42" t="s">
        <v>321</v>
      </c>
      <c r="B133" s="42" t="s">
        <v>0</v>
      </c>
      <c r="C133" s="42" t="s">
        <v>189</v>
      </c>
      <c r="D133" s="42" t="s">
        <v>599</v>
      </c>
      <c r="E133" s="43" t="s">
        <v>402</v>
      </c>
      <c r="F133" s="43" t="s">
        <v>63</v>
      </c>
      <c r="G133" s="43">
        <v>2</v>
      </c>
      <c r="H133" s="45">
        <v>1041.5999999999999</v>
      </c>
      <c r="I133" s="45">
        <v>2083.1999999999998</v>
      </c>
      <c r="J133" s="45"/>
      <c r="K133" s="45"/>
      <c r="L133" s="45"/>
      <c r="M133" s="45"/>
      <c r="N133" s="45"/>
      <c r="O133" s="45"/>
      <c r="P133" s="45">
        <v>68.177454545454538</v>
      </c>
      <c r="Q133" s="45">
        <v>2151.3774545454544</v>
      </c>
      <c r="R133" s="45">
        <v>430.27549090909088</v>
      </c>
      <c r="S133" s="45">
        <v>32.270661818181814</v>
      </c>
      <c r="T133" s="45">
        <v>21.513774545454545</v>
      </c>
      <c r="U133" s="45">
        <v>4.3027549090909085</v>
      </c>
      <c r="V133" s="45">
        <v>53.78443636363636</v>
      </c>
      <c r="W133" s="45">
        <v>172.11019636363636</v>
      </c>
      <c r="X133" s="45">
        <v>64.541323636363629</v>
      </c>
      <c r="Y133" s="45">
        <v>12.908264727272726</v>
      </c>
      <c r="Z133" s="45">
        <v>791.70690327272712</v>
      </c>
      <c r="AA133" s="45">
        <v>179.28145454545452</v>
      </c>
      <c r="AB133" s="45">
        <v>239.01803519999999</v>
      </c>
      <c r="AC133" s="45">
        <v>153.9342122263273</v>
      </c>
      <c r="AD133" s="45">
        <v>572.23370197178178</v>
      </c>
      <c r="AE133" s="45">
        <v>235.00800000000001</v>
      </c>
      <c r="AF133" s="45">
        <v>794</v>
      </c>
      <c r="AG133" s="45">
        <v>0</v>
      </c>
      <c r="AH133" s="45">
        <v>0</v>
      </c>
      <c r="AI133" s="45">
        <v>0</v>
      </c>
      <c r="AJ133" s="45">
        <v>0</v>
      </c>
      <c r="AK133" s="45">
        <v>6.1400000000000006</v>
      </c>
      <c r="AL133" s="45">
        <v>0</v>
      </c>
      <c r="AM133" s="45">
        <v>1035.1480000000001</v>
      </c>
      <c r="AN133" s="45">
        <v>2399.0886052445089</v>
      </c>
      <c r="AO133" s="45">
        <v>10.796312592592592</v>
      </c>
      <c r="AP133" s="45">
        <v>0.86370500740740741</v>
      </c>
      <c r="AQ133" s="45">
        <v>0.43185250370370371</v>
      </c>
      <c r="AR133" s="45">
        <v>7.529821090909091</v>
      </c>
      <c r="AS133" s="45">
        <v>2.7709741614545464</v>
      </c>
      <c r="AT133" s="45">
        <v>92.509230545454528</v>
      </c>
      <c r="AU133" s="45">
        <v>3.5856290909090909</v>
      </c>
      <c r="AV133" s="45">
        <v>118.48752499243096</v>
      </c>
      <c r="AW133" s="45">
        <v>29.880242424242422</v>
      </c>
      <c r="AX133" s="45">
        <v>17.689103515151515</v>
      </c>
      <c r="AY133" s="45">
        <v>0.4482036363636363</v>
      </c>
      <c r="AZ133" s="45">
        <v>7.1712581818181818</v>
      </c>
      <c r="BA133" s="45">
        <v>2.7888226262626259</v>
      </c>
      <c r="BB133" s="45">
        <v>21.335767981252527</v>
      </c>
      <c r="BC133" s="45">
        <v>79.313398365090919</v>
      </c>
      <c r="BD133" s="45"/>
      <c r="BE133" s="45">
        <v>0</v>
      </c>
      <c r="BF133" s="45">
        <v>79.313398365090919</v>
      </c>
      <c r="BG133" s="45">
        <v>106.17416666666668</v>
      </c>
      <c r="BH133" s="45">
        <v>16.798728957005782</v>
      </c>
      <c r="BI133" s="45">
        <v>4.652656510168705</v>
      </c>
      <c r="BJ133" s="45">
        <v>767.68742276544833</v>
      </c>
      <c r="BK133" s="45"/>
      <c r="BL133" s="45">
        <v>895.31297489928954</v>
      </c>
      <c r="BM133" s="45">
        <v>5643.5799580467747</v>
      </c>
      <c r="BN133" s="45">
        <f t="shared" si="12"/>
        <v>281.44332864702153</v>
      </c>
      <c r="BO133" s="45">
        <f t="shared" si="13"/>
        <v>198.88661891056188</v>
      </c>
      <c r="BP133" s="46">
        <f t="shared" si="14"/>
        <v>8.6609686609686669</v>
      </c>
      <c r="BQ133" s="46">
        <f t="shared" si="15"/>
        <v>1.8803418803418819</v>
      </c>
      <c r="BR133" s="64">
        <v>3</v>
      </c>
      <c r="BS133" s="46">
        <f t="shared" si="20"/>
        <v>3.4188034188034218</v>
      </c>
      <c r="BT133" s="46">
        <f t="shared" si="21"/>
        <v>12.25</v>
      </c>
      <c r="BU133" s="46">
        <f t="shared" si="22"/>
        <v>13.960113960113972</v>
      </c>
      <c r="BV133" s="45">
        <f t="shared" si="18"/>
        <v>787.8501935734821</v>
      </c>
      <c r="BW133" s="45">
        <f t="shared" si="16"/>
        <v>1268.1801411310655</v>
      </c>
      <c r="BX133" s="45">
        <f t="shared" si="17"/>
        <v>6911.7600991778399</v>
      </c>
      <c r="BY133" s="45">
        <f t="shared" si="23"/>
        <v>82941.121190134087</v>
      </c>
      <c r="BZ133" s="45">
        <f t="shared" si="19"/>
        <v>165882.24238026817</v>
      </c>
      <c r="CA133" s="48">
        <v>43101</v>
      </c>
      <c r="CB133" s="111">
        <v>0</v>
      </c>
      <c r="CC133" s="111">
        <v>0</v>
      </c>
    </row>
    <row r="134" spans="1:81">
      <c r="A134" s="42" t="s">
        <v>600</v>
      </c>
      <c r="B134" s="42" t="s">
        <v>1</v>
      </c>
      <c r="C134" s="42" t="s">
        <v>271</v>
      </c>
      <c r="D134" s="42" t="s">
        <v>601</v>
      </c>
      <c r="E134" s="43" t="s">
        <v>402</v>
      </c>
      <c r="F134" s="43" t="s">
        <v>63</v>
      </c>
      <c r="G134" s="43">
        <v>1</v>
      </c>
      <c r="H134" s="45">
        <v>520.79999999999995</v>
      </c>
      <c r="I134" s="45">
        <v>520.79999999999995</v>
      </c>
      <c r="J134" s="45"/>
      <c r="K134" s="45"/>
      <c r="L134" s="45"/>
      <c r="M134" s="45"/>
      <c r="N134" s="45"/>
      <c r="O134" s="45"/>
      <c r="P134" s="45">
        <v>17.044363636363634</v>
      </c>
      <c r="Q134" s="45">
        <v>537.8443636363636</v>
      </c>
      <c r="R134" s="45">
        <v>107.56887272727272</v>
      </c>
      <c r="S134" s="45">
        <v>8.0676654545454536</v>
      </c>
      <c r="T134" s="45">
        <v>5.3784436363636363</v>
      </c>
      <c r="U134" s="45">
        <v>1.0756887272727271</v>
      </c>
      <c r="V134" s="45">
        <v>13.44610909090909</v>
      </c>
      <c r="W134" s="45">
        <v>43.027549090909091</v>
      </c>
      <c r="X134" s="45">
        <v>16.135330909090907</v>
      </c>
      <c r="Y134" s="45">
        <v>3.2270661818181816</v>
      </c>
      <c r="Z134" s="45">
        <v>197.92672581818178</v>
      </c>
      <c r="AA134" s="45">
        <v>44.820363636363631</v>
      </c>
      <c r="AB134" s="45">
        <v>59.754508799999996</v>
      </c>
      <c r="AC134" s="45">
        <v>38.483553056581826</v>
      </c>
      <c r="AD134" s="45">
        <v>143.05842549294545</v>
      </c>
      <c r="AE134" s="45">
        <v>148.75200000000001</v>
      </c>
      <c r="AF134" s="45">
        <v>397</v>
      </c>
      <c r="AG134" s="45">
        <v>0</v>
      </c>
      <c r="AH134" s="45">
        <v>0</v>
      </c>
      <c r="AI134" s="45">
        <v>0</v>
      </c>
      <c r="AJ134" s="45">
        <v>0</v>
      </c>
      <c r="AK134" s="45">
        <v>3.0700000000000003</v>
      </c>
      <c r="AL134" s="45">
        <v>0</v>
      </c>
      <c r="AM134" s="45">
        <v>548.822</v>
      </c>
      <c r="AN134" s="45">
        <v>889.80715131112731</v>
      </c>
      <c r="AO134" s="45">
        <v>2.6990781481481481</v>
      </c>
      <c r="AP134" s="45">
        <v>0.21592625185185185</v>
      </c>
      <c r="AQ134" s="45">
        <v>0.10796312592592593</v>
      </c>
      <c r="AR134" s="45">
        <v>1.8824552727272728</v>
      </c>
      <c r="AS134" s="45">
        <v>0.69274354036363661</v>
      </c>
      <c r="AT134" s="45">
        <v>23.127307636363632</v>
      </c>
      <c r="AU134" s="45">
        <v>0.89640727272727272</v>
      </c>
      <c r="AV134" s="45">
        <v>29.621881248107741</v>
      </c>
      <c r="AW134" s="45">
        <v>7.4700606060606054</v>
      </c>
      <c r="AX134" s="45">
        <v>4.4222758787878789</v>
      </c>
      <c r="AY134" s="45">
        <v>0.11205090909090908</v>
      </c>
      <c r="AZ134" s="45">
        <v>1.7928145454545454</v>
      </c>
      <c r="BA134" s="45">
        <v>0.69720565656565647</v>
      </c>
      <c r="BB134" s="45">
        <v>5.3339419953131317</v>
      </c>
      <c r="BC134" s="45">
        <v>19.82834959127273</v>
      </c>
      <c r="BD134" s="45"/>
      <c r="BE134" s="45">
        <v>0</v>
      </c>
      <c r="BF134" s="45">
        <v>19.82834959127273</v>
      </c>
      <c r="BG134" s="45">
        <v>29.470416666666669</v>
      </c>
      <c r="BH134" s="45">
        <v>4.1996822392514455</v>
      </c>
      <c r="BI134" s="45">
        <v>1.1631641275421762</v>
      </c>
      <c r="BJ134" s="45">
        <v>191.92185569136208</v>
      </c>
      <c r="BK134" s="45"/>
      <c r="BL134" s="45">
        <v>226.75511872482238</v>
      </c>
      <c r="BM134" s="45">
        <v>1703.8568645116939</v>
      </c>
      <c r="BN134" s="45">
        <f t="shared" ref="BN134:BN170" si="24">$BN$5*$G134</f>
        <v>140.72166432351077</v>
      </c>
      <c r="BO134" s="45">
        <f t="shared" ref="BO134:BO170" si="25">$BO$5*$G134</f>
        <v>99.443309455280939</v>
      </c>
      <c r="BP134" s="46">
        <f t="shared" ref="BP134:BP170" si="26">((100/((100-$BT134)%)-100)*$BP$5)/$BT134</f>
        <v>8.8629737609329435</v>
      </c>
      <c r="BQ134" s="46">
        <f t="shared" ref="BQ134:BQ170" si="27">((100/((100-$BT134)%)-100)*$BQ$5)/$BT134</f>
        <v>1.9241982507288626</v>
      </c>
      <c r="BR134" s="64">
        <v>5</v>
      </c>
      <c r="BS134" s="46">
        <f t="shared" si="20"/>
        <v>5.8309037900874632</v>
      </c>
      <c r="BT134" s="46">
        <f t="shared" si="21"/>
        <v>14.25</v>
      </c>
      <c r="BU134" s="46">
        <f t="shared" si="22"/>
        <v>16.618075801749271</v>
      </c>
      <c r="BV134" s="45">
        <f t="shared" si="18"/>
        <v>283.14822529786164</v>
      </c>
      <c r="BW134" s="45">
        <f t="shared" ref="BW134:BW170" si="28">BV134+BO134+BN134</f>
        <v>523.31319907665329</v>
      </c>
      <c r="BX134" s="45">
        <f t="shared" ref="BX134:BX170" si="29">BW134+BM134</f>
        <v>2227.1700635883471</v>
      </c>
      <c r="BY134" s="45">
        <f t="shared" si="23"/>
        <v>26726.040763060166</v>
      </c>
      <c r="BZ134" s="45">
        <f t="shared" si="19"/>
        <v>53452.081526120332</v>
      </c>
      <c r="CA134" s="48">
        <v>43101</v>
      </c>
      <c r="CB134" s="111">
        <v>0</v>
      </c>
      <c r="CC134" s="111">
        <v>0</v>
      </c>
    </row>
    <row r="135" spans="1:81">
      <c r="A135" s="42" t="s">
        <v>324</v>
      </c>
      <c r="B135" s="42" t="s">
        <v>0</v>
      </c>
      <c r="C135" s="42" t="s">
        <v>238</v>
      </c>
      <c r="D135" s="42" t="s">
        <v>602</v>
      </c>
      <c r="E135" s="43" t="s">
        <v>402</v>
      </c>
      <c r="F135" s="43" t="s">
        <v>63</v>
      </c>
      <c r="G135" s="43">
        <v>3</v>
      </c>
      <c r="H135" s="45">
        <v>1041.5999999999999</v>
      </c>
      <c r="I135" s="45">
        <v>3124.7999999999997</v>
      </c>
      <c r="J135" s="45"/>
      <c r="K135" s="45"/>
      <c r="L135" s="45"/>
      <c r="M135" s="45"/>
      <c r="N135" s="45"/>
      <c r="O135" s="45"/>
      <c r="P135" s="45">
        <v>102.26618181818182</v>
      </c>
      <c r="Q135" s="45">
        <v>3227.0661818181816</v>
      </c>
      <c r="R135" s="45">
        <v>645.41323636363632</v>
      </c>
      <c r="S135" s="45">
        <v>48.405992727272725</v>
      </c>
      <c r="T135" s="45">
        <v>32.270661818181814</v>
      </c>
      <c r="U135" s="45">
        <v>6.4541323636363632</v>
      </c>
      <c r="V135" s="45">
        <v>80.676654545454539</v>
      </c>
      <c r="W135" s="45">
        <v>258.16529454545451</v>
      </c>
      <c r="X135" s="45">
        <v>96.81198545454545</v>
      </c>
      <c r="Y135" s="45">
        <v>19.362397090909091</v>
      </c>
      <c r="Z135" s="45">
        <v>1187.5603549090908</v>
      </c>
      <c r="AA135" s="45">
        <v>268.9221818181818</v>
      </c>
      <c r="AB135" s="45">
        <v>358.52705279999998</v>
      </c>
      <c r="AC135" s="45">
        <v>230.90131833949096</v>
      </c>
      <c r="AD135" s="45">
        <v>858.35055295767279</v>
      </c>
      <c r="AE135" s="45">
        <v>352.51200000000006</v>
      </c>
      <c r="AF135" s="45">
        <v>1191</v>
      </c>
      <c r="AG135" s="45">
        <v>0</v>
      </c>
      <c r="AH135" s="45">
        <v>100.32</v>
      </c>
      <c r="AI135" s="45">
        <v>0</v>
      </c>
      <c r="AJ135" s="45">
        <v>0</v>
      </c>
      <c r="AK135" s="45">
        <v>9.2100000000000009</v>
      </c>
      <c r="AL135" s="45">
        <v>0</v>
      </c>
      <c r="AM135" s="45">
        <v>1653.0420000000001</v>
      </c>
      <c r="AN135" s="45">
        <v>3698.9529078667638</v>
      </c>
      <c r="AO135" s="45">
        <v>16.194468888888888</v>
      </c>
      <c r="AP135" s="45">
        <v>1.2955575111111111</v>
      </c>
      <c r="AQ135" s="45">
        <v>0.64777875555555553</v>
      </c>
      <c r="AR135" s="45">
        <v>11.294731636363638</v>
      </c>
      <c r="AS135" s="45">
        <v>4.1564612421818197</v>
      </c>
      <c r="AT135" s="45">
        <v>138.76384581818181</v>
      </c>
      <c r="AU135" s="45">
        <v>5.3784436363636363</v>
      </c>
      <c r="AV135" s="45">
        <v>177.73128748864647</v>
      </c>
      <c r="AW135" s="45">
        <v>44.820363636363631</v>
      </c>
      <c r="AX135" s="45">
        <v>26.533655272727273</v>
      </c>
      <c r="AY135" s="45">
        <v>0.67230545454545443</v>
      </c>
      <c r="AZ135" s="45">
        <v>10.756887272727273</v>
      </c>
      <c r="BA135" s="45">
        <v>4.1832339393939391</v>
      </c>
      <c r="BB135" s="45">
        <v>32.003651971878789</v>
      </c>
      <c r="BC135" s="45">
        <v>118.97009754763636</v>
      </c>
      <c r="BD135" s="45"/>
      <c r="BE135" s="45">
        <v>0</v>
      </c>
      <c r="BF135" s="45">
        <v>118.97009754763636</v>
      </c>
      <c r="BG135" s="45">
        <v>159.26125000000002</v>
      </c>
      <c r="BH135" s="45">
        <v>25.198093435508675</v>
      </c>
      <c r="BI135" s="45">
        <v>6.9789847652530579</v>
      </c>
      <c r="BJ135" s="45">
        <v>1151.5311341481724</v>
      </c>
      <c r="BK135" s="45"/>
      <c r="BL135" s="45">
        <v>1342.9694623489343</v>
      </c>
      <c r="BM135" s="45">
        <v>8565.6899370701631</v>
      </c>
      <c r="BN135" s="45">
        <f t="shared" si="24"/>
        <v>422.1649929705323</v>
      </c>
      <c r="BO135" s="45">
        <f t="shared" si="25"/>
        <v>298.32992836584282</v>
      </c>
      <c r="BP135" s="46">
        <f t="shared" si="26"/>
        <v>8.5633802816901436</v>
      </c>
      <c r="BQ135" s="46">
        <f t="shared" si="27"/>
        <v>1.8591549295774654</v>
      </c>
      <c r="BR135" s="64">
        <v>2</v>
      </c>
      <c r="BS135" s="46">
        <f t="shared" si="20"/>
        <v>2.2535211267605644</v>
      </c>
      <c r="BT135" s="46">
        <f t="shared" si="21"/>
        <v>11.25</v>
      </c>
      <c r="BU135" s="46">
        <f t="shared" si="22"/>
        <v>12.676056338028173</v>
      </c>
      <c r="BV135" s="45">
        <f t="shared" ref="BV135:BV170" si="30">((BM135)*BU135)%</f>
        <v>1085.7916821638239</v>
      </c>
      <c r="BW135" s="45">
        <f t="shared" si="28"/>
        <v>1806.2866035001989</v>
      </c>
      <c r="BX135" s="45">
        <f t="shared" si="29"/>
        <v>10371.976540570362</v>
      </c>
      <c r="BY135" s="45">
        <f t="shared" si="23"/>
        <v>124463.71848684434</v>
      </c>
      <c r="BZ135" s="45">
        <f t="shared" ref="BZ135:BZ169" si="31">BX135*24</f>
        <v>248927.43697368869</v>
      </c>
      <c r="CA135" s="48">
        <v>43101</v>
      </c>
      <c r="CB135" s="111">
        <v>0</v>
      </c>
      <c r="CC135" s="111">
        <v>0</v>
      </c>
    </row>
    <row r="136" spans="1:81">
      <c r="A136" s="42" t="s">
        <v>603</v>
      </c>
      <c r="B136" s="42" t="s">
        <v>2</v>
      </c>
      <c r="C136" s="42" t="s">
        <v>67</v>
      </c>
      <c r="D136" s="42" t="s">
        <v>604</v>
      </c>
      <c r="E136" s="43" t="s">
        <v>402</v>
      </c>
      <c r="F136" s="43" t="s">
        <v>63</v>
      </c>
      <c r="G136" s="43">
        <v>1</v>
      </c>
      <c r="H136" s="45">
        <v>260.39999999999998</v>
      </c>
      <c r="I136" s="45">
        <v>260.39999999999998</v>
      </c>
      <c r="J136" s="45"/>
      <c r="K136" s="45"/>
      <c r="L136" s="45"/>
      <c r="M136" s="45"/>
      <c r="N136" s="45"/>
      <c r="O136" s="45"/>
      <c r="P136" s="45">
        <v>8.5221818181818172</v>
      </c>
      <c r="Q136" s="45">
        <v>268.9221818181818</v>
      </c>
      <c r="R136" s="45">
        <v>53.78443636363636</v>
      </c>
      <c r="S136" s="45">
        <v>4.0338327272727268</v>
      </c>
      <c r="T136" s="45">
        <v>2.6892218181818182</v>
      </c>
      <c r="U136" s="45">
        <v>0.53784436363636356</v>
      </c>
      <c r="V136" s="45">
        <v>6.723054545454545</v>
      </c>
      <c r="W136" s="45">
        <v>21.513774545454545</v>
      </c>
      <c r="X136" s="45">
        <v>8.0676654545454536</v>
      </c>
      <c r="Y136" s="45">
        <v>1.6135330909090908</v>
      </c>
      <c r="Z136" s="45">
        <v>98.96336290909089</v>
      </c>
      <c r="AA136" s="45">
        <v>22.410181818181815</v>
      </c>
      <c r="AB136" s="45">
        <v>29.877254399999998</v>
      </c>
      <c r="AC136" s="45">
        <v>19.241776528290913</v>
      </c>
      <c r="AD136" s="45">
        <v>71.529212746472723</v>
      </c>
      <c r="AE136" s="45">
        <v>164.376</v>
      </c>
      <c r="AF136" s="45">
        <v>397</v>
      </c>
      <c r="AG136" s="45">
        <v>0</v>
      </c>
      <c r="AH136" s="45">
        <v>0</v>
      </c>
      <c r="AI136" s="45">
        <v>9.84</v>
      </c>
      <c r="AJ136" s="45">
        <v>0</v>
      </c>
      <c r="AK136" s="45">
        <v>3.0700000000000003</v>
      </c>
      <c r="AL136" s="45">
        <v>0</v>
      </c>
      <c r="AM136" s="45">
        <v>574.28600000000006</v>
      </c>
      <c r="AN136" s="45">
        <v>744.7785756555636</v>
      </c>
      <c r="AO136" s="45">
        <v>1.349539074074074</v>
      </c>
      <c r="AP136" s="45">
        <v>0.10796312592592593</v>
      </c>
      <c r="AQ136" s="45">
        <v>5.3981562962962963E-2</v>
      </c>
      <c r="AR136" s="45">
        <v>0.94122763636363638</v>
      </c>
      <c r="AS136" s="45">
        <v>0.34637177018181831</v>
      </c>
      <c r="AT136" s="45">
        <v>11.563653818181816</v>
      </c>
      <c r="AU136" s="45">
        <v>0.44820363636363636</v>
      </c>
      <c r="AV136" s="45">
        <v>14.81094062405387</v>
      </c>
      <c r="AW136" s="45">
        <v>3.7350303030303027</v>
      </c>
      <c r="AX136" s="45">
        <v>2.2111379393939394</v>
      </c>
      <c r="AY136" s="45">
        <v>5.6025454545454538E-2</v>
      </c>
      <c r="AZ136" s="45">
        <v>0.89640727272727272</v>
      </c>
      <c r="BA136" s="45">
        <v>0.34860282828282824</v>
      </c>
      <c r="BB136" s="45">
        <v>2.6669709976565659</v>
      </c>
      <c r="BC136" s="45">
        <v>9.9141747956363648</v>
      </c>
      <c r="BD136" s="45"/>
      <c r="BE136" s="45">
        <v>0</v>
      </c>
      <c r="BF136" s="45">
        <v>9.9141747956363648</v>
      </c>
      <c r="BG136" s="45">
        <v>29.470416666666669</v>
      </c>
      <c r="BH136" s="45">
        <v>2.0998411196257227</v>
      </c>
      <c r="BI136" s="45">
        <v>0.58158206377108801</v>
      </c>
      <c r="BJ136" s="45">
        <v>95.960927845681056</v>
      </c>
      <c r="BK136" s="45"/>
      <c r="BL136" s="45">
        <v>128.11276769574454</v>
      </c>
      <c r="BM136" s="45">
        <v>1166.5386405891802</v>
      </c>
      <c r="BN136" s="45">
        <f t="shared" si="24"/>
        <v>140.72166432351077</v>
      </c>
      <c r="BO136" s="45">
        <f t="shared" si="25"/>
        <v>99.443309455280939</v>
      </c>
      <c r="BP136" s="46">
        <f t="shared" si="26"/>
        <v>8.8629737609329435</v>
      </c>
      <c r="BQ136" s="46">
        <f t="shared" si="27"/>
        <v>1.9241982507288626</v>
      </c>
      <c r="BR136" s="64">
        <v>5</v>
      </c>
      <c r="BS136" s="46">
        <f t="shared" ref="BS136:BS170" si="32">((100/((100-BT136)%)-100)*BR136)/BT136</f>
        <v>5.8309037900874632</v>
      </c>
      <c r="BT136" s="46">
        <f t="shared" ref="BT136:BT170" si="33">$BP$5+$BQ$5+BR136</f>
        <v>14.25</v>
      </c>
      <c r="BU136" s="46">
        <f t="shared" ref="BU136:BU170" si="34">BP136+BQ136+BS136</f>
        <v>16.618075801749271</v>
      </c>
      <c r="BV136" s="45">
        <f t="shared" si="30"/>
        <v>193.85627554980547</v>
      </c>
      <c r="BW136" s="45">
        <f t="shared" si="28"/>
        <v>434.02124932859721</v>
      </c>
      <c r="BX136" s="45">
        <f t="shared" si="29"/>
        <v>1600.5598899177774</v>
      </c>
      <c r="BY136" s="45">
        <f t="shared" ref="BY136:BY170" si="35">BX136*12</f>
        <v>19206.718679013327</v>
      </c>
      <c r="BZ136" s="45">
        <f t="shared" si="31"/>
        <v>38413.437358026655</v>
      </c>
      <c r="CA136" s="48">
        <v>43101</v>
      </c>
      <c r="CB136" s="111">
        <v>0</v>
      </c>
      <c r="CC136" s="111">
        <v>0</v>
      </c>
    </row>
    <row r="137" spans="1:81">
      <c r="A137" s="42" t="s">
        <v>329</v>
      </c>
      <c r="B137" s="42" t="s">
        <v>1</v>
      </c>
      <c r="C137" s="42" t="s">
        <v>161</v>
      </c>
      <c r="D137" s="42" t="s">
        <v>605</v>
      </c>
      <c r="E137" s="43" t="s">
        <v>402</v>
      </c>
      <c r="F137" s="43" t="s">
        <v>63</v>
      </c>
      <c r="G137" s="43">
        <v>1</v>
      </c>
      <c r="H137" s="45">
        <v>538.04</v>
      </c>
      <c r="I137" s="45">
        <v>538.04</v>
      </c>
      <c r="J137" s="45"/>
      <c r="K137" s="45"/>
      <c r="L137" s="45"/>
      <c r="M137" s="45"/>
      <c r="N137" s="45"/>
      <c r="O137" s="45"/>
      <c r="P137" s="45">
        <v>17.608581818181818</v>
      </c>
      <c r="Q137" s="45">
        <v>555.64858181818181</v>
      </c>
      <c r="R137" s="45">
        <v>111.12971636363636</v>
      </c>
      <c r="S137" s="45">
        <v>8.3347287272727275</v>
      </c>
      <c r="T137" s="45">
        <v>5.5564858181818186</v>
      </c>
      <c r="U137" s="45">
        <v>1.1112971636363635</v>
      </c>
      <c r="V137" s="45">
        <v>13.891214545454545</v>
      </c>
      <c r="W137" s="45">
        <v>44.451886545454549</v>
      </c>
      <c r="X137" s="45">
        <v>16.669457454545455</v>
      </c>
      <c r="Y137" s="45">
        <v>3.3338914909090911</v>
      </c>
      <c r="Z137" s="45">
        <v>204.47867810909094</v>
      </c>
      <c r="AA137" s="45">
        <v>46.304048484848479</v>
      </c>
      <c r="AB137" s="45">
        <v>61.732557440000001</v>
      </c>
      <c r="AC137" s="45">
        <v>39.757470980344252</v>
      </c>
      <c r="AD137" s="45">
        <v>147.79407690519275</v>
      </c>
      <c r="AE137" s="45">
        <v>147.7176</v>
      </c>
      <c r="AF137" s="45">
        <v>397</v>
      </c>
      <c r="AG137" s="45">
        <v>0</v>
      </c>
      <c r="AH137" s="45">
        <v>48.58</v>
      </c>
      <c r="AI137" s="45">
        <v>0</v>
      </c>
      <c r="AJ137" s="45">
        <v>0</v>
      </c>
      <c r="AK137" s="45">
        <v>3.0700000000000003</v>
      </c>
      <c r="AL137" s="45">
        <v>0</v>
      </c>
      <c r="AM137" s="45">
        <v>596.36760000000004</v>
      </c>
      <c r="AN137" s="45">
        <v>948.64035501428361</v>
      </c>
      <c r="AO137" s="45">
        <v>2.7884255123456794</v>
      </c>
      <c r="AP137" s="45">
        <v>0.22307404098765432</v>
      </c>
      <c r="AQ137" s="45">
        <v>0.11153702049382716</v>
      </c>
      <c r="AR137" s="45">
        <v>1.9447700363636367</v>
      </c>
      <c r="AS137" s="45">
        <v>0.71567537338181841</v>
      </c>
      <c r="AT137" s="45">
        <v>23.892889018181815</v>
      </c>
      <c r="AU137" s="45">
        <v>0.92608096969696974</v>
      </c>
      <c r="AV137" s="45">
        <v>30.602451971451401</v>
      </c>
      <c r="AW137" s="45">
        <v>7.7173414141414138</v>
      </c>
      <c r="AX137" s="45">
        <v>4.5686661171717171</v>
      </c>
      <c r="AY137" s="45">
        <v>0.1157601212121212</v>
      </c>
      <c r="AZ137" s="45">
        <v>1.8521619393939395</v>
      </c>
      <c r="BA137" s="45">
        <v>0.72028519865319862</v>
      </c>
      <c r="BB137" s="45">
        <v>5.5105110429306405</v>
      </c>
      <c r="BC137" s="45">
        <v>20.484725833503031</v>
      </c>
      <c r="BD137" s="45"/>
      <c r="BE137" s="45">
        <v>0</v>
      </c>
      <c r="BF137" s="45">
        <v>20.484725833503031</v>
      </c>
      <c r="BG137" s="45">
        <v>29.470416666666669</v>
      </c>
      <c r="BH137" s="45">
        <v>4.1996822392514455</v>
      </c>
      <c r="BI137" s="45">
        <v>1.1631641275421762</v>
      </c>
      <c r="BJ137" s="45">
        <v>191.92185569136208</v>
      </c>
      <c r="BK137" s="45"/>
      <c r="BL137" s="45">
        <v>226.75511872482238</v>
      </c>
      <c r="BM137" s="45">
        <v>1782.1312333622423</v>
      </c>
      <c r="BN137" s="45">
        <f t="shared" si="24"/>
        <v>140.72166432351077</v>
      </c>
      <c r="BO137" s="45">
        <f t="shared" si="25"/>
        <v>99.443309455280939</v>
      </c>
      <c r="BP137" s="46">
        <f t="shared" si="26"/>
        <v>8.8629737609329435</v>
      </c>
      <c r="BQ137" s="46">
        <f t="shared" si="27"/>
        <v>1.9241982507288626</v>
      </c>
      <c r="BR137" s="64">
        <v>5</v>
      </c>
      <c r="BS137" s="46">
        <f t="shared" si="32"/>
        <v>5.8309037900874632</v>
      </c>
      <c r="BT137" s="46">
        <f t="shared" si="33"/>
        <v>14.25</v>
      </c>
      <c r="BU137" s="46">
        <f t="shared" si="34"/>
        <v>16.618075801749271</v>
      </c>
      <c r="BV137" s="45">
        <f t="shared" si="30"/>
        <v>296.1559192467866</v>
      </c>
      <c r="BW137" s="45">
        <f t="shared" si="28"/>
        <v>536.32089302557824</v>
      </c>
      <c r="BX137" s="45">
        <f t="shared" si="29"/>
        <v>2318.4521263878205</v>
      </c>
      <c r="BY137" s="45">
        <f t="shared" si="35"/>
        <v>27821.425516653846</v>
      </c>
      <c r="BZ137" s="45">
        <f t="shared" si="31"/>
        <v>55642.851033307692</v>
      </c>
      <c r="CA137" s="48">
        <v>43101</v>
      </c>
      <c r="CB137" s="111">
        <v>0</v>
      </c>
      <c r="CC137" s="111">
        <v>0</v>
      </c>
    </row>
    <row r="138" spans="1:81">
      <c r="A138" s="42" t="s">
        <v>329</v>
      </c>
      <c r="B138" s="42" t="s">
        <v>0</v>
      </c>
      <c r="C138" s="42" t="s">
        <v>161</v>
      </c>
      <c r="D138" s="42" t="s">
        <v>606</v>
      </c>
      <c r="E138" s="43" t="s">
        <v>402</v>
      </c>
      <c r="F138" s="43" t="s">
        <v>63</v>
      </c>
      <c r="G138" s="43">
        <v>1</v>
      </c>
      <c r="H138" s="45">
        <v>1076.08</v>
      </c>
      <c r="I138" s="45">
        <v>1076.08</v>
      </c>
      <c r="J138" s="45"/>
      <c r="K138" s="45"/>
      <c r="L138" s="45"/>
      <c r="M138" s="45"/>
      <c r="N138" s="45"/>
      <c r="O138" s="45"/>
      <c r="P138" s="45">
        <v>35.217163636363637</v>
      </c>
      <c r="Q138" s="45">
        <v>1111.2971636363636</v>
      </c>
      <c r="R138" s="45">
        <v>222.25943272727272</v>
      </c>
      <c r="S138" s="45">
        <v>16.669457454545455</v>
      </c>
      <c r="T138" s="45">
        <v>11.112971636363637</v>
      </c>
      <c r="U138" s="45">
        <v>2.2225943272727271</v>
      </c>
      <c r="V138" s="45">
        <v>27.782429090909091</v>
      </c>
      <c r="W138" s="45">
        <v>88.903773090909098</v>
      </c>
      <c r="X138" s="45">
        <v>33.33891490909091</v>
      </c>
      <c r="Y138" s="45">
        <v>6.6677829818181822</v>
      </c>
      <c r="Z138" s="45">
        <v>408.95735621818187</v>
      </c>
      <c r="AA138" s="45">
        <v>92.608096969696959</v>
      </c>
      <c r="AB138" s="45">
        <v>123.46511488</v>
      </c>
      <c r="AC138" s="45">
        <v>79.514941960688503</v>
      </c>
      <c r="AD138" s="45">
        <v>295.58815381038551</v>
      </c>
      <c r="AE138" s="45">
        <v>115.43520000000001</v>
      </c>
      <c r="AF138" s="45">
        <v>397</v>
      </c>
      <c r="AG138" s="45">
        <v>0</v>
      </c>
      <c r="AH138" s="45">
        <v>48.58</v>
      </c>
      <c r="AI138" s="45">
        <v>0</v>
      </c>
      <c r="AJ138" s="45">
        <v>0</v>
      </c>
      <c r="AK138" s="45">
        <v>3.0700000000000003</v>
      </c>
      <c r="AL138" s="45">
        <v>0</v>
      </c>
      <c r="AM138" s="45">
        <v>564.0852000000001</v>
      </c>
      <c r="AN138" s="45">
        <v>1268.6307100285676</v>
      </c>
      <c r="AO138" s="45">
        <v>5.5768510246913587</v>
      </c>
      <c r="AP138" s="45">
        <v>0.44614808197530864</v>
      </c>
      <c r="AQ138" s="45">
        <v>0.22307404098765432</v>
      </c>
      <c r="AR138" s="45">
        <v>3.8895400727272733</v>
      </c>
      <c r="AS138" s="45">
        <v>1.4313507467636368</v>
      </c>
      <c r="AT138" s="45">
        <v>47.785778036363631</v>
      </c>
      <c r="AU138" s="45">
        <v>1.8521619393939395</v>
      </c>
      <c r="AV138" s="45">
        <v>61.204903942902803</v>
      </c>
      <c r="AW138" s="45">
        <v>15.434682828282828</v>
      </c>
      <c r="AX138" s="45">
        <v>9.1373322343434342</v>
      </c>
      <c r="AY138" s="45">
        <v>0.23152024242424241</v>
      </c>
      <c r="AZ138" s="45">
        <v>3.7043238787878789</v>
      </c>
      <c r="BA138" s="45">
        <v>1.4405703973063972</v>
      </c>
      <c r="BB138" s="45">
        <v>11.021022085861281</v>
      </c>
      <c r="BC138" s="45">
        <v>40.969451667006062</v>
      </c>
      <c r="BD138" s="45"/>
      <c r="BE138" s="45">
        <v>0</v>
      </c>
      <c r="BF138" s="45">
        <v>40.969451667006062</v>
      </c>
      <c r="BG138" s="45">
        <v>53.087083333333339</v>
      </c>
      <c r="BH138" s="45">
        <v>8.3993644785028909</v>
      </c>
      <c r="BI138" s="45">
        <v>2.3263282550843525</v>
      </c>
      <c r="BJ138" s="45">
        <v>383.84371138272417</v>
      </c>
      <c r="BK138" s="45"/>
      <c r="BL138" s="45">
        <v>447.65648744964477</v>
      </c>
      <c r="BM138" s="45">
        <v>2929.7587167244847</v>
      </c>
      <c r="BN138" s="45">
        <f t="shared" si="24"/>
        <v>140.72166432351077</v>
      </c>
      <c r="BO138" s="45">
        <f t="shared" si="25"/>
        <v>99.443309455280939</v>
      </c>
      <c r="BP138" s="46">
        <f t="shared" si="26"/>
        <v>8.8629737609329435</v>
      </c>
      <c r="BQ138" s="46">
        <f t="shared" si="27"/>
        <v>1.9241982507288626</v>
      </c>
      <c r="BR138" s="64">
        <v>5</v>
      </c>
      <c r="BS138" s="46">
        <f t="shared" si="32"/>
        <v>5.8309037900874632</v>
      </c>
      <c r="BT138" s="46">
        <f t="shared" si="33"/>
        <v>14.25</v>
      </c>
      <c r="BU138" s="46">
        <f t="shared" si="34"/>
        <v>16.618075801749271</v>
      </c>
      <c r="BV138" s="45">
        <f t="shared" si="30"/>
        <v>486.86952435363156</v>
      </c>
      <c r="BW138" s="45">
        <f t="shared" si="28"/>
        <v>727.03449813242332</v>
      </c>
      <c r="BX138" s="45">
        <f t="shared" si="29"/>
        <v>3656.793214856908</v>
      </c>
      <c r="BY138" s="45">
        <f t="shared" si="35"/>
        <v>43881.518578282892</v>
      </c>
      <c r="BZ138" s="45">
        <f t="shared" si="31"/>
        <v>87763.037156565784</v>
      </c>
      <c r="CA138" s="48">
        <v>43101</v>
      </c>
      <c r="CB138" s="111">
        <v>0</v>
      </c>
      <c r="CC138" s="111">
        <v>0</v>
      </c>
    </row>
    <row r="139" spans="1:81">
      <c r="A139" s="42" t="s">
        <v>607</v>
      </c>
      <c r="B139" s="42" t="s">
        <v>2</v>
      </c>
      <c r="C139" s="42" t="s">
        <v>175</v>
      </c>
      <c r="D139" s="42" t="s">
        <v>608</v>
      </c>
      <c r="E139" s="43" t="s">
        <v>402</v>
      </c>
      <c r="F139" s="43" t="s">
        <v>63</v>
      </c>
      <c r="G139" s="43">
        <v>1</v>
      </c>
      <c r="H139" s="45">
        <v>260.39999999999998</v>
      </c>
      <c r="I139" s="45">
        <v>260.39999999999998</v>
      </c>
      <c r="J139" s="45"/>
      <c r="K139" s="45"/>
      <c r="L139" s="45"/>
      <c r="M139" s="45"/>
      <c r="N139" s="45"/>
      <c r="O139" s="45"/>
      <c r="P139" s="45">
        <v>8.5221818181818172</v>
      </c>
      <c r="Q139" s="45">
        <v>268.9221818181818</v>
      </c>
      <c r="R139" s="45">
        <v>53.78443636363636</v>
      </c>
      <c r="S139" s="45">
        <v>4.0338327272727268</v>
      </c>
      <c r="T139" s="45">
        <v>2.6892218181818182</v>
      </c>
      <c r="U139" s="45">
        <v>0.53784436363636356</v>
      </c>
      <c r="V139" s="45">
        <v>6.723054545454545</v>
      </c>
      <c r="W139" s="45">
        <v>21.513774545454545</v>
      </c>
      <c r="X139" s="45">
        <v>8.0676654545454536</v>
      </c>
      <c r="Y139" s="45">
        <v>1.6135330909090908</v>
      </c>
      <c r="Z139" s="45">
        <v>98.96336290909089</v>
      </c>
      <c r="AA139" s="45">
        <v>22.410181818181815</v>
      </c>
      <c r="AB139" s="45">
        <v>29.877254399999998</v>
      </c>
      <c r="AC139" s="45">
        <v>19.241776528290913</v>
      </c>
      <c r="AD139" s="45">
        <v>71.529212746472723</v>
      </c>
      <c r="AE139" s="45">
        <v>164.376</v>
      </c>
      <c r="AF139" s="45">
        <v>397</v>
      </c>
      <c r="AG139" s="45">
        <v>0</v>
      </c>
      <c r="AH139" s="45">
        <v>0</v>
      </c>
      <c r="AI139" s="45">
        <v>0</v>
      </c>
      <c r="AJ139" s="45">
        <v>0</v>
      </c>
      <c r="AK139" s="45">
        <v>3.0700000000000003</v>
      </c>
      <c r="AL139" s="45">
        <v>0</v>
      </c>
      <c r="AM139" s="45">
        <v>564.44600000000003</v>
      </c>
      <c r="AN139" s="45">
        <v>734.93857565556357</v>
      </c>
      <c r="AO139" s="45">
        <v>1.349539074074074</v>
      </c>
      <c r="AP139" s="45">
        <v>0.10796312592592593</v>
      </c>
      <c r="AQ139" s="45">
        <v>5.3981562962962963E-2</v>
      </c>
      <c r="AR139" s="45">
        <v>0.94122763636363638</v>
      </c>
      <c r="AS139" s="45">
        <v>0.34637177018181831</v>
      </c>
      <c r="AT139" s="45">
        <v>11.563653818181816</v>
      </c>
      <c r="AU139" s="45">
        <v>0.44820363636363636</v>
      </c>
      <c r="AV139" s="45">
        <v>14.81094062405387</v>
      </c>
      <c r="AW139" s="45">
        <v>3.7350303030303027</v>
      </c>
      <c r="AX139" s="45">
        <v>2.2111379393939394</v>
      </c>
      <c r="AY139" s="45">
        <v>5.6025454545454538E-2</v>
      </c>
      <c r="AZ139" s="45">
        <v>0.89640727272727272</v>
      </c>
      <c r="BA139" s="45">
        <v>0.34860282828282824</v>
      </c>
      <c r="BB139" s="45">
        <v>2.6669709976565659</v>
      </c>
      <c r="BC139" s="45">
        <v>9.9141747956363648</v>
      </c>
      <c r="BD139" s="45"/>
      <c r="BE139" s="45">
        <v>0</v>
      </c>
      <c r="BF139" s="45">
        <v>9.9141747956363648</v>
      </c>
      <c r="BG139" s="45">
        <v>29.470416666666669</v>
      </c>
      <c r="BH139" s="45">
        <v>2.0998411196257227</v>
      </c>
      <c r="BI139" s="45">
        <v>0.58158206377108801</v>
      </c>
      <c r="BJ139" s="45">
        <v>95.960927845681056</v>
      </c>
      <c r="BK139" s="45"/>
      <c r="BL139" s="45">
        <v>128.11276769574454</v>
      </c>
      <c r="BM139" s="45">
        <v>1156.6986405891803</v>
      </c>
      <c r="BN139" s="45">
        <f t="shared" si="24"/>
        <v>140.72166432351077</v>
      </c>
      <c r="BO139" s="45">
        <f t="shared" si="25"/>
        <v>99.443309455280939</v>
      </c>
      <c r="BP139" s="46">
        <f t="shared" si="26"/>
        <v>8.6609686609686669</v>
      </c>
      <c r="BQ139" s="46">
        <f t="shared" si="27"/>
        <v>1.8803418803418819</v>
      </c>
      <c r="BR139" s="64">
        <v>3</v>
      </c>
      <c r="BS139" s="46">
        <f t="shared" si="32"/>
        <v>3.4188034188034218</v>
      </c>
      <c r="BT139" s="46">
        <f t="shared" si="33"/>
        <v>12.25</v>
      </c>
      <c r="BU139" s="46">
        <f t="shared" si="34"/>
        <v>13.960113960113972</v>
      </c>
      <c r="BV139" s="45">
        <f t="shared" si="30"/>
        <v>161.4764484013387</v>
      </c>
      <c r="BW139" s="45">
        <f t="shared" si="28"/>
        <v>401.64142218013041</v>
      </c>
      <c r="BX139" s="45">
        <f t="shared" si="29"/>
        <v>1558.3400627693106</v>
      </c>
      <c r="BY139" s="45">
        <f t="shared" si="35"/>
        <v>18700.080753231727</v>
      </c>
      <c r="BZ139" s="45">
        <f t="shared" si="31"/>
        <v>37400.161506463453</v>
      </c>
      <c r="CA139" s="48">
        <v>43101</v>
      </c>
      <c r="CB139" s="111">
        <v>0</v>
      </c>
      <c r="CC139" s="111">
        <v>0</v>
      </c>
    </row>
    <row r="140" spans="1:81">
      <c r="A140" s="42" t="s">
        <v>609</v>
      </c>
      <c r="B140" s="42" t="s">
        <v>1</v>
      </c>
      <c r="C140" s="42" t="s">
        <v>161</v>
      </c>
      <c r="D140" s="42" t="s">
        <v>610</v>
      </c>
      <c r="E140" s="43" t="s">
        <v>402</v>
      </c>
      <c r="F140" s="43" t="s">
        <v>63</v>
      </c>
      <c r="G140" s="43">
        <v>1</v>
      </c>
      <c r="H140" s="45">
        <v>538.04</v>
      </c>
      <c r="I140" s="45">
        <v>538.04</v>
      </c>
      <c r="J140" s="45"/>
      <c r="K140" s="45"/>
      <c r="L140" s="45"/>
      <c r="M140" s="45"/>
      <c r="N140" s="45"/>
      <c r="O140" s="45"/>
      <c r="P140" s="45">
        <v>17.608581818181818</v>
      </c>
      <c r="Q140" s="45">
        <v>555.64858181818181</v>
      </c>
      <c r="R140" s="45">
        <v>111.12971636363636</v>
      </c>
      <c r="S140" s="45">
        <v>8.3347287272727275</v>
      </c>
      <c r="T140" s="45">
        <v>5.5564858181818186</v>
      </c>
      <c r="U140" s="45">
        <v>1.1112971636363635</v>
      </c>
      <c r="V140" s="45">
        <v>13.891214545454545</v>
      </c>
      <c r="W140" s="45">
        <v>44.451886545454549</v>
      </c>
      <c r="X140" s="45">
        <v>16.669457454545455</v>
      </c>
      <c r="Y140" s="45">
        <v>3.3338914909090911</v>
      </c>
      <c r="Z140" s="45">
        <v>204.47867810909094</v>
      </c>
      <c r="AA140" s="45">
        <v>46.304048484848479</v>
      </c>
      <c r="AB140" s="45">
        <v>61.732557440000001</v>
      </c>
      <c r="AC140" s="45">
        <v>39.757470980344252</v>
      </c>
      <c r="AD140" s="45">
        <v>147.79407690519275</v>
      </c>
      <c r="AE140" s="45">
        <v>147.7176</v>
      </c>
      <c r="AF140" s="45">
        <v>397</v>
      </c>
      <c r="AG140" s="45">
        <v>0</v>
      </c>
      <c r="AH140" s="45">
        <v>48.58</v>
      </c>
      <c r="AI140" s="45">
        <v>0</v>
      </c>
      <c r="AJ140" s="45">
        <v>0</v>
      </c>
      <c r="AK140" s="45">
        <v>3.0700000000000003</v>
      </c>
      <c r="AL140" s="45">
        <v>0</v>
      </c>
      <c r="AM140" s="45">
        <v>596.36760000000004</v>
      </c>
      <c r="AN140" s="45">
        <v>948.64035501428361</v>
      </c>
      <c r="AO140" s="45">
        <v>2.7884255123456794</v>
      </c>
      <c r="AP140" s="45">
        <v>0.22307404098765432</v>
      </c>
      <c r="AQ140" s="45">
        <v>0.11153702049382716</v>
      </c>
      <c r="AR140" s="45">
        <v>1.9447700363636367</v>
      </c>
      <c r="AS140" s="45">
        <v>0.71567537338181841</v>
      </c>
      <c r="AT140" s="45">
        <v>23.892889018181815</v>
      </c>
      <c r="AU140" s="45">
        <v>0.92608096969696974</v>
      </c>
      <c r="AV140" s="45">
        <v>30.602451971451401</v>
      </c>
      <c r="AW140" s="45">
        <v>7.7173414141414138</v>
      </c>
      <c r="AX140" s="45">
        <v>4.5686661171717171</v>
      </c>
      <c r="AY140" s="45">
        <v>0.1157601212121212</v>
      </c>
      <c r="AZ140" s="45">
        <v>1.8521619393939395</v>
      </c>
      <c r="BA140" s="45">
        <v>0.72028519865319862</v>
      </c>
      <c r="BB140" s="45">
        <v>5.5105110429306405</v>
      </c>
      <c r="BC140" s="45">
        <v>20.484725833503031</v>
      </c>
      <c r="BD140" s="45"/>
      <c r="BE140" s="45">
        <v>0</v>
      </c>
      <c r="BF140" s="45">
        <v>20.484725833503031</v>
      </c>
      <c r="BG140" s="45">
        <v>29.470416666666669</v>
      </c>
      <c r="BH140" s="45">
        <v>4.1996822392514455</v>
      </c>
      <c r="BI140" s="45">
        <v>1.1631641275421762</v>
      </c>
      <c r="BJ140" s="45">
        <v>191.92185569136208</v>
      </c>
      <c r="BK140" s="45"/>
      <c r="BL140" s="45">
        <v>226.75511872482238</v>
      </c>
      <c r="BM140" s="45">
        <v>1782.1312333622423</v>
      </c>
      <c r="BN140" s="45">
        <f t="shared" si="24"/>
        <v>140.72166432351077</v>
      </c>
      <c r="BO140" s="45">
        <f t="shared" si="25"/>
        <v>99.443309455280939</v>
      </c>
      <c r="BP140" s="46">
        <f t="shared" si="26"/>
        <v>8.5633802816901436</v>
      </c>
      <c r="BQ140" s="46">
        <f t="shared" si="27"/>
        <v>1.8591549295774654</v>
      </c>
      <c r="BR140" s="64">
        <v>2</v>
      </c>
      <c r="BS140" s="46">
        <f t="shared" si="32"/>
        <v>2.2535211267605644</v>
      </c>
      <c r="BT140" s="46">
        <f t="shared" si="33"/>
        <v>11.25</v>
      </c>
      <c r="BU140" s="46">
        <f t="shared" si="34"/>
        <v>12.676056338028173</v>
      </c>
      <c r="BV140" s="45">
        <f t="shared" si="30"/>
        <v>225.90395915859415</v>
      </c>
      <c r="BW140" s="45">
        <f t="shared" si="28"/>
        <v>466.06893293738585</v>
      </c>
      <c r="BX140" s="45">
        <f t="shared" si="29"/>
        <v>2248.2001662996281</v>
      </c>
      <c r="BY140" s="45">
        <f t="shared" si="35"/>
        <v>26978.401995595537</v>
      </c>
      <c r="BZ140" s="45">
        <f t="shared" si="31"/>
        <v>53956.803991191075</v>
      </c>
      <c r="CA140" s="48">
        <v>43101</v>
      </c>
      <c r="CB140" s="111">
        <v>0</v>
      </c>
      <c r="CC140" s="111">
        <v>0</v>
      </c>
    </row>
    <row r="141" spans="1:81">
      <c r="A141" s="42" t="s">
        <v>611</v>
      </c>
      <c r="B141" s="42" t="s">
        <v>1</v>
      </c>
      <c r="C141" s="42" t="s">
        <v>469</v>
      </c>
      <c r="D141" s="42" t="s">
        <v>612</v>
      </c>
      <c r="E141" s="43" t="s">
        <v>402</v>
      </c>
      <c r="F141" s="43" t="s">
        <v>63</v>
      </c>
      <c r="G141" s="43">
        <v>1</v>
      </c>
      <c r="H141" s="45">
        <v>520.79999999999995</v>
      </c>
      <c r="I141" s="45">
        <v>520.79999999999995</v>
      </c>
      <c r="J141" s="45"/>
      <c r="K141" s="45"/>
      <c r="L141" s="45"/>
      <c r="M141" s="45"/>
      <c r="N141" s="45"/>
      <c r="O141" s="45"/>
      <c r="P141" s="45">
        <v>17.044363636363634</v>
      </c>
      <c r="Q141" s="45">
        <v>537.8443636363636</v>
      </c>
      <c r="R141" s="45">
        <v>107.56887272727272</v>
      </c>
      <c r="S141" s="45">
        <v>8.0676654545454536</v>
      </c>
      <c r="T141" s="45">
        <v>5.3784436363636363</v>
      </c>
      <c r="U141" s="45">
        <v>1.0756887272727271</v>
      </c>
      <c r="V141" s="45">
        <v>13.44610909090909</v>
      </c>
      <c r="W141" s="45">
        <v>43.027549090909091</v>
      </c>
      <c r="X141" s="45">
        <v>16.135330909090907</v>
      </c>
      <c r="Y141" s="45">
        <v>3.2270661818181816</v>
      </c>
      <c r="Z141" s="45">
        <v>197.92672581818178</v>
      </c>
      <c r="AA141" s="45">
        <v>44.820363636363631</v>
      </c>
      <c r="AB141" s="45">
        <v>59.754508799999996</v>
      </c>
      <c r="AC141" s="45">
        <v>38.483553056581826</v>
      </c>
      <c r="AD141" s="45">
        <v>143.05842549294545</v>
      </c>
      <c r="AE141" s="45">
        <v>148.75200000000001</v>
      </c>
      <c r="AF141" s="45">
        <v>397</v>
      </c>
      <c r="AG141" s="45">
        <v>0</v>
      </c>
      <c r="AH141" s="45">
        <v>0</v>
      </c>
      <c r="AI141" s="45">
        <v>0</v>
      </c>
      <c r="AJ141" s="45">
        <v>0</v>
      </c>
      <c r="AK141" s="45">
        <v>3.0700000000000003</v>
      </c>
      <c r="AL141" s="45">
        <v>0</v>
      </c>
      <c r="AM141" s="45">
        <v>548.822</v>
      </c>
      <c r="AN141" s="45">
        <v>889.80715131112731</v>
      </c>
      <c r="AO141" s="45">
        <v>2.6990781481481481</v>
      </c>
      <c r="AP141" s="45">
        <v>0.21592625185185185</v>
      </c>
      <c r="AQ141" s="45">
        <v>0.10796312592592593</v>
      </c>
      <c r="AR141" s="45">
        <v>1.8824552727272728</v>
      </c>
      <c r="AS141" s="45">
        <v>0.69274354036363661</v>
      </c>
      <c r="AT141" s="45">
        <v>23.127307636363632</v>
      </c>
      <c r="AU141" s="45">
        <v>0.89640727272727272</v>
      </c>
      <c r="AV141" s="45">
        <v>29.621881248107741</v>
      </c>
      <c r="AW141" s="45">
        <v>7.4700606060606054</v>
      </c>
      <c r="AX141" s="45">
        <v>4.4222758787878789</v>
      </c>
      <c r="AY141" s="45">
        <v>0.11205090909090908</v>
      </c>
      <c r="AZ141" s="45">
        <v>1.7928145454545454</v>
      </c>
      <c r="BA141" s="45">
        <v>0.69720565656565647</v>
      </c>
      <c r="BB141" s="45">
        <v>5.3339419953131317</v>
      </c>
      <c r="BC141" s="45">
        <v>19.82834959127273</v>
      </c>
      <c r="BD141" s="45"/>
      <c r="BE141" s="45">
        <v>0</v>
      </c>
      <c r="BF141" s="45">
        <v>19.82834959127273</v>
      </c>
      <c r="BG141" s="45">
        <v>29.470416666666669</v>
      </c>
      <c r="BH141" s="45">
        <v>4.1996822392514455</v>
      </c>
      <c r="BI141" s="45">
        <v>1.1631641275421762</v>
      </c>
      <c r="BJ141" s="45">
        <v>191.92185569136208</v>
      </c>
      <c r="BK141" s="45"/>
      <c r="BL141" s="45">
        <v>226.75511872482238</v>
      </c>
      <c r="BM141" s="45">
        <v>1703.8568645116939</v>
      </c>
      <c r="BN141" s="45">
        <f t="shared" si="24"/>
        <v>140.72166432351077</v>
      </c>
      <c r="BO141" s="45">
        <f t="shared" si="25"/>
        <v>99.443309455280939</v>
      </c>
      <c r="BP141" s="46">
        <f t="shared" si="26"/>
        <v>8.6609686609686669</v>
      </c>
      <c r="BQ141" s="46">
        <f t="shared" si="27"/>
        <v>1.8803418803418819</v>
      </c>
      <c r="BR141" s="64">
        <v>3</v>
      </c>
      <c r="BS141" s="46">
        <f t="shared" si="32"/>
        <v>3.4188034188034218</v>
      </c>
      <c r="BT141" s="46">
        <f t="shared" si="33"/>
        <v>12.25</v>
      </c>
      <c r="BU141" s="46">
        <f t="shared" si="34"/>
        <v>13.960113960113972</v>
      </c>
      <c r="BV141" s="45">
        <f t="shared" si="30"/>
        <v>237.86036000305717</v>
      </c>
      <c r="BW141" s="45">
        <f t="shared" si="28"/>
        <v>478.02533378184887</v>
      </c>
      <c r="BX141" s="45">
        <f t="shared" si="29"/>
        <v>2181.8821982935428</v>
      </c>
      <c r="BY141" s="45">
        <f t="shared" si="35"/>
        <v>26182.586379522516</v>
      </c>
      <c r="BZ141" s="45">
        <f t="shared" si="31"/>
        <v>52365.172759045032</v>
      </c>
      <c r="CA141" s="48">
        <v>43101</v>
      </c>
      <c r="CB141" s="111">
        <v>0</v>
      </c>
      <c r="CC141" s="111">
        <v>0</v>
      </c>
    </row>
    <row r="142" spans="1:81">
      <c r="A142" s="42" t="s">
        <v>333</v>
      </c>
      <c r="B142" s="42" t="s">
        <v>2</v>
      </c>
      <c r="C142" s="42" t="s">
        <v>250</v>
      </c>
      <c r="D142" s="42" t="s">
        <v>613</v>
      </c>
      <c r="E142" s="43" t="s">
        <v>402</v>
      </c>
      <c r="F142" s="43" t="s">
        <v>63</v>
      </c>
      <c r="G142" s="43">
        <v>1</v>
      </c>
      <c r="H142" s="45">
        <v>260.39999999999998</v>
      </c>
      <c r="I142" s="45">
        <v>260.39999999999998</v>
      </c>
      <c r="J142" s="45"/>
      <c r="K142" s="45"/>
      <c r="L142" s="45"/>
      <c r="M142" s="45"/>
      <c r="N142" s="45"/>
      <c r="O142" s="45"/>
      <c r="P142" s="45">
        <v>8.5221818181818172</v>
      </c>
      <c r="Q142" s="45">
        <v>268.9221818181818</v>
      </c>
      <c r="R142" s="45">
        <v>53.78443636363636</v>
      </c>
      <c r="S142" s="45">
        <v>4.0338327272727268</v>
      </c>
      <c r="T142" s="45">
        <v>2.6892218181818182</v>
      </c>
      <c r="U142" s="45">
        <v>0.53784436363636356</v>
      </c>
      <c r="V142" s="45">
        <v>6.723054545454545</v>
      </c>
      <c r="W142" s="45">
        <v>21.513774545454545</v>
      </c>
      <c r="X142" s="45">
        <v>8.0676654545454536</v>
      </c>
      <c r="Y142" s="45">
        <v>1.6135330909090908</v>
      </c>
      <c r="Z142" s="45">
        <v>98.96336290909089</v>
      </c>
      <c r="AA142" s="45">
        <v>22.410181818181815</v>
      </c>
      <c r="AB142" s="45">
        <v>29.877254399999998</v>
      </c>
      <c r="AC142" s="45">
        <v>19.241776528290913</v>
      </c>
      <c r="AD142" s="45">
        <v>71.529212746472723</v>
      </c>
      <c r="AE142" s="45">
        <v>164.376</v>
      </c>
      <c r="AF142" s="45">
        <v>397</v>
      </c>
      <c r="AG142" s="45">
        <v>0</v>
      </c>
      <c r="AH142" s="45">
        <v>32.619999999999997</v>
      </c>
      <c r="AI142" s="45">
        <v>0</v>
      </c>
      <c r="AJ142" s="45">
        <v>0</v>
      </c>
      <c r="AK142" s="45">
        <v>3.0700000000000003</v>
      </c>
      <c r="AL142" s="45">
        <v>0</v>
      </c>
      <c r="AM142" s="45">
        <v>597.06600000000003</v>
      </c>
      <c r="AN142" s="45">
        <v>767.55857565556357</v>
      </c>
      <c r="AO142" s="45">
        <v>1.349539074074074</v>
      </c>
      <c r="AP142" s="45">
        <v>0.10796312592592593</v>
      </c>
      <c r="AQ142" s="45">
        <v>5.3981562962962963E-2</v>
      </c>
      <c r="AR142" s="45">
        <v>0.94122763636363638</v>
      </c>
      <c r="AS142" s="45">
        <v>0.34637177018181831</v>
      </c>
      <c r="AT142" s="45">
        <v>11.563653818181816</v>
      </c>
      <c r="AU142" s="45">
        <v>0.44820363636363636</v>
      </c>
      <c r="AV142" s="45">
        <v>14.81094062405387</v>
      </c>
      <c r="AW142" s="45">
        <v>3.7350303030303027</v>
      </c>
      <c r="AX142" s="45">
        <v>2.2111379393939394</v>
      </c>
      <c r="AY142" s="45">
        <v>5.6025454545454538E-2</v>
      </c>
      <c r="AZ142" s="45">
        <v>0.89640727272727272</v>
      </c>
      <c r="BA142" s="45">
        <v>0.34860282828282824</v>
      </c>
      <c r="BB142" s="45">
        <v>2.6669709976565659</v>
      </c>
      <c r="BC142" s="45">
        <v>9.9141747956363648</v>
      </c>
      <c r="BD142" s="45"/>
      <c r="BE142" s="45">
        <v>0</v>
      </c>
      <c r="BF142" s="45">
        <v>9.9141747956363648</v>
      </c>
      <c r="BG142" s="45">
        <v>29.470416666666669</v>
      </c>
      <c r="BH142" s="45">
        <v>2.0998411196257227</v>
      </c>
      <c r="BI142" s="45">
        <v>0.58158206377108801</v>
      </c>
      <c r="BJ142" s="45">
        <v>95.960927845681056</v>
      </c>
      <c r="BK142" s="45"/>
      <c r="BL142" s="45">
        <v>128.11276769574454</v>
      </c>
      <c r="BM142" s="45">
        <v>1189.3186405891802</v>
      </c>
      <c r="BN142" s="45">
        <f t="shared" si="24"/>
        <v>140.72166432351077</v>
      </c>
      <c r="BO142" s="45">
        <f t="shared" si="25"/>
        <v>99.443309455280939</v>
      </c>
      <c r="BP142" s="46">
        <f t="shared" si="26"/>
        <v>8.6609686609686669</v>
      </c>
      <c r="BQ142" s="46">
        <f t="shared" si="27"/>
        <v>1.8803418803418819</v>
      </c>
      <c r="BR142" s="64">
        <v>3</v>
      </c>
      <c r="BS142" s="46">
        <f t="shared" si="32"/>
        <v>3.4188034188034218</v>
      </c>
      <c r="BT142" s="46">
        <f t="shared" si="33"/>
        <v>12.25</v>
      </c>
      <c r="BU142" s="46">
        <f t="shared" si="34"/>
        <v>13.960113960113972</v>
      </c>
      <c r="BV142" s="45">
        <f t="shared" si="30"/>
        <v>166.03023757512787</v>
      </c>
      <c r="BW142" s="45">
        <f t="shared" si="28"/>
        <v>406.19521135391955</v>
      </c>
      <c r="BX142" s="45">
        <f t="shared" si="29"/>
        <v>1595.5138519430998</v>
      </c>
      <c r="BY142" s="45">
        <f t="shared" si="35"/>
        <v>19146.166223317196</v>
      </c>
      <c r="BZ142" s="45">
        <f t="shared" si="31"/>
        <v>38292.332446634391</v>
      </c>
      <c r="CA142" s="48">
        <v>43101</v>
      </c>
      <c r="CB142" s="111">
        <v>0</v>
      </c>
      <c r="CC142" s="111">
        <v>0</v>
      </c>
    </row>
    <row r="143" spans="1:81">
      <c r="A143" s="42" t="s">
        <v>335</v>
      </c>
      <c r="B143" s="42" t="s">
        <v>0</v>
      </c>
      <c r="C143" s="42" t="s">
        <v>161</v>
      </c>
      <c r="D143" s="42" t="s">
        <v>614</v>
      </c>
      <c r="E143" s="43" t="s">
        <v>402</v>
      </c>
      <c r="F143" s="43" t="s">
        <v>63</v>
      </c>
      <c r="G143" s="43">
        <v>2</v>
      </c>
      <c r="H143" s="45">
        <v>1076.08</v>
      </c>
      <c r="I143" s="45">
        <v>2152.16</v>
      </c>
      <c r="J143" s="45"/>
      <c r="K143" s="45"/>
      <c r="L143" s="45"/>
      <c r="M143" s="45"/>
      <c r="N143" s="45"/>
      <c r="O143" s="45"/>
      <c r="P143" s="45">
        <v>70.434327272727273</v>
      </c>
      <c r="Q143" s="45">
        <v>2222.5943272727272</v>
      </c>
      <c r="R143" s="45">
        <v>444.51886545454545</v>
      </c>
      <c r="S143" s="45">
        <v>33.33891490909091</v>
      </c>
      <c r="T143" s="45">
        <v>22.225943272727275</v>
      </c>
      <c r="U143" s="45">
        <v>4.4451886545454542</v>
      </c>
      <c r="V143" s="45">
        <v>55.564858181818181</v>
      </c>
      <c r="W143" s="45">
        <v>177.8075461818182</v>
      </c>
      <c r="X143" s="45">
        <v>66.67782981818182</v>
      </c>
      <c r="Y143" s="45">
        <v>13.335565963636364</v>
      </c>
      <c r="Z143" s="45">
        <v>817.91471243636374</v>
      </c>
      <c r="AA143" s="45">
        <v>185.21619393939392</v>
      </c>
      <c r="AB143" s="45">
        <v>246.93022976</v>
      </c>
      <c r="AC143" s="45">
        <v>159.02988392137701</v>
      </c>
      <c r="AD143" s="45">
        <v>591.17630762077101</v>
      </c>
      <c r="AE143" s="45">
        <v>230.87040000000002</v>
      </c>
      <c r="AF143" s="45">
        <v>794</v>
      </c>
      <c r="AG143" s="45">
        <v>0</v>
      </c>
      <c r="AH143" s="45">
        <v>97.16</v>
      </c>
      <c r="AI143" s="45">
        <v>0</v>
      </c>
      <c r="AJ143" s="45">
        <v>0</v>
      </c>
      <c r="AK143" s="45">
        <v>6.1400000000000006</v>
      </c>
      <c r="AL143" s="45">
        <v>0</v>
      </c>
      <c r="AM143" s="45">
        <v>1128.1704000000002</v>
      </c>
      <c r="AN143" s="45">
        <v>2537.2614200571352</v>
      </c>
      <c r="AO143" s="45">
        <v>11.153702049382717</v>
      </c>
      <c r="AP143" s="45">
        <v>0.89229616395061728</v>
      </c>
      <c r="AQ143" s="45">
        <v>0.44614808197530864</v>
      </c>
      <c r="AR143" s="45">
        <v>7.7790801454545466</v>
      </c>
      <c r="AS143" s="45">
        <v>2.8627014935272737</v>
      </c>
      <c r="AT143" s="45">
        <v>95.571556072727262</v>
      </c>
      <c r="AU143" s="45">
        <v>3.7043238787878789</v>
      </c>
      <c r="AV143" s="45">
        <v>122.40980788580561</v>
      </c>
      <c r="AW143" s="45">
        <v>30.869365656565655</v>
      </c>
      <c r="AX143" s="45">
        <v>18.274664468686868</v>
      </c>
      <c r="AY143" s="45">
        <v>0.46304048484848481</v>
      </c>
      <c r="AZ143" s="45">
        <v>7.4086477575757579</v>
      </c>
      <c r="BA143" s="45">
        <v>2.8811407946127945</v>
      </c>
      <c r="BB143" s="45">
        <v>22.042044171722562</v>
      </c>
      <c r="BC143" s="45">
        <v>81.938903334012124</v>
      </c>
      <c r="BD143" s="45"/>
      <c r="BE143" s="45">
        <v>0</v>
      </c>
      <c r="BF143" s="45">
        <v>81.938903334012124</v>
      </c>
      <c r="BG143" s="45">
        <v>106.17416666666668</v>
      </c>
      <c r="BH143" s="45">
        <v>16.798728957005782</v>
      </c>
      <c r="BI143" s="45">
        <v>4.652656510168705</v>
      </c>
      <c r="BJ143" s="45">
        <v>767.68742276544833</v>
      </c>
      <c r="BK143" s="45"/>
      <c r="BL143" s="45">
        <v>895.31297489928954</v>
      </c>
      <c r="BM143" s="45">
        <v>5859.5174334489693</v>
      </c>
      <c r="BN143" s="45">
        <f t="shared" si="24"/>
        <v>281.44332864702153</v>
      </c>
      <c r="BO143" s="45">
        <f t="shared" si="25"/>
        <v>198.88661891056188</v>
      </c>
      <c r="BP143" s="46">
        <f t="shared" si="26"/>
        <v>8.8629737609329435</v>
      </c>
      <c r="BQ143" s="46">
        <f t="shared" si="27"/>
        <v>1.9241982507288626</v>
      </c>
      <c r="BR143" s="64">
        <v>5</v>
      </c>
      <c r="BS143" s="46">
        <f t="shared" si="32"/>
        <v>5.8309037900874632</v>
      </c>
      <c r="BT143" s="46">
        <f t="shared" si="33"/>
        <v>14.25</v>
      </c>
      <c r="BU143" s="46">
        <f t="shared" si="34"/>
        <v>16.618075801749271</v>
      </c>
      <c r="BV143" s="45">
        <f t="shared" si="30"/>
        <v>973.73904870726312</v>
      </c>
      <c r="BW143" s="45">
        <f t="shared" si="28"/>
        <v>1454.0689962648466</v>
      </c>
      <c r="BX143" s="45">
        <f t="shared" si="29"/>
        <v>7313.586429713816</v>
      </c>
      <c r="BY143" s="45">
        <f t="shared" si="35"/>
        <v>87763.037156565784</v>
      </c>
      <c r="BZ143" s="45">
        <f t="shared" si="31"/>
        <v>175526.07431313157</v>
      </c>
      <c r="CA143" s="48">
        <v>43101</v>
      </c>
      <c r="CB143" s="111">
        <v>0</v>
      </c>
      <c r="CC143" s="111">
        <v>0</v>
      </c>
    </row>
    <row r="144" spans="1:81">
      <c r="A144" s="42" t="s">
        <v>615</v>
      </c>
      <c r="B144" s="42" t="s">
        <v>2</v>
      </c>
      <c r="C144" s="42" t="s">
        <v>165</v>
      </c>
      <c r="D144" s="42" t="s">
        <v>616</v>
      </c>
      <c r="E144" s="43" t="s">
        <v>402</v>
      </c>
      <c r="F144" s="43" t="s">
        <v>63</v>
      </c>
      <c r="G144" s="43">
        <v>1</v>
      </c>
      <c r="H144" s="45">
        <v>260.39999999999998</v>
      </c>
      <c r="I144" s="45">
        <v>260.39999999999998</v>
      </c>
      <c r="J144" s="45"/>
      <c r="K144" s="45"/>
      <c r="L144" s="45"/>
      <c r="M144" s="45"/>
      <c r="N144" s="45"/>
      <c r="O144" s="45"/>
      <c r="P144" s="45">
        <v>8.5221818181818172</v>
      </c>
      <c r="Q144" s="45">
        <v>268.9221818181818</v>
      </c>
      <c r="R144" s="45">
        <v>53.78443636363636</v>
      </c>
      <c r="S144" s="45">
        <v>4.0338327272727268</v>
      </c>
      <c r="T144" s="45">
        <v>2.6892218181818182</v>
      </c>
      <c r="U144" s="45">
        <v>0.53784436363636356</v>
      </c>
      <c r="V144" s="45">
        <v>6.723054545454545</v>
      </c>
      <c r="W144" s="45">
        <v>21.513774545454545</v>
      </c>
      <c r="X144" s="45">
        <v>8.0676654545454536</v>
      </c>
      <c r="Y144" s="45">
        <v>1.6135330909090908</v>
      </c>
      <c r="Z144" s="45">
        <v>98.96336290909089</v>
      </c>
      <c r="AA144" s="45">
        <v>22.410181818181815</v>
      </c>
      <c r="AB144" s="45">
        <v>29.877254399999998</v>
      </c>
      <c r="AC144" s="45">
        <v>19.241776528290913</v>
      </c>
      <c r="AD144" s="45">
        <v>71.529212746472723</v>
      </c>
      <c r="AE144" s="45">
        <v>164.376</v>
      </c>
      <c r="AF144" s="45">
        <v>397</v>
      </c>
      <c r="AG144" s="45">
        <v>0</v>
      </c>
      <c r="AH144" s="45">
        <v>0</v>
      </c>
      <c r="AI144" s="45">
        <v>0</v>
      </c>
      <c r="AJ144" s="45">
        <v>0</v>
      </c>
      <c r="AK144" s="45">
        <v>3.0700000000000003</v>
      </c>
      <c r="AL144" s="45">
        <v>0</v>
      </c>
      <c r="AM144" s="45">
        <v>564.44600000000003</v>
      </c>
      <c r="AN144" s="45">
        <v>734.93857565556357</v>
      </c>
      <c r="AO144" s="45">
        <v>1.349539074074074</v>
      </c>
      <c r="AP144" s="45">
        <v>0.10796312592592593</v>
      </c>
      <c r="AQ144" s="45">
        <v>5.3981562962962963E-2</v>
      </c>
      <c r="AR144" s="45">
        <v>0.94122763636363638</v>
      </c>
      <c r="AS144" s="45">
        <v>0.34637177018181831</v>
      </c>
      <c r="AT144" s="45">
        <v>11.563653818181816</v>
      </c>
      <c r="AU144" s="45">
        <v>0.44820363636363636</v>
      </c>
      <c r="AV144" s="45">
        <v>14.81094062405387</v>
      </c>
      <c r="AW144" s="45">
        <v>3.7350303030303027</v>
      </c>
      <c r="AX144" s="45">
        <v>2.2111379393939394</v>
      </c>
      <c r="AY144" s="45">
        <v>5.6025454545454538E-2</v>
      </c>
      <c r="AZ144" s="45">
        <v>0.89640727272727272</v>
      </c>
      <c r="BA144" s="45">
        <v>0.34860282828282824</v>
      </c>
      <c r="BB144" s="45">
        <v>2.6669709976565659</v>
      </c>
      <c r="BC144" s="45">
        <v>9.9141747956363648</v>
      </c>
      <c r="BD144" s="45"/>
      <c r="BE144" s="45">
        <v>0</v>
      </c>
      <c r="BF144" s="45">
        <v>9.9141747956363648</v>
      </c>
      <c r="BG144" s="45">
        <v>29.470416666666669</v>
      </c>
      <c r="BH144" s="45">
        <v>2.0998411196257227</v>
      </c>
      <c r="BI144" s="45">
        <v>0.58158206377108801</v>
      </c>
      <c r="BJ144" s="45">
        <v>95.960927845681056</v>
      </c>
      <c r="BK144" s="45"/>
      <c r="BL144" s="45">
        <v>128.11276769574454</v>
      </c>
      <c r="BM144" s="45">
        <v>1156.6986405891803</v>
      </c>
      <c r="BN144" s="45">
        <f t="shared" si="24"/>
        <v>140.72166432351077</v>
      </c>
      <c r="BO144" s="45">
        <f t="shared" si="25"/>
        <v>99.443309455280939</v>
      </c>
      <c r="BP144" s="46">
        <f t="shared" si="26"/>
        <v>8.6609686609686669</v>
      </c>
      <c r="BQ144" s="46">
        <f t="shared" si="27"/>
        <v>1.8803418803418819</v>
      </c>
      <c r="BR144" s="64">
        <v>3</v>
      </c>
      <c r="BS144" s="46">
        <f t="shared" si="32"/>
        <v>3.4188034188034218</v>
      </c>
      <c r="BT144" s="46">
        <f t="shared" si="33"/>
        <v>12.25</v>
      </c>
      <c r="BU144" s="46">
        <f t="shared" si="34"/>
        <v>13.960113960113972</v>
      </c>
      <c r="BV144" s="45">
        <f t="shared" si="30"/>
        <v>161.4764484013387</v>
      </c>
      <c r="BW144" s="45">
        <f t="shared" si="28"/>
        <v>401.64142218013041</v>
      </c>
      <c r="BX144" s="45">
        <f t="shared" si="29"/>
        <v>1558.3400627693106</v>
      </c>
      <c r="BY144" s="45">
        <f t="shared" si="35"/>
        <v>18700.080753231727</v>
      </c>
      <c r="BZ144" s="45">
        <f t="shared" si="31"/>
        <v>37400.161506463453</v>
      </c>
      <c r="CA144" s="48">
        <v>43101</v>
      </c>
      <c r="CB144" s="111">
        <v>0</v>
      </c>
      <c r="CC144" s="111">
        <v>0</v>
      </c>
    </row>
    <row r="145" spans="1:81">
      <c r="A145" s="42" t="s">
        <v>617</v>
      </c>
      <c r="B145" s="42" t="s">
        <v>2</v>
      </c>
      <c r="C145" s="42" t="s">
        <v>74</v>
      </c>
      <c r="D145" s="42" t="s">
        <v>618</v>
      </c>
      <c r="E145" s="43" t="s">
        <v>402</v>
      </c>
      <c r="F145" s="43" t="s">
        <v>63</v>
      </c>
      <c r="G145" s="43">
        <v>1</v>
      </c>
      <c r="H145" s="45">
        <v>260.39999999999998</v>
      </c>
      <c r="I145" s="45">
        <v>260.39999999999998</v>
      </c>
      <c r="J145" s="45"/>
      <c r="K145" s="45"/>
      <c r="L145" s="45"/>
      <c r="M145" s="45"/>
      <c r="N145" s="45"/>
      <c r="O145" s="45"/>
      <c r="P145" s="45">
        <v>8.5221818181818172</v>
      </c>
      <c r="Q145" s="45">
        <v>268.9221818181818</v>
      </c>
      <c r="R145" s="45">
        <v>53.78443636363636</v>
      </c>
      <c r="S145" s="45">
        <v>4.0338327272727268</v>
      </c>
      <c r="T145" s="45">
        <v>2.6892218181818182</v>
      </c>
      <c r="U145" s="45">
        <v>0.53784436363636356</v>
      </c>
      <c r="V145" s="45">
        <v>6.723054545454545</v>
      </c>
      <c r="W145" s="45">
        <v>21.513774545454545</v>
      </c>
      <c r="X145" s="45">
        <v>8.0676654545454536</v>
      </c>
      <c r="Y145" s="45">
        <v>1.6135330909090908</v>
      </c>
      <c r="Z145" s="45">
        <v>98.96336290909089</v>
      </c>
      <c r="AA145" s="45">
        <v>22.410181818181815</v>
      </c>
      <c r="AB145" s="45">
        <v>29.877254399999998</v>
      </c>
      <c r="AC145" s="45">
        <v>19.241776528290913</v>
      </c>
      <c r="AD145" s="45">
        <v>71.529212746472723</v>
      </c>
      <c r="AE145" s="45">
        <v>164.376</v>
      </c>
      <c r="AF145" s="45">
        <v>0</v>
      </c>
      <c r="AG145" s="45">
        <v>264.83999999999997</v>
      </c>
      <c r="AH145" s="45">
        <v>27.01</v>
      </c>
      <c r="AI145" s="45">
        <v>0</v>
      </c>
      <c r="AJ145" s="45">
        <v>0</v>
      </c>
      <c r="AK145" s="45">
        <v>3.0700000000000003</v>
      </c>
      <c r="AL145" s="45">
        <v>0</v>
      </c>
      <c r="AM145" s="45">
        <v>459.29599999999999</v>
      </c>
      <c r="AN145" s="45">
        <v>629.78857565556359</v>
      </c>
      <c r="AO145" s="45">
        <v>1.349539074074074</v>
      </c>
      <c r="AP145" s="45">
        <v>0.10796312592592593</v>
      </c>
      <c r="AQ145" s="45">
        <v>5.3981562962962963E-2</v>
      </c>
      <c r="AR145" s="45">
        <v>0.94122763636363638</v>
      </c>
      <c r="AS145" s="45">
        <v>0.34637177018181831</v>
      </c>
      <c r="AT145" s="45">
        <v>11.563653818181816</v>
      </c>
      <c r="AU145" s="45">
        <v>0.44820363636363636</v>
      </c>
      <c r="AV145" s="45">
        <v>14.81094062405387</v>
      </c>
      <c r="AW145" s="45">
        <v>3.7350303030303027</v>
      </c>
      <c r="AX145" s="45">
        <v>2.2111379393939394</v>
      </c>
      <c r="AY145" s="45">
        <v>5.6025454545454538E-2</v>
      </c>
      <c r="AZ145" s="45">
        <v>0.89640727272727272</v>
      </c>
      <c r="BA145" s="45">
        <v>0.34860282828282824</v>
      </c>
      <c r="BB145" s="45">
        <v>2.6669709976565659</v>
      </c>
      <c r="BC145" s="45">
        <v>9.9141747956363648</v>
      </c>
      <c r="BD145" s="45"/>
      <c r="BE145" s="45">
        <v>0</v>
      </c>
      <c r="BF145" s="45">
        <v>9.9141747956363648</v>
      </c>
      <c r="BG145" s="45">
        <v>29.470416666666669</v>
      </c>
      <c r="BH145" s="45">
        <v>2.0998411196257227</v>
      </c>
      <c r="BI145" s="45">
        <v>0.58158206377108801</v>
      </c>
      <c r="BJ145" s="45">
        <v>95.960927845681056</v>
      </c>
      <c r="BK145" s="45"/>
      <c r="BL145" s="45">
        <v>128.11276769574454</v>
      </c>
      <c r="BM145" s="45">
        <v>1051.5486405891802</v>
      </c>
      <c r="BN145" s="45">
        <f t="shared" si="24"/>
        <v>140.72166432351077</v>
      </c>
      <c r="BO145" s="45">
        <f t="shared" si="25"/>
        <v>99.443309455280939</v>
      </c>
      <c r="BP145" s="46">
        <f t="shared" si="26"/>
        <v>8.7608069164265068</v>
      </c>
      <c r="BQ145" s="46">
        <f t="shared" si="27"/>
        <v>1.9020172910662811</v>
      </c>
      <c r="BR145" s="64">
        <v>4</v>
      </c>
      <c r="BS145" s="46">
        <f t="shared" si="32"/>
        <v>4.6109510086455305</v>
      </c>
      <c r="BT145" s="46">
        <f t="shared" si="33"/>
        <v>13.25</v>
      </c>
      <c r="BU145" s="46">
        <f t="shared" si="34"/>
        <v>15.273775216138318</v>
      </c>
      <c r="BV145" s="45">
        <f t="shared" si="30"/>
        <v>160.61117565194962</v>
      </c>
      <c r="BW145" s="45">
        <f t="shared" si="28"/>
        <v>400.77614943074133</v>
      </c>
      <c r="BX145" s="45">
        <f t="shared" si="29"/>
        <v>1452.3247900199215</v>
      </c>
      <c r="BY145" s="45">
        <f t="shared" si="35"/>
        <v>17427.897480239058</v>
      </c>
      <c r="BZ145" s="45">
        <f t="shared" si="31"/>
        <v>34855.794960478117</v>
      </c>
      <c r="CA145" s="48">
        <v>43101</v>
      </c>
      <c r="CB145" s="111">
        <v>0</v>
      </c>
      <c r="CC145" s="111">
        <v>0</v>
      </c>
    </row>
    <row r="146" spans="1:81">
      <c r="A146" s="42" t="s">
        <v>337</v>
      </c>
      <c r="B146" s="42" t="s">
        <v>0</v>
      </c>
      <c r="C146" s="42" t="s">
        <v>84</v>
      </c>
      <c r="D146" s="42" t="s">
        <v>619</v>
      </c>
      <c r="E146" s="43" t="s">
        <v>402</v>
      </c>
      <c r="F146" s="43" t="s">
        <v>63</v>
      </c>
      <c r="G146" s="43">
        <v>1</v>
      </c>
      <c r="H146" s="45">
        <v>1041.5999999999999</v>
      </c>
      <c r="I146" s="45">
        <v>1041.5999999999999</v>
      </c>
      <c r="J146" s="45"/>
      <c r="K146" s="45"/>
      <c r="L146" s="45"/>
      <c r="M146" s="45"/>
      <c r="N146" s="45"/>
      <c r="O146" s="45"/>
      <c r="P146" s="45">
        <v>34.088727272727269</v>
      </c>
      <c r="Q146" s="45">
        <v>1075.6887272727272</v>
      </c>
      <c r="R146" s="45">
        <v>215.13774545454544</v>
      </c>
      <c r="S146" s="45">
        <v>16.135330909090907</v>
      </c>
      <c r="T146" s="45">
        <v>10.756887272727273</v>
      </c>
      <c r="U146" s="45">
        <v>2.1513774545454543</v>
      </c>
      <c r="V146" s="45">
        <v>26.89221818181818</v>
      </c>
      <c r="W146" s="45">
        <v>86.055098181818181</v>
      </c>
      <c r="X146" s="45">
        <v>32.270661818181814</v>
      </c>
      <c r="Y146" s="45">
        <v>6.4541323636363632</v>
      </c>
      <c r="Z146" s="45">
        <v>395.85345163636356</v>
      </c>
      <c r="AA146" s="45">
        <v>89.640727272727261</v>
      </c>
      <c r="AB146" s="45">
        <v>119.50901759999999</v>
      </c>
      <c r="AC146" s="45">
        <v>76.967106113163652</v>
      </c>
      <c r="AD146" s="45">
        <v>286.11685098589089</v>
      </c>
      <c r="AE146" s="45">
        <v>117.504</v>
      </c>
      <c r="AF146" s="45">
        <v>397</v>
      </c>
      <c r="AG146" s="45">
        <v>0</v>
      </c>
      <c r="AH146" s="45">
        <v>32.619999999999997</v>
      </c>
      <c r="AI146" s="45">
        <v>0</v>
      </c>
      <c r="AJ146" s="45">
        <v>0</v>
      </c>
      <c r="AK146" s="45">
        <v>3.0700000000000003</v>
      </c>
      <c r="AL146" s="45">
        <v>0</v>
      </c>
      <c r="AM146" s="45">
        <v>550.19400000000007</v>
      </c>
      <c r="AN146" s="45">
        <v>1232.1643026222546</v>
      </c>
      <c r="AO146" s="45">
        <v>5.3981562962962961</v>
      </c>
      <c r="AP146" s="45">
        <v>0.43185250370370371</v>
      </c>
      <c r="AQ146" s="45">
        <v>0.21592625185185185</v>
      </c>
      <c r="AR146" s="45">
        <v>3.7649105454545455</v>
      </c>
      <c r="AS146" s="45">
        <v>1.3854870807272732</v>
      </c>
      <c r="AT146" s="45">
        <v>46.254615272727264</v>
      </c>
      <c r="AU146" s="45">
        <v>1.7928145454545454</v>
      </c>
      <c r="AV146" s="45">
        <v>59.243762496215481</v>
      </c>
      <c r="AW146" s="45">
        <v>14.940121212121211</v>
      </c>
      <c r="AX146" s="45">
        <v>8.8445517575757577</v>
      </c>
      <c r="AY146" s="45">
        <v>0.22410181818181815</v>
      </c>
      <c r="AZ146" s="45">
        <v>3.5856290909090909</v>
      </c>
      <c r="BA146" s="45">
        <v>1.3944113131313129</v>
      </c>
      <c r="BB146" s="45">
        <v>10.667883990626263</v>
      </c>
      <c r="BC146" s="45">
        <v>39.656699182545459</v>
      </c>
      <c r="BD146" s="45"/>
      <c r="BE146" s="45">
        <v>0</v>
      </c>
      <c r="BF146" s="45">
        <v>39.656699182545459</v>
      </c>
      <c r="BG146" s="45">
        <v>53.087083333333339</v>
      </c>
      <c r="BH146" s="45">
        <v>8.3993644785028909</v>
      </c>
      <c r="BI146" s="45">
        <v>2.3263282550843525</v>
      </c>
      <c r="BJ146" s="45">
        <v>383.84371138272417</v>
      </c>
      <c r="BK146" s="45"/>
      <c r="BL146" s="45">
        <v>447.65648744964477</v>
      </c>
      <c r="BM146" s="45">
        <v>2854.4099790233877</v>
      </c>
      <c r="BN146" s="45">
        <f t="shared" si="24"/>
        <v>140.72166432351077</v>
      </c>
      <c r="BO146" s="45">
        <f t="shared" si="25"/>
        <v>99.443309455280939</v>
      </c>
      <c r="BP146" s="46">
        <f t="shared" si="26"/>
        <v>8.6609686609686669</v>
      </c>
      <c r="BQ146" s="46">
        <f t="shared" si="27"/>
        <v>1.8803418803418819</v>
      </c>
      <c r="BR146" s="64">
        <v>3</v>
      </c>
      <c r="BS146" s="46">
        <f t="shared" si="32"/>
        <v>3.4188034188034218</v>
      </c>
      <c r="BT146" s="46">
        <f t="shared" si="33"/>
        <v>12.25</v>
      </c>
      <c r="BU146" s="46">
        <f t="shared" si="34"/>
        <v>13.960113960113972</v>
      </c>
      <c r="BV146" s="45">
        <f t="shared" si="30"/>
        <v>398.47888596053025</v>
      </c>
      <c r="BW146" s="45">
        <f t="shared" si="28"/>
        <v>638.6438597393219</v>
      </c>
      <c r="BX146" s="45">
        <f t="shared" si="29"/>
        <v>3493.0538387627093</v>
      </c>
      <c r="BY146" s="45">
        <f t="shared" si="35"/>
        <v>41916.646065152512</v>
      </c>
      <c r="BZ146" s="45">
        <f t="shared" si="31"/>
        <v>83833.292130305024</v>
      </c>
      <c r="CA146" s="48">
        <v>43101</v>
      </c>
      <c r="CB146" s="111">
        <v>0</v>
      </c>
      <c r="CC146" s="111">
        <v>0</v>
      </c>
    </row>
    <row r="147" spans="1:81">
      <c r="A147" s="42" t="s">
        <v>341</v>
      </c>
      <c r="B147" s="42" t="s">
        <v>0</v>
      </c>
      <c r="C147" s="42" t="s">
        <v>271</v>
      </c>
      <c r="D147" s="42" t="s">
        <v>620</v>
      </c>
      <c r="E147" s="43" t="s">
        <v>402</v>
      </c>
      <c r="F147" s="43" t="s">
        <v>63</v>
      </c>
      <c r="G147" s="43">
        <v>1</v>
      </c>
      <c r="H147" s="45">
        <v>1041.5999999999999</v>
      </c>
      <c r="I147" s="45">
        <v>1041.5999999999999</v>
      </c>
      <c r="J147" s="45"/>
      <c r="K147" s="45"/>
      <c r="L147" s="45"/>
      <c r="M147" s="45"/>
      <c r="N147" s="45"/>
      <c r="O147" s="45"/>
      <c r="P147" s="45">
        <v>34.088727272727269</v>
      </c>
      <c r="Q147" s="45">
        <v>1075.6887272727272</v>
      </c>
      <c r="R147" s="45">
        <v>215.13774545454544</v>
      </c>
      <c r="S147" s="45">
        <v>16.135330909090907</v>
      </c>
      <c r="T147" s="45">
        <v>10.756887272727273</v>
      </c>
      <c r="U147" s="45">
        <v>2.1513774545454543</v>
      </c>
      <c r="V147" s="45">
        <v>26.89221818181818</v>
      </c>
      <c r="W147" s="45">
        <v>86.055098181818181</v>
      </c>
      <c r="X147" s="45">
        <v>32.270661818181814</v>
      </c>
      <c r="Y147" s="45">
        <v>6.4541323636363632</v>
      </c>
      <c r="Z147" s="45">
        <v>395.85345163636356</v>
      </c>
      <c r="AA147" s="45">
        <v>89.640727272727261</v>
      </c>
      <c r="AB147" s="45">
        <v>119.50901759999999</v>
      </c>
      <c r="AC147" s="45">
        <v>76.967106113163652</v>
      </c>
      <c r="AD147" s="45">
        <v>286.11685098589089</v>
      </c>
      <c r="AE147" s="45">
        <v>117.504</v>
      </c>
      <c r="AF147" s="45">
        <v>397</v>
      </c>
      <c r="AG147" s="45">
        <v>0</v>
      </c>
      <c r="AH147" s="45">
        <v>0</v>
      </c>
      <c r="AI147" s="45">
        <v>0</v>
      </c>
      <c r="AJ147" s="45">
        <v>0</v>
      </c>
      <c r="AK147" s="45">
        <v>3.0700000000000003</v>
      </c>
      <c r="AL147" s="45">
        <v>0</v>
      </c>
      <c r="AM147" s="45">
        <v>517.57400000000007</v>
      </c>
      <c r="AN147" s="45">
        <v>1199.5443026222545</v>
      </c>
      <c r="AO147" s="45">
        <v>5.3981562962962961</v>
      </c>
      <c r="AP147" s="45">
        <v>0.43185250370370371</v>
      </c>
      <c r="AQ147" s="45">
        <v>0.21592625185185185</v>
      </c>
      <c r="AR147" s="45">
        <v>3.7649105454545455</v>
      </c>
      <c r="AS147" s="45">
        <v>1.3854870807272732</v>
      </c>
      <c r="AT147" s="45">
        <v>46.254615272727264</v>
      </c>
      <c r="AU147" s="45">
        <v>1.7928145454545454</v>
      </c>
      <c r="AV147" s="45">
        <v>59.243762496215481</v>
      </c>
      <c r="AW147" s="45">
        <v>14.940121212121211</v>
      </c>
      <c r="AX147" s="45">
        <v>8.8445517575757577</v>
      </c>
      <c r="AY147" s="45">
        <v>0.22410181818181815</v>
      </c>
      <c r="AZ147" s="45">
        <v>3.5856290909090909</v>
      </c>
      <c r="BA147" s="45">
        <v>1.3944113131313129</v>
      </c>
      <c r="BB147" s="45">
        <v>10.667883990626263</v>
      </c>
      <c r="BC147" s="45">
        <v>39.656699182545459</v>
      </c>
      <c r="BD147" s="45"/>
      <c r="BE147" s="45">
        <v>0</v>
      </c>
      <c r="BF147" s="45">
        <v>39.656699182545459</v>
      </c>
      <c r="BG147" s="45">
        <v>53.087083333333339</v>
      </c>
      <c r="BH147" s="45">
        <v>8.3993644785028909</v>
      </c>
      <c r="BI147" s="45">
        <v>2.3263282550843525</v>
      </c>
      <c r="BJ147" s="45">
        <v>383.84371138272417</v>
      </c>
      <c r="BK147" s="45"/>
      <c r="BL147" s="45">
        <v>447.65648744964477</v>
      </c>
      <c r="BM147" s="45">
        <v>2821.7899790233873</v>
      </c>
      <c r="BN147" s="45">
        <f t="shared" si="24"/>
        <v>140.72166432351077</v>
      </c>
      <c r="BO147" s="45">
        <f t="shared" si="25"/>
        <v>99.443309455280939</v>
      </c>
      <c r="BP147" s="46">
        <f t="shared" si="26"/>
        <v>8.5633802816901436</v>
      </c>
      <c r="BQ147" s="46">
        <f t="shared" si="27"/>
        <v>1.8591549295774654</v>
      </c>
      <c r="BR147" s="64">
        <v>2</v>
      </c>
      <c r="BS147" s="46">
        <f t="shared" si="32"/>
        <v>2.2535211267605644</v>
      </c>
      <c r="BT147" s="46">
        <f t="shared" si="33"/>
        <v>11.25</v>
      </c>
      <c r="BU147" s="46">
        <f t="shared" si="34"/>
        <v>12.676056338028173</v>
      </c>
      <c r="BV147" s="45">
        <f t="shared" si="30"/>
        <v>357.69168748183796</v>
      </c>
      <c r="BW147" s="45">
        <f t="shared" si="28"/>
        <v>597.85666126062961</v>
      </c>
      <c r="BX147" s="45">
        <f t="shared" si="29"/>
        <v>3419.6466402840169</v>
      </c>
      <c r="BY147" s="45">
        <f t="shared" si="35"/>
        <v>41035.759683408207</v>
      </c>
      <c r="BZ147" s="45">
        <f t="shared" si="31"/>
        <v>82071.519366816414</v>
      </c>
      <c r="CA147" s="48">
        <v>43101</v>
      </c>
      <c r="CB147" s="111">
        <v>0</v>
      </c>
      <c r="CC147" s="111">
        <v>0</v>
      </c>
    </row>
    <row r="148" spans="1:81">
      <c r="A148" s="42" t="s">
        <v>621</v>
      </c>
      <c r="B148" s="42" t="s">
        <v>2</v>
      </c>
      <c r="C148" s="42" t="s">
        <v>165</v>
      </c>
      <c r="D148" s="42" t="s">
        <v>622</v>
      </c>
      <c r="E148" s="43" t="s">
        <v>402</v>
      </c>
      <c r="F148" s="43" t="s">
        <v>63</v>
      </c>
      <c r="G148" s="43">
        <v>1</v>
      </c>
      <c r="H148" s="45">
        <v>260.39999999999998</v>
      </c>
      <c r="I148" s="45">
        <v>260.39999999999998</v>
      </c>
      <c r="J148" s="45"/>
      <c r="K148" s="45"/>
      <c r="L148" s="45"/>
      <c r="M148" s="45"/>
      <c r="N148" s="45"/>
      <c r="O148" s="45"/>
      <c r="P148" s="45">
        <v>8.5221818181818172</v>
      </c>
      <c r="Q148" s="45">
        <v>268.9221818181818</v>
      </c>
      <c r="R148" s="45">
        <v>53.78443636363636</v>
      </c>
      <c r="S148" s="45">
        <v>4.0338327272727268</v>
      </c>
      <c r="T148" s="45">
        <v>2.6892218181818182</v>
      </c>
      <c r="U148" s="45">
        <v>0.53784436363636356</v>
      </c>
      <c r="V148" s="45">
        <v>6.723054545454545</v>
      </c>
      <c r="W148" s="45">
        <v>21.513774545454545</v>
      </c>
      <c r="X148" s="45">
        <v>8.0676654545454536</v>
      </c>
      <c r="Y148" s="45">
        <v>1.6135330909090908</v>
      </c>
      <c r="Z148" s="45">
        <v>98.96336290909089</v>
      </c>
      <c r="AA148" s="45">
        <v>22.410181818181815</v>
      </c>
      <c r="AB148" s="45">
        <v>29.877254399999998</v>
      </c>
      <c r="AC148" s="45">
        <v>19.241776528290913</v>
      </c>
      <c r="AD148" s="45">
        <v>71.529212746472723</v>
      </c>
      <c r="AE148" s="45">
        <v>164.376</v>
      </c>
      <c r="AF148" s="45">
        <v>397</v>
      </c>
      <c r="AG148" s="45">
        <v>0</v>
      </c>
      <c r="AH148" s="45">
        <v>0</v>
      </c>
      <c r="AI148" s="45">
        <v>0</v>
      </c>
      <c r="AJ148" s="45">
        <v>0</v>
      </c>
      <c r="AK148" s="45">
        <v>3.0700000000000003</v>
      </c>
      <c r="AL148" s="45">
        <v>0</v>
      </c>
      <c r="AM148" s="45">
        <v>564.44600000000003</v>
      </c>
      <c r="AN148" s="45">
        <v>734.93857565556357</v>
      </c>
      <c r="AO148" s="45">
        <v>1.349539074074074</v>
      </c>
      <c r="AP148" s="45">
        <v>0.10796312592592593</v>
      </c>
      <c r="AQ148" s="45">
        <v>5.3981562962962963E-2</v>
      </c>
      <c r="AR148" s="45">
        <v>0.94122763636363638</v>
      </c>
      <c r="AS148" s="45">
        <v>0.34637177018181831</v>
      </c>
      <c r="AT148" s="45">
        <v>11.563653818181816</v>
      </c>
      <c r="AU148" s="45">
        <v>0.44820363636363636</v>
      </c>
      <c r="AV148" s="45">
        <v>14.81094062405387</v>
      </c>
      <c r="AW148" s="45">
        <v>3.7350303030303027</v>
      </c>
      <c r="AX148" s="45">
        <v>2.2111379393939394</v>
      </c>
      <c r="AY148" s="45">
        <v>5.6025454545454538E-2</v>
      </c>
      <c r="AZ148" s="45">
        <v>0.89640727272727272</v>
      </c>
      <c r="BA148" s="45">
        <v>0.34860282828282824</v>
      </c>
      <c r="BB148" s="45">
        <v>2.6669709976565659</v>
      </c>
      <c r="BC148" s="45">
        <v>9.9141747956363648</v>
      </c>
      <c r="BD148" s="45"/>
      <c r="BE148" s="45">
        <v>0</v>
      </c>
      <c r="BF148" s="45">
        <v>9.9141747956363648</v>
      </c>
      <c r="BG148" s="45">
        <v>29.470416666666669</v>
      </c>
      <c r="BH148" s="45">
        <v>2.0998411196257227</v>
      </c>
      <c r="BI148" s="45">
        <v>0.58158206377108801</v>
      </c>
      <c r="BJ148" s="45">
        <v>95.960927845681056</v>
      </c>
      <c r="BK148" s="45"/>
      <c r="BL148" s="45">
        <v>128.11276769574454</v>
      </c>
      <c r="BM148" s="45">
        <v>1156.6986405891803</v>
      </c>
      <c r="BN148" s="45">
        <f t="shared" si="24"/>
        <v>140.72166432351077</v>
      </c>
      <c r="BO148" s="45">
        <f t="shared" si="25"/>
        <v>99.443309455280939</v>
      </c>
      <c r="BP148" s="46">
        <f t="shared" si="26"/>
        <v>8.5633802816901436</v>
      </c>
      <c r="BQ148" s="46">
        <f t="shared" si="27"/>
        <v>1.8591549295774654</v>
      </c>
      <c r="BR148" s="64">
        <v>2</v>
      </c>
      <c r="BS148" s="46">
        <f t="shared" si="32"/>
        <v>2.2535211267605644</v>
      </c>
      <c r="BT148" s="46">
        <f t="shared" si="33"/>
        <v>11.25</v>
      </c>
      <c r="BU148" s="46">
        <f t="shared" si="34"/>
        <v>12.676056338028173</v>
      </c>
      <c r="BV148" s="45">
        <f t="shared" si="30"/>
        <v>146.62377134229052</v>
      </c>
      <c r="BW148" s="45">
        <f t="shared" si="28"/>
        <v>386.78874512108223</v>
      </c>
      <c r="BX148" s="45">
        <f t="shared" si="29"/>
        <v>1543.4873857102625</v>
      </c>
      <c r="BY148" s="45">
        <f t="shared" si="35"/>
        <v>18521.848628523148</v>
      </c>
      <c r="BZ148" s="45">
        <f t="shared" si="31"/>
        <v>37043.697257046297</v>
      </c>
      <c r="CA148" s="48">
        <v>43101</v>
      </c>
      <c r="CB148" s="111">
        <v>0</v>
      </c>
      <c r="CC148" s="111">
        <v>0</v>
      </c>
    </row>
    <row r="149" spans="1:81">
      <c r="A149" s="42" t="s">
        <v>343</v>
      </c>
      <c r="B149" s="42" t="s">
        <v>2</v>
      </c>
      <c r="C149" s="42" t="s">
        <v>271</v>
      </c>
      <c r="D149" s="42" t="s">
        <v>623</v>
      </c>
      <c r="E149" s="43" t="s">
        <v>402</v>
      </c>
      <c r="F149" s="43" t="s">
        <v>63</v>
      </c>
      <c r="G149" s="43">
        <v>1</v>
      </c>
      <c r="H149" s="45">
        <v>260.39999999999998</v>
      </c>
      <c r="I149" s="45">
        <v>260.39999999999998</v>
      </c>
      <c r="J149" s="45"/>
      <c r="K149" s="45"/>
      <c r="L149" s="45"/>
      <c r="M149" s="45"/>
      <c r="N149" s="45"/>
      <c r="O149" s="45"/>
      <c r="P149" s="45">
        <v>8.5221818181818172</v>
      </c>
      <c r="Q149" s="45">
        <v>268.9221818181818</v>
      </c>
      <c r="R149" s="45">
        <v>53.78443636363636</v>
      </c>
      <c r="S149" s="45">
        <v>4.0338327272727268</v>
      </c>
      <c r="T149" s="45">
        <v>2.6892218181818182</v>
      </c>
      <c r="U149" s="45">
        <v>0.53784436363636356</v>
      </c>
      <c r="V149" s="45">
        <v>6.723054545454545</v>
      </c>
      <c r="W149" s="45">
        <v>21.513774545454545</v>
      </c>
      <c r="X149" s="45">
        <v>8.0676654545454536</v>
      </c>
      <c r="Y149" s="45">
        <v>1.6135330909090908</v>
      </c>
      <c r="Z149" s="45">
        <v>98.96336290909089</v>
      </c>
      <c r="AA149" s="45">
        <v>22.410181818181815</v>
      </c>
      <c r="AB149" s="45">
        <v>29.877254399999998</v>
      </c>
      <c r="AC149" s="45">
        <v>19.241776528290913</v>
      </c>
      <c r="AD149" s="45">
        <v>71.529212746472723</v>
      </c>
      <c r="AE149" s="45">
        <v>164.376</v>
      </c>
      <c r="AF149" s="45">
        <v>397</v>
      </c>
      <c r="AG149" s="45">
        <v>0</v>
      </c>
      <c r="AH149" s="45">
        <v>0</v>
      </c>
      <c r="AI149" s="45">
        <v>0</v>
      </c>
      <c r="AJ149" s="45">
        <v>0</v>
      </c>
      <c r="AK149" s="45">
        <v>3.0700000000000003</v>
      </c>
      <c r="AL149" s="45">
        <v>0</v>
      </c>
      <c r="AM149" s="45">
        <v>564.44600000000003</v>
      </c>
      <c r="AN149" s="45">
        <v>734.93857565556357</v>
      </c>
      <c r="AO149" s="45">
        <v>1.349539074074074</v>
      </c>
      <c r="AP149" s="45">
        <v>0.10796312592592593</v>
      </c>
      <c r="AQ149" s="45">
        <v>5.3981562962962963E-2</v>
      </c>
      <c r="AR149" s="45">
        <v>0.94122763636363638</v>
      </c>
      <c r="AS149" s="45">
        <v>0.34637177018181831</v>
      </c>
      <c r="AT149" s="45">
        <v>11.563653818181816</v>
      </c>
      <c r="AU149" s="45">
        <v>0.44820363636363636</v>
      </c>
      <c r="AV149" s="45">
        <v>14.81094062405387</v>
      </c>
      <c r="AW149" s="45">
        <v>3.7350303030303027</v>
      </c>
      <c r="AX149" s="45">
        <v>2.2111379393939394</v>
      </c>
      <c r="AY149" s="45">
        <v>5.6025454545454538E-2</v>
      </c>
      <c r="AZ149" s="45">
        <v>0.89640727272727272</v>
      </c>
      <c r="BA149" s="45">
        <v>0.34860282828282824</v>
      </c>
      <c r="BB149" s="45">
        <v>2.6669709976565659</v>
      </c>
      <c r="BC149" s="45">
        <v>9.9141747956363648</v>
      </c>
      <c r="BD149" s="45"/>
      <c r="BE149" s="45">
        <v>0</v>
      </c>
      <c r="BF149" s="45">
        <v>9.9141747956363648</v>
      </c>
      <c r="BG149" s="45">
        <v>29.470416666666669</v>
      </c>
      <c r="BH149" s="45">
        <v>2.0998411196257227</v>
      </c>
      <c r="BI149" s="45">
        <v>0.58158206377108801</v>
      </c>
      <c r="BJ149" s="45">
        <v>95.960927845681056</v>
      </c>
      <c r="BK149" s="45"/>
      <c r="BL149" s="45">
        <v>128.11276769574454</v>
      </c>
      <c r="BM149" s="45">
        <v>1156.6986405891803</v>
      </c>
      <c r="BN149" s="45">
        <f t="shared" si="24"/>
        <v>140.72166432351077</v>
      </c>
      <c r="BO149" s="45">
        <f t="shared" si="25"/>
        <v>99.443309455280939</v>
      </c>
      <c r="BP149" s="46">
        <f t="shared" si="26"/>
        <v>8.8629737609329435</v>
      </c>
      <c r="BQ149" s="46">
        <f t="shared" si="27"/>
        <v>1.9241982507288626</v>
      </c>
      <c r="BR149" s="64">
        <v>5</v>
      </c>
      <c r="BS149" s="46">
        <f t="shared" si="32"/>
        <v>5.8309037900874632</v>
      </c>
      <c r="BT149" s="46">
        <f t="shared" si="33"/>
        <v>14.25</v>
      </c>
      <c r="BU149" s="46">
        <f t="shared" si="34"/>
        <v>16.618075801749271</v>
      </c>
      <c r="BV149" s="45">
        <f t="shared" si="30"/>
        <v>192.22105689091336</v>
      </c>
      <c r="BW149" s="45">
        <f t="shared" si="28"/>
        <v>432.38603066970506</v>
      </c>
      <c r="BX149" s="45">
        <f t="shared" si="29"/>
        <v>1589.0846712588855</v>
      </c>
      <c r="BY149" s="45">
        <f t="shared" si="35"/>
        <v>19069.016055106626</v>
      </c>
      <c r="BZ149" s="45">
        <f t="shared" si="31"/>
        <v>38138.032110213251</v>
      </c>
      <c r="CA149" s="48">
        <v>43101</v>
      </c>
      <c r="CB149" s="111">
        <v>0</v>
      </c>
      <c r="CC149" s="111">
        <v>0</v>
      </c>
    </row>
    <row r="150" spans="1:81">
      <c r="A150" s="42" t="s">
        <v>345</v>
      </c>
      <c r="B150" s="42" t="s">
        <v>0</v>
      </c>
      <c r="C150" s="42" t="s">
        <v>175</v>
      </c>
      <c r="D150" s="42" t="s">
        <v>624</v>
      </c>
      <c r="E150" s="43" t="s">
        <v>402</v>
      </c>
      <c r="F150" s="43" t="s">
        <v>63</v>
      </c>
      <c r="G150" s="43">
        <v>2</v>
      </c>
      <c r="H150" s="45">
        <v>1041.5999999999999</v>
      </c>
      <c r="I150" s="45">
        <v>2083.1999999999998</v>
      </c>
      <c r="J150" s="45"/>
      <c r="K150" s="45"/>
      <c r="L150" s="45"/>
      <c r="M150" s="45"/>
      <c r="N150" s="45"/>
      <c r="O150" s="45"/>
      <c r="P150" s="45">
        <v>68.177454545454538</v>
      </c>
      <c r="Q150" s="45">
        <v>2151.3774545454544</v>
      </c>
      <c r="R150" s="45">
        <v>430.27549090909088</v>
      </c>
      <c r="S150" s="45">
        <v>32.270661818181814</v>
      </c>
      <c r="T150" s="45">
        <v>21.513774545454545</v>
      </c>
      <c r="U150" s="45">
        <v>4.3027549090909085</v>
      </c>
      <c r="V150" s="45">
        <v>53.78443636363636</v>
      </c>
      <c r="W150" s="45">
        <v>172.11019636363636</v>
      </c>
      <c r="X150" s="45">
        <v>64.541323636363629</v>
      </c>
      <c r="Y150" s="45">
        <v>12.908264727272726</v>
      </c>
      <c r="Z150" s="45">
        <v>791.70690327272712</v>
      </c>
      <c r="AA150" s="45">
        <v>179.28145454545452</v>
      </c>
      <c r="AB150" s="45">
        <v>239.01803519999999</v>
      </c>
      <c r="AC150" s="45">
        <v>153.9342122263273</v>
      </c>
      <c r="AD150" s="45">
        <v>572.23370197178178</v>
      </c>
      <c r="AE150" s="45">
        <v>235.00800000000001</v>
      </c>
      <c r="AF150" s="45">
        <v>794</v>
      </c>
      <c r="AG150" s="45">
        <v>0</v>
      </c>
      <c r="AH150" s="45">
        <v>0</v>
      </c>
      <c r="AI150" s="45">
        <v>0</v>
      </c>
      <c r="AJ150" s="45">
        <v>0</v>
      </c>
      <c r="AK150" s="45">
        <v>6.1400000000000006</v>
      </c>
      <c r="AL150" s="45">
        <v>0</v>
      </c>
      <c r="AM150" s="45">
        <v>1035.1480000000001</v>
      </c>
      <c r="AN150" s="45">
        <v>2399.0886052445089</v>
      </c>
      <c r="AO150" s="45">
        <v>10.796312592592592</v>
      </c>
      <c r="AP150" s="45">
        <v>0.86370500740740741</v>
      </c>
      <c r="AQ150" s="45">
        <v>0.43185250370370371</v>
      </c>
      <c r="AR150" s="45">
        <v>7.529821090909091</v>
      </c>
      <c r="AS150" s="45">
        <v>2.7709741614545464</v>
      </c>
      <c r="AT150" s="45">
        <v>92.509230545454528</v>
      </c>
      <c r="AU150" s="45">
        <v>3.5856290909090909</v>
      </c>
      <c r="AV150" s="45">
        <v>118.48752499243096</v>
      </c>
      <c r="AW150" s="45">
        <v>29.880242424242422</v>
      </c>
      <c r="AX150" s="45">
        <v>17.689103515151515</v>
      </c>
      <c r="AY150" s="45">
        <v>0.4482036363636363</v>
      </c>
      <c r="AZ150" s="45">
        <v>7.1712581818181818</v>
      </c>
      <c r="BA150" s="45">
        <v>2.7888226262626259</v>
      </c>
      <c r="BB150" s="45">
        <v>21.335767981252527</v>
      </c>
      <c r="BC150" s="45">
        <v>79.313398365090919</v>
      </c>
      <c r="BD150" s="45"/>
      <c r="BE150" s="45">
        <v>0</v>
      </c>
      <c r="BF150" s="45">
        <v>79.313398365090919</v>
      </c>
      <c r="BG150" s="45">
        <v>106.17416666666668</v>
      </c>
      <c r="BH150" s="45">
        <v>16.798728957005782</v>
      </c>
      <c r="BI150" s="45">
        <v>4.652656510168705</v>
      </c>
      <c r="BJ150" s="45">
        <v>767.68742276544833</v>
      </c>
      <c r="BK150" s="45"/>
      <c r="BL150" s="45">
        <v>895.31297489928954</v>
      </c>
      <c r="BM150" s="45">
        <v>5643.5799580467747</v>
      </c>
      <c r="BN150" s="45">
        <f t="shared" si="24"/>
        <v>281.44332864702153</v>
      </c>
      <c r="BO150" s="45">
        <f t="shared" si="25"/>
        <v>198.88661891056188</v>
      </c>
      <c r="BP150" s="46">
        <f t="shared" si="26"/>
        <v>8.8629737609329435</v>
      </c>
      <c r="BQ150" s="46">
        <f t="shared" si="27"/>
        <v>1.9241982507288626</v>
      </c>
      <c r="BR150" s="64">
        <v>5</v>
      </c>
      <c r="BS150" s="46">
        <f t="shared" si="32"/>
        <v>5.8309037900874632</v>
      </c>
      <c r="BT150" s="46">
        <f t="shared" si="33"/>
        <v>14.25</v>
      </c>
      <c r="BU150" s="46">
        <f t="shared" si="34"/>
        <v>16.618075801749271</v>
      </c>
      <c r="BV150" s="45">
        <f t="shared" si="30"/>
        <v>937.85439536054264</v>
      </c>
      <c r="BW150" s="45">
        <f t="shared" si="28"/>
        <v>1418.1843429181263</v>
      </c>
      <c r="BX150" s="45">
        <f t="shared" si="29"/>
        <v>7061.7643009649009</v>
      </c>
      <c r="BY150" s="45">
        <f t="shared" si="35"/>
        <v>84741.171611578815</v>
      </c>
      <c r="BZ150" s="45">
        <f t="shared" si="31"/>
        <v>169482.34322315763</v>
      </c>
      <c r="CA150" s="48">
        <v>43101</v>
      </c>
      <c r="CB150" s="111">
        <v>0</v>
      </c>
      <c r="CC150" s="111">
        <v>0</v>
      </c>
    </row>
    <row r="151" spans="1:81">
      <c r="A151" s="42" t="s">
        <v>351</v>
      </c>
      <c r="B151" s="42" t="s">
        <v>1</v>
      </c>
      <c r="C151" s="42" t="s">
        <v>351</v>
      </c>
      <c r="D151" s="42" t="s">
        <v>625</v>
      </c>
      <c r="E151" s="43" t="s">
        <v>402</v>
      </c>
      <c r="F151" s="43" t="s">
        <v>63</v>
      </c>
      <c r="G151" s="43">
        <v>1</v>
      </c>
      <c r="H151" s="45">
        <v>538.04</v>
      </c>
      <c r="I151" s="45">
        <v>538.04</v>
      </c>
      <c r="J151" s="45"/>
      <c r="K151" s="45"/>
      <c r="L151" s="45"/>
      <c r="M151" s="45"/>
      <c r="N151" s="45"/>
      <c r="O151" s="45"/>
      <c r="P151" s="45">
        <v>17.608581818181818</v>
      </c>
      <c r="Q151" s="45">
        <v>555.64858181818181</v>
      </c>
      <c r="R151" s="45">
        <v>111.12971636363636</v>
      </c>
      <c r="S151" s="45">
        <v>8.3347287272727275</v>
      </c>
      <c r="T151" s="45">
        <v>5.5564858181818186</v>
      </c>
      <c r="U151" s="45">
        <v>1.1112971636363635</v>
      </c>
      <c r="V151" s="45">
        <v>13.891214545454545</v>
      </c>
      <c r="W151" s="45">
        <v>44.451886545454549</v>
      </c>
      <c r="X151" s="45">
        <v>16.669457454545455</v>
      </c>
      <c r="Y151" s="45">
        <v>3.3338914909090911</v>
      </c>
      <c r="Z151" s="45">
        <v>204.47867810909094</v>
      </c>
      <c r="AA151" s="45">
        <v>46.304048484848479</v>
      </c>
      <c r="AB151" s="45">
        <v>61.732557440000001</v>
      </c>
      <c r="AC151" s="45">
        <v>39.757470980344252</v>
      </c>
      <c r="AD151" s="45">
        <v>147.79407690519275</v>
      </c>
      <c r="AE151" s="45">
        <v>147.7176</v>
      </c>
      <c r="AF151" s="45">
        <v>397</v>
      </c>
      <c r="AG151" s="45">
        <v>0</v>
      </c>
      <c r="AH151" s="45">
        <v>33.44</v>
      </c>
      <c r="AI151" s="45">
        <v>0</v>
      </c>
      <c r="AJ151" s="45">
        <v>0</v>
      </c>
      <c r="AK151" s="45">
        <v>3.0700000000000003</v>
      </c>
      <c r="AL151" s="45">
        <v>0</v>
      </c>
      <c r="AM151" s="45">
        <v>581.22760000000005</v>
      </c>
      <c r="AN151" s="45">
        <v>933.50035501428374</v>
      </c>
      <c r="AO151" s="45">
        <v>2.7884255123456794</v>
      </c>
      <c r="AP151" s="45">
        <v>0.22307404098765432</v>
      </c>
      <c r="AQ151" s="45">
        <v>0.11153702049382716</v>
      </c>
      <c r="AR151" s="45">
        <v>1.9447700363636367</v>
      </c>
      <c r="AS151" s="45">
        <v>0.71567537338181841</v>
      </c>
      <c r="AT151" s="45">
        <v>23.892889018181815</v>
      </c>
      <c r="AU151" s="45">
        <v>0.92608096969696974</v>
      </c>
      <c r="AV151" s="45">
        <v>30.602451971451401</v>
      </c>
      <c r="AW151" s="45">
        <v>7.7173414141414138</v>
      </c>
      <c r="AX151" s="45">
        <v>4.5686661171717171</v>
      </c>
      <c r="AY151" s="45">
        <v>0.1157601212121212</v>
      </c>
      <c r="AZ151" s="45">
        <v>1.8521619393939395</v>
      </c>
      <c r="BA151" s="45">
        <v>0.72028519865319862</v>
      </c>
      <c r="BB151" s="45">
        <v>5.5105110429306405</v>
      </c>
      <c r="BC151" s="45">
        <v>20.484725833503031</v>
      </c>
      <c r="BD151" s="45"/>
      <c r="BE151" s="45">
        <v>0</v>
      </c>
      <c r="BF151" s="45">
        <v>20.484725833503031</v>
      </c>
      <c r="BG151" s="45">
        <v>29.470416666666669</v>
      </c>
      <c r="BH151" s="45">
        <v>4.1996822392514455</v>
      </c>
      <c r="BI151" s="45">
        <v>1.1631641275421762</v>
      </c>
      <c r="BJ151" s="45">
        <v>191.92185569136208</v>
      </c>
      <c r="BK151" s="45"/>
      <c r="BL151" s="45">
        <v>226.75511872482238</v>
      </c>
      <c r="BM151" s="45">
        <v>1766.9912333622424</v>
      </c>
      <c r="BN151" s="45">
        <f t="shared" si="24"/>
        <v>140.72166432351077</v>
      </c>
      <c r="BO151" s="45">
        <f t="shared" si="25"/>
        <v>99.443309455280939</v>
      </c>
      <c r="BP151" s="46">
        <f t="shared" si="26"/>
        <v>8.6609686609686669</v>
      </c>
      <c r="BQ151" s="46">
        <f t="shared" si="27"/>
        <v>1.8803418803418819</v>
      </c>
      <c r="BR151" s="64">
        <v>3</v>
      </c>
      <c r="BS151" s="46">
        <f t="shared" si="32"/>
        <v>3.4188034188034218</v>
      </c>
      <c r="BT151" s="46">
        <f t="shared" si="33"/>
        <v>12.25</v>
      </c>
      <c r="BU151" s="46">
        <f t="shared" si="34"/>
        <v>13.960113960113972</v>
      </c>
      <c r="BV151" s="45">
        <f t="shared" si="30"/>
        <v>246.67398984259245</v>
      </c>
      <c r="BW151" s="45">
        <f t="shared" si="28"/>
        <v>486.83896362138415</v>
      </c>
      <c r="BX151" s="45">
        <f t="shared" si="29"/>
        <v>2253.8301969836266</v>
      </c>
      <c r="BY151" s="45">
        <f t="shared" si="35"/>
        <v>27045.962363803519</v>
      </c>
      <c r="BZ151" s="45">
        <f t="shared" si="31"/>
        <v>54091.924727607038</v>
      </c>
      <c r="CA151" s="48">
        <v>43101</v>
      </c>
      <c r="CB151" s="111">
        <v>0</v>
      </c>
      <c r="CC151" s="111">
        <v>0</v>
      </c>
    </row>
    <row r="152" spans="1:81">
      <c r="A152" s="42" t="s">
        <v>351</v>
      </c>
      <c r="B152" s="42" t="s">
        <v>0</v>
      </c>
      <c r="C152" s="42" t="s">
        <v>351</v>
      </c>
      <c r="D152" s="42" t="s">
        <v>626</v>
      </c>
      <c r="E152" s="43" t="s">
        <v>402</v>
      </c>
      <c r="F152" s="43" t="s">
        <v>63</v>
      </c>
      <c r="G152" s="43">
        <v>1</v>
      </c>
      <c r="H152" s="45">
        <v>1076.08</v>
      </c>
      <c r="I152" s="45">
        <v>1076.08</v>
      </c>
      <c r="J152" s="45"/>
      <c r="K152" s="45"/>
      <c r="L152" s="45"/>
      <c r="M152" s="45"/>
      <c r="N152" s="45"/>
      <c r="O152" s="45"/>
      <c r="P152" s="45">
        <v>35.217163636363637</v>
      </c>
      <c r="Q152" s="45">
        <v>1111.2971636363636</v>
      </c>
      <c r="R152" s="45">
        <v>222.25943272727272</v>
      </c>
      <c r="S152" s="45">
        <v>16.669457454545455</v>
      </c>
      <c r="T152" s="45">
        <v>11.112971636363637</v>
      </c>
      <c r="U152" s="45">
        <v>2.2225943272727271</v>
      </c>
      <c r="V152" s="45">
        <v>27.782429090909091</v>
      </c>
      <c r="W152" s="45">
        <v>88.903773090909098</v>
      </c>
      <c r="X152" s="45">
        <v>33.33891490909091</v>
      </c>
      <c r="Y152" s="45">
        <v>6.6677829818181822</v>
      </c>
      <c r="Z152" s="45">
        <v>408.95735621818187</v>
      </c>
      <c r="AA152" s="45">
        <v>92.608096969696959</v>
      </c>
      <c r="AB152" s="45">
        <v>123.46511488</v>
      </c>
      <c r="AC152" s="45">
        <v>79.514941960688503</v>
      </c>
      <c r="AD152" s="45">
        <v>295.58815381038551</v>
      </c>
      <c r="AE152" s="45">
        <v>115.43520000000001</v>
      </c>
      <c r="AF152" s="45">
        <v>397</v>
      </c>
      <c r="AG152" s="45">
        <v>0</v>
      </c>
      <c r="AH152" s="45">
        <v>33.44</v>
      </c>
      <c r="AI152" s="45">
        <v>0</v>
      </c>
      <c r="AJ152" s="45">
        <v>0</v>
      </c>
      <c r="AK152" s="45">
        <v>3.0700000000000003</v>
      </c>
      <c r="AL152" s="45">
        <v>0</v>
      </c>
      <c r="AM152" s="45">
        <v>548.9452</v>
      </c>
      <c r="AN152" s="45">
        <v>1253.4907100285673</v>
      </c>
      <c r="AO152" s="45">
        <v>5.5768510246913587</v>
      </c>
      <c r="AP152" s="45">
        <v>0.44614808197530864</v>
      </c>
      <c r="AQ152" s="45">
        <v>0.22307404098765432</v>
      </c>
      <c r="AR152" s="45">
        <v>3.8895400727272733</v>
      </c>
      <c r="AS152" s="45">
        <v>1.4313507467636368</v>
      </c>
      <c r="AT152" s="45">
        <v>47.785778036363631</v>
      </c>
      <c r="AU152" s="45">
        <v>1.8521619393939395</v>
      </c>
      <c r="AV152" s="45">
        <v>61.204903942902803</v>
      </c>
      <c r="AW152" s="45">
        <v>15.434682828282828</v>
      </c>
      <c r="AX152" s="45">
        <v>9.1373322343434342</v>
      </c>
      <c r="AY152" s="45">
        <v>0.23152024242424241</v>
      </c>
      <c r="AZ152" s="45">
        <v>3.7043238787878789</v>
      </c>
      <c r="BA152" s="45">
        <v>1.4405703973063972</v>
      </c>
      <c r="BB152" s="45">
        <v>11.021022085861281</v>
      </c>
      <c r="BC152" s="45">
        <v>40.969451667006062</v>
      </c>
      <c r="BD152" s="45"/>
      <c r="BE152" s="45">
        <v>0</v>
      </c>
      <c r="BF152" s="45">
        <v>40.969451667006062</v>
      </c>
      <c r="BG152" s="45">
        <v>53.087083333333339</v>
      </c>
      <c r="BH152" s="45">
        <v>8.3993644785028909</v>
      </c>
      <c r="BI152" s="45">
        <v>2.3263282550843525</v>
      </c>
      <c r="BJ152" s="45">
        <v>383.84371138272417</v>
      </c>
      <c r="BK152" s="45"/>
      <c r="BL152" s="45">
        <v>447.65648744964477</v>
      </c>
      <c r="BM152" s="45">
        <v>2914.6187167244843</v>
      </c>
      <c r="BN152" s="45">
        <f t="shared" si="24"/>
        <v>140.72166432351077</v>
      </c>
      <c r="BO152" s="45">
        <f t="shared" si="25"/>
        <v>99.443309455280939</v>
      </c>
      <c r="BP152" s="46">
        <f t="shared" si="26"/>
        <v>8.6609686609686669</v>
      </c>
      <c r="BQ152" s="46">
        <f t="shared" si="27"/>
        <v>1.8803418803418819</v>
      </c>
      <c r="BR152" s="64">
        <v>3</v>
      </c>
      <c r="BS152" s="46">
        <f t="shared" si="32"/>
        <v>3.4188034188034218</v>
      </c>
      <c r="BT152" s="46">
        <f t="shared" si="33"/>
        <v>12.25</v>
      </c>
      <c r="BU152" s="46">
        <f t="shared" si="34"/>
        <v>13.960113960113972</v>
      </c>
      <c r="BV152" s="45">
        <f t="shared" si="30"/>
        <v>406.88409435754949</v>
      </c>
      <c r="BW152" s="45">
        <f t="shared" si="28"/>
        <v>647.04906813634125</v>
      </c>
      <c r="BX152" s="45">
        <f t="shared" si="29"/>
        <v>3561.6677848608256</v>
      </c>
      <c r="BY152" s="45">
        <f t="shared" si="35"/>
        <v>42740.013418329909</v>
      </c>
      <c r="BZ152" s="45">
        <f t="shared" si="31"/>
        <v>85480.026836659817</v>
      </c>
      <c r="CA152" s="48">
        <v>43101</v>
      </c>
      <c r="CB152" s="111">
        <v>0</v>
      </c>
      <c r="CC152" s="111">
        <v>0</v>
      </c>
    </row>
    <row r="153" spans="1:81">
      <c r="A153" s="42" t="s">
        <v>627</v>
      </c>
      <c r="B153" s="42" t="s">
        <v>2</v>
      </c>
      <c r="C153" s="42" t="s">
        <v>271</v>
      </c>
      <c r="D153" s="42" t="s">
        <v>628</v>
      </c>
      <c r="E153" s="43" t="s">
        <v>402</v>
      </c>
      <c r="F153" s="43" t="s">
        <v>63</v>
      </c>
      <c r="G153" s="43">
        <v>1</v>
      </c>
      <c r="H153" s="45">
        <v>260.39999999999998</v>
      </c>
      <c r="I153" s="45">
        <v>260.39999999999998</v>
      </c>
      <c r="J153" s="45"/>
      <c r="K153" s="45"/>
      <c r="L153" s="45"/>
      <c r="M153" s="45"/>
      <c r="N153" s="45"/>
      <c r="O153" s="45"/>
      <c r="P153" s="45">
        <v>8.5221818181818172</v>
      </c>
      <c r="Q153" s="45">
        <v>268.9221818181818</v>
      </c>
      <c r="R153" s="45">
        <v>53.78443636363636</v>
      </c>
      <c r="S153" s="45">
        <v>4.0338327272727268</v>
      </c>
      <c r="T153" s="45">
        <v>2.6892218181818182</v>
      </c>
      <c r="U153" s="45">
        <v>0.53784436363636356</v>
      </c>
      <c r="V153" s="45">
        <v>6.723054545454545</v>
      </c>
      <c r="W153" s="45">
        <v>21.513774545454545</v>
      </c>
      <c r="X153" s="45">
        <v>8.0676654545454536</v>
      </c>
      <c r="Y153" s="45">
        <v>1.6135330909090908</v>
      </c>
      <c r="Z153" s="45">
        <v>98.96336290909089</v>
      </c>
      <c r="AA153" s="45">
        <v>22.410181818181815</v>
      </c>
      <c r="AB153" s="45">
        <v>29.877254399999998</v>
      </c>
      <c r="AC153" s="45">
        <v>19.241776528290913</v>
      </c>
      <c r="AD153" s="45">
        <v>71.529212746472723</v>
      </c>
      <c r="AE153" s="45">
        <v>164.376</v>
      </c>
      <c r="AF153" s="45">
        <v>397</v>
      </c>
      <c r="AG153" s="45">
        <v>0</v>
      </c>
      <c r="AH153" s="45">
        <v>0</v>
      </c>
      <c r="AI153" s="45">
        <v>0</v>
      </c>
      <c r="AJ153" s="45">
        <v>0</v>
      </c>
      <c r="AK153" s="45">
        <v>3.0700000000000003</v>
      </c>
      <c r="AL153" s="45">
        <v>0</v>
      </c>
      <c r="AM153" s="45">
        <v>564.44600000000003</v>
      </c>
      <c r="AN153" s="45">
        <v>734.93857565556357</v>
      </c>
      <c r="AO153" s="45">
        <v>1.349539074074074</v>
      </c>
      <c r="AP153" s="45">
        <v>0.10796312592592593</v>
      </c>
      <c r="AQ153" s="45">
        <v>5.3981562962962963E-2</v>
      </c>
      <c r="AR153" s="45">
        <v>0.94122763636363638</v>
      </c>
      <c r="AS153" s="45">
        <v>0.34637177018181831</v>
      </c>
      <c r="AT153" s="45">
        <v>11.563653818181816</v>
      </c>
      <c r="AU153" s="45">
        <v>0.44820363636363636</v>
      </c>
      <c r="AV153" s="45">
        <v>14.81094062405387</v>
      </c>
      <c r="AW153" s="45">
        <v>3.7350303030303027</v>
      </c>
      <c r="AX153" s="45">
        <v>2.2111379393939394</v>
      </c>
      <c r="AY153" s="45">
        <v>5.6025454545454538E-2</v>
      </c>
      <c r="AZ153" s="45">
        <v>0.89640727272727272</v>
      </c>
      <c r="BA153" s="45">
        <v>0.34860282828282824</v>
      </c>
      <c r="BB153" s="45">
        <v>2.6669709976565659</v>
      </c>
      <c r="BC153" s="45">
        <v>9.9141747956363648</v>
      </c>
      <c r="BD153" s="45"/>
      <c r="BE153" s="45">
        <v>0</v>
      </c>
      <c r="BF153" s="45">
        <v>9.9141747956363648</v>
      </c>
      <c r="BG153" s="45">
        <v>29.470416666666669</v>
      </c>
      <c r="BH153" s="45">
        <v>2.0998411196257227</v>
      </c>
      <c r="BI153" s="45">
        <v>0.58158206377108801</v>
      </c>
      <c r="BJ153" s="45">
        <v>95.960927845681056</v>
      </c>
      <c r="BK153" s="45"/>
      <c r="BL153" s="45">
        <v>128.11276769574454</v>
      </c>
      <c r="BM153" s="45">
        <v>1156.6986405891803</v>
      </c>
      <c r="BN153" s="45">
        <f t="shared" si="24"/>
        <v>140.72166432351077</v>
      </c>
      <c r="BO153" s="45">
        <f t="shared" si="25"/>
        <v>99.443309455280939</v>
      </c>
      <c r="BP153" s="46">
        <f t="shared" si="26"/>
        <v>8.6609686609686669</v>
      </c>
      <c r="BQ153" s="46">
        <f t="shared" si="27"/>
        <v>1.8803418803418819</v>
      </c>
      <c r="BR153" s="64">
        <v>3</v>
      </c>
      <c r="BS153" s="46">
        <f t="shared" si="32"/>
        <v>3.4188034188034218</v>
      </c>
      <c r="BT153" s="46">
        <f t="shared" si="33"/>
        <v>12.25</v>
      </c>
      <c r="BU153" s="46">
        <f t="shared" si="34"/>
        <v>13.960113960113972</v>
      </c>
      <c r="BV153" s="45">
        <f t="shared" si="30"/>
        <v>161.4764484013387</v>
      </c>
      <c r="BW153" s="45">
        <f t="shared" si="28"/>
        <v>401.64142218013041</v>
      </c>
      <c r="BX153" s="45">
        <f t="shared" si="29"/>
        <v>1558.3400627693106</v>
      </c>
      <c r="BY153" s="45">
        <f t="shared" si="35"/>
        <v>18700.080753231727</v>
      </c>
      <c r="BZ153" s="45">
        <f t="shared" si="31"/>
        <v>37400.161506463453</v>
      </c>
      <c r="CA153" s="48">
        <v>43101</v>
      </c>
      <c r="CB153" s="111">
        <v>0</v>
      </c>
      <c r="CC153" s="111">
        <v>0</v>
      </c>
    </row>
    <row r="154" spans="1:81">
      <c r="A154" s="42" t="s">
        <v>354</v>
      </c>
      <c r="B154" s="42" t="s">
        <v>0</v>
      </c>
      <c r="C154" s="42" t="s">
        <v>165</v>
      </c>
      <c r="D154" s="42" t="s">
        <v>629</v>
      </c>
      <c r="E154" s="43" t="s">
        <v>402</v>
      </c>
      <c r="F154" s="43" t="s">
        <v>63</v>
      </c>
      <c r="G154" s="43">
        <v>3</v>
      </c>
      <c r="H154" s="45">
        <v>1041.5999999999999</v>
      </c>
      <c r="I154" s="45">
        <v>3124.7999999999997</v>
      </c>
      <c r="J154" s="45"/>
      <c r="K154" s="45"/>
      <c r="L154" s="45"/>
      <c r="M154" s="45"/>
      <c r="N154" s="45"/>
      <c r="O154" s="45"/>
      <c r="P154" s="45">
        <v>102.26618181818182</v>
      </c>
      <c r="Q154" s="45">
        <v>3227.0661818181816</v>
      </c>
      <c r="R154" s="45">
        <v>645.41323636363632</v>
      </c>
      <c r="S154" s="45">
        <v>48.405992727272725</v>
      </c>
      <c r="T154" s="45">
        <v>32.270661818181814</v>
      </c>
      <c r="U154" s="45">
        <v>6.4541323636363632</v>
      </c>
      <c r="V154" s="45">
        <v>80.676654545454539</v>
      </c>
      <c r="W154" s="45">
        <v>258.16529454545451</v>
      </c>
      <c r="X154" s="45">
        <v>96.81198545454545</v>
      </c>
      <c r="Y154" s="45">
        <v>19.362397090909091</v>
      </c>
      <c r="Z154" s="45">
        <v>1187.5603549090908</v>
      </c>
      <c r="AA154" s="45">
        <v>268.9221818181818</v>
      </c>
      <c r="AB154" s="45">
        <v>358.52705279999998</v>
      </c>
      <c r="AC154" s="45">
        <v>230.90131833949096</v>
      </c>
      <c r="AD154" s="45">
        <v>858.35055295767279</v>
      </c>
      <c r="AE154" s="45">
        <v>352.51200000000006</v>
      </c>
      <c r="AF154" s="45">
        <v>1191</v>
      </c>
      <c r="AG154" s="45">
        <v>0</v>
      </c>
      <c r="AH154" s="45">
        <v>0</v>
      </c>
      <c r="AI154" s="45">
        <v>0</v>
      </c>
      <c r="AJ154" s="45">
        <v>0</v>
      </c>
      <c r="AK154" s="45">
        <v>9.2100000000000009</v>
      </c>
      <c r="AL154" s="45">
        <v>0</v>
      </c>
      <c r="AM154" s="45">
        <v>1552.7220000000002</v>
      </c>
      <c r="AN154" s="45">
        <v>3598.6329078667641</v>
      </c>
      <c r="AO154" s="45">
        <v>16.194468888888888</v>
      </c>
      <c r="AP154" s="45">
        <v>1.2955575111111111</v>
      </c>
      <c r="AQ154" s="45">
        <v>0.64777875555555553</v>
      </c>
      <c r="AR154" s="45">
        <v>11.294731636363638</v>
      </c>
      <c r="AS154" s="45">
        <v>4.1564612421818197</v>
      </c>
      <c r="AT154" s="45">
        <v>138.76384581818181</v>
      </c>
      <c r="AU154" s="45">
        <v>5.3784436363636363</v>
      </c>
      <c r="AV154" s="45">
        <v>177.73128748864647</v>
      </c>
      <c r="AW154" s="45">
        <v>44.820363636363631</v>
      </c>
      <c r="AX154" s="45">
        <v>26.533655272727273</v>
      </c>
      <c r="AY154" s="45">
        <v>0.67230545454545443</v>
      </c>
      <c r="AZ154" s="45">
        <v>10.756887272727273</v>
      </c>
      <c r="BA154" s="45">
        <v>4.1832339393939391</v>
      </c>
      <c r="BB154" s="45">
        <v>32.003651971878789</v>
      </c>
      <c r="BC154" s="45">
        <v>118.97009754763636</v>
      </c>
      <c r="BD154" s="45"/>
      <c r="BE154" s="45">
        <v>0</v>
      </c>
      <c r="BF154" s="45">
        <v>118.97009754763636</v>
      </c>
      <c r="BG154" s="45">
        <v>159.26125000000002</v>
      </c>
      <c r="BH154" s="45">
        <v>25.198093435508675</v>
      </c>
      <c r="BI154" s="45">
        <v>6.9789847652530579</v>
      </c>
      <c r="BJ154" s="45">
        <v>1151.5311341481724</v>
      </c>
      <c r="BK154" s="45"/>
      <c r="BL154" s="45">
        <v>1342.9694623489343</v>
      </c>
      <c r="BM154" s="45">
        <v>8465.3699370701634</v>
      </c>
      <c r="BN154" s="45">
        <f t="shared" si="24"/>
        <v>422.1649929705323</v>
      </c>
      <c r="BO154" s="45">
        <f t="shared" si="25"/>
        <v>298.32992836584282</v>
      </c>
      <c r="BP154" s="46">
        <f t="shared" si="26"/>
        <v>8.6609686609686669</v>
      </c>
      <c r="BQ154" s="46">
        <f t="shared" si="27"/>
        <v>1.8803418803418819</v>
      </c>
      <c r="BR154" s="64">
        <v>3</v>
      </c>
      <c r="BS154" s="46">
        <f t="shared" si="32"/>
        <v>3.4188034188034218</v>
      </c>
      <c r="BT154" s="46">
        <f t="shared" si="33"/>
        <v>12.25</v>
      </c>
      <c r="BU154" s="46">
        <f t="shared" si="34"/>
        <v>13.960113960113972</v>
      </c>
      <c r="BV154" s="45">
        <f t="shared" si="30"/>
        <v>1181.7752903602234</v>
      </c>
      <c r="BW154" s="45">
        <f t="shared" si="28"/>
        <v>1902.2702116965984</v>
      </c>
      <c r="BX154" s="45">
        <f t="shared" si="29"/>
        <v>10367.640148766761</v>
      </c>
      <c r="BY154" s="45">
        <f t="shared" si="35"/>
        <v>124411.68178520113</v>
      </c>
      <c r="BZ154" s="45">
        <f t="shared" si="31"/>
        <v>248823.36357040226</v>
      </c>
      <c r="CA154" s="48">
        <v>43101</v>
      </c>
      <c r="CB154" s="111">
        <v>0</v>
      </c>
      <c r="CC154" s="111">
        <v>0</v>
      </c>
    </row>
    <row r="155" spans="1:81">
      <c r="A155" s="42" t="s">
        <v>356</v>
      </c>
      <c r="B155" s="42" t="s">
        <v>0</v>
      </c>
      <c r="C155" s="42" t="s">
        <v>356</v>
      </c>
      <c r="D155" s="42" t="s">
        <v>630</v>
      </c>
      <c r="E155" s="43" t="s">
        <v>402</v>
      </c>
      <c r="F155" s="43" t="s">
        <v>63</v>
      </c>
      <c r="G155" s="43">
        <v>3</v>
      </c>
      <c r="H155" s="45">
        <v>1076.08</v>
      </c>
      <c r="I155" s="45">
        <v>3228.24</v>
      </c>
      <c r="J155" s="45"/>
      <c r="K155" s="45"/>
      <c r="L155" s="45"/>
      <c r="M155" s="45"/>
      <c r="N155" s="45"/>
      <c r="O155" s="45"/>
      <c r="P155" s="45">
        <v>105.65149090909091</v>
      </c>
      <c r="Q155" s="45">
        <v>3333.8914909090909</v>
      </c>
      <c r="R155" s="45">
        <v>666.77829818181817</v>
      </c>
      <c r="S155" s="45">
        <v>50.008372363636362</v>
      </c>
      <c r="T155" s="45">
        <v>33.33891490909091</v>
      </c>
      <c r="U155" s="45">
        <v>6.6677829818181822</v>
      </c>
      <c r="V155" s="45">
        <v>83.347287272727272</v>
      </c>
      <c r="W155" s="45">
        <v>266.71131927272728</v>
      </c>
      <c r="X155" s="45">
        <v>100.01674472727272</v>
      </c>
      <c r="Y155" s="45">
        <v>20.003348945454544</v>
      </c>
      <c r="Z155" s="45">
        <v>1226.8720686545453</v>
      </c>
      <c r="AA155" s="45">
        <v>277.82429090909091</v>
      </c>
      <c r="AB155" s="45">
        <v>370.39534464000002</v>
      </c>
      <c r="AC155" s="45">
        <v>238.54482588206551</v>
      </c>
      <c r="AD155" s="45">
        <v>886.76446143115652</v>
      </c>
      <c r="AE155" s="45">
        <v>346.30560000000003</v>
      </c>
      <c r="AF155" s="45">
        <v>1191</v>
      </c>
      <c r="AG155" s="45">
        <v>0</v>
      </c>
      <c r="AH155" s="45">
        <v>97.859999999999985</v>
      </c>
      <c r="AI155" s="45">
        <v>0</v>
      </c>
      <c r="AJ155" s="45">
        <v>0</v>
      </c>
      <c r="AK155" s="45">
        <v>9.2100000000000009</v>
      </c>
      <c r="AL155" s="45">
        <v>0</v>
      </c>
      <c r="AM155" s="45">
        <v>1644.3756000000001</v>
      </c>
      <c r="AN155" s="45">
        <v>3758.0121300857018</v>
      </c>
      <c r="AO155" s="45">
        <v>16.730553074074077</v>
      </c>
      <c r="AP155" s="45">
        <v>1.338444245925926</v>
      </c>
      <c r="AQ155" s="45">
        <v>0.66922212296296302</v>
      </c>
      <c r="AR155" s="45">
        <v>11.66862021818182</v>
      </c>
      <c r="AS155" s="45">
        <v>4.2940522402909105</v>
      </c>
      <c r="AT155" s="45">
        <v>143.35733410909089</v>
      </c>
      <c r="AU155" s="45">
        <v>5.5564858181818186</v>
      </c>
      <c r="AV155" s="45">
        <v>183.61471182870841</v>
      </c>
      <c r="AW155" s="45">
        <v>46.304048484848479</v>
      </c>
      <c r="AX155" s="45">
        <v>27.411996703030304</v>
      </c>
      <c r="AY155" s="45">
        <v>0.69456072727272722</v>
      </c>
      <c r="AZ155" s="45">
        <v>11.112971636363637</v>
      </c>
      <c r="BA155" s="45">
        <v>4.3217111919191922</v>
      </c>
      <c r="BB155" s="45">
        <v>33.063066257583841</v>
      </c>
      <c r="BC155" s="45">
        <v>122.90835500101819</v>
      </c>
      <c r="BD155" s="45"/>
      <c r="BE155" s="45">
        <v>0</v>
      </c>
      <c r="BF155" s="45">
        <v>122.90835500101819</v>
      </c>
      <c r="BG155" s="45">
        <v>159.26125000000002</v>
      </c>
      <c r="BH155" s="45">
        <v>25.198093435508675</v>
      </c>
      <c r="BI155" s="45">
        <v>6.9789847652530579</v>
      </c>
      <c r="BJ155" s="45">
        <v>1151.5311341481724</v>
      </c>
      <c r="BK155" s="45"/>
      <c r="BL155" s="45">
        <v>1342.9694623489343</v>
      </c>
      <c r="BM155" s="45">
        <v>8741.3961501734539</v>
      </c>
      <c r="BN155" s="45">
        <f t="shared" si="24"/>
        <v>422.1649929705323</v>
      </c>
      <c r="BO155" s="45">
        <f t="shared" si="25"/>
        <v>298.32992836584282</v>
      </c>
      <c r="BP155" s="46">
        <f t="shared" si="26"/>
        <v>8.6609686609686669</v>
      </c>
      <c r="BQ155" s="46">
        <f t="shared" si="27"/>
        <v>1.8803418803418819</v>
      </c>
      <c r="BR155" s="64">
        <v>3</v>
      </c>
      <c r="BS155" s="46">
        <f t="shared" si="32"/>
        <v>3.4188034188034218</v>
      </c>
      <c r="BT155" s="46">
        <f t="shared" si="33"/>
        <v>12.25</v>
      </c>
      <c r="BU155" s="46">
        <f t="shared" si="34"/>
        <v>13.960113960113972</v>
      </c>
      <c r="BV155" s="45">
        <f t="shared" si="30"/>
        <v>1220.3088642692296</v>
      </c>
      <c r="BW155" s="45">
        <f t="shared" si="28"/>
        <v>1940.8037856056046</v>
      </c>
      <c r="BX155" s="45">
        <f t="shared" si="29"/>
        <v>10682.199935779059</v>
      </c>
      <c r="BY155" s="45">
        <f t="shared" si="35"/>
        <v>128186.39922934871</v>
      </c>
      <c r="BZ155" s="45">
        <f t="shared" si="31"/>
        <v>256372.79845869742</v>
      </c>
      <c r="CA155" s="48">
        <v>43101</v>
      </c>
      <c r="CB155" s="111">
        <v>0</v>
      </c>
      <c r="CC155" s="111">
        <v>0</v>
      </c>
    </row>
    <row r="156" spans="1:81">
      <c r="A156" s="42" t="s">
        <v>362</v>
      </c>
      <c r="B156" s="42" t="s">
        <v>0</v>
      </c>
      <c r="C156" s="42" t="s">
        <v>362</v>
      </c>
      <c r="D156" s="42" t="s">
        <v>631</v>
      </c>
      <c r="E156" s="43" t="s">
        <v>402</v>
      </c>
      <c r="F156" s="43" t="s">
        <v>63</v>
      </c>
      <c r="G156" s="43">
        <v>3</v>
      </c>
      <c r="H156" s="45">
        <v>1076.08</v>
      </c>
      <c r="I156" s="45">
        <v>3228.24</v>
      </c>
      <c r="J156" s="45"/>
      <c r="K156" s="45"/>
      <c r="L156" s="45"/>
      <c r="M156" s="45"/>
      <c r="N156" s="45"/>
      <c r="O156" s="45"/>
      <c r="P156" s="45">
        <v>105.65149090909091</v>
      </c>
      <c r="Q156" s="45">
        <v>3333.8914909090909</v>
      </c>
      <c r="R156" s="45">
        <v>666.77829818181817</v>
      </c>
      <c r="S156" s="45">
        <v>50.008372363636362</v>
      </c>
      <c r="T156" s="45">
        <v>33.33891490909091</v>
      </c>
      <c r="U156" s="45">
        <v>6.6677829818181822</v>
      </c>
      <c r="V156" s="45">
        <v>83.347287272727272</v>
      </c>
      <c r="W156" s="45">
        <v>266.71131927272728</v>
      </c>
      <c r="X156" s="45">
        <v>100.01674472727272</v>
      </c>
      <c r="Y156" s="45">
        <v>20.003348945454544</v>
      </c>
      <c r="Z156" s="45">
        <v>1226.8720686545453</v>
      </c>
      <c r="AA156" s="45">
        <v>277.82429090909091</v>
      </c>
      <c r="AB156" s="45">
        <v>370.39534464000002</v>
      </c>
      <c r="AC156" s="45">
        <v>238.54482588206551</v>
      </c>
      <c r="AD156" s="45">
        <v>886.76446143115652</v>
      </c>
      <c r="AE156" s="45">
        <v>346.30560000000003</v>
      </c>
      <c r="AF156" s="45">
        <v>1191</v>
      </c>
      <c r="AG156" s="45">
        <v>0</v>
      </c>
      <c r="AH156" s="45">
        <v>97.859999999999985</v>
      </c>
      <c r="AI156" s="45">
        <v>0</v>
      </c>
      <c r="AJ156" s="45">
        <v>0</v>
      </c>
      <c r="AK156" s="45">
        <v>9.2100000000000009</v>
      </c>
      <c r="AL156" s="45">
        <v>0</v>
      </c>
      <c r="AM156" s="45">
        <v>1644.3756000000001</v>
      </c>
      <c r="AN156" s="45">
        <v>3758.0121300857018</v>
      </c>
      <c r="AO156" s="45">
        <v>16.730553074074077</v>
      </c>
      <c r="AP156" s="45">
        <v>1.338444245925926</v>
      </c>
      <c r="AQ156" s="45">
        <v>0.66922212296296302</v>
      </c>
      <c r="AR156" s="45">
        <v>11.66862021818182</v>
      </c>
      <c r="AS156" s="45">
        <v>4.2940522402909105</v>
      </c>
      <c r="AT156" s="45">
        <v>143.35733410909089</v>
      </c>
      <c r="AU156" s="45">
        <v>5.5564858181818186</v>
      </c>
      <c r="AV156" s="45">
        <v>183.61471182870841</v>
      </c>
      <c r="AW156" s="45">
        <v>46.304048484848479</v>
      </c>
      <c r="AX156" s="45">
        <v>27.411996703030304</v>
      </c>
      <c r="AY156" s="45">
        <v>0.69456072727272722</v>
      </c>
      <c r="AZ156" s="45">
        <v>11.112971636363637</v>
      </c>
      <c r="BA156" s="45">
        <v>4.3217111919191922</v>
      </c>
      <c r="BB156" s="45">
        <v>33.063066257583841</v>
      </c>
      <c r="BC156" s="45">
        <v>122.90835500101819</v>
      </c>
      <c r="BD156" s="45"/>
      <c r="BE156" s="45">
        <v>0</v>
      </c>
      <c r="BF156" s="45">
        <v>122.90835500101819</v>
      </c>
      <c r="BG156" s="45">
        <v>159.26125000000002</v>
      </c>
      <c r="BH156" s="45">
        <v>25.198093435508675</v>
      </c>
      <c r="BI156" s="45">
        <v>6.9789847652530579</v>
      </c>
      <c r="BJ156" s="45">
        <v>1151.5311341481724</v>
      </c>
      <c r="BK156" s="45"/>
      <c r="BL156" s="45">
        <v>1342.9694623489343</v>
      </c>
      <c r="BM156" s="45">
        <v>8741.3961501734539</v>
      </c>
      <c r="BN156" s="45">
        <f t="shared" si="24"/>
        <v>422.1649929705323</v>
      </c>
      <c r="BO156" s="45">
        <f t="shared" si="25"/>
        <v>298.32992836584282</v>
      </c>
      <c r="BP156" s="46">
        <f t="shared" si="26"/>
        <v>8.6609686609686669</v>
      </c>
      <c r="BQ156" s="46">
        <f t="shared" si="27"/>
        <v>1.8803418803418819</v>
      </c>
      <c r="BR156" s="64">
        <v>3</v>
      </c>
      <c r="BS156" s="46">
        <f t="shared" si="32"/>
        <v>3.4188034188034218</v>
      </c>
      <c r="BT156" s="46">
        <f t="shared" si="33"/>
        <v>12.25</v>
      </c>
      <c r="BU156" s="46">
        <f t="shared" si="34"/>
        <v>13.960113960113972</v>
      </c>
      <c r="BV156" s="45">
        <f t="shared" si="30"/>
        <v>1220.3088642692296</v>
      </c>
      <c r="BW156" s="45">
        <f t="shared" si="28"/>
        <v>1940.8037856056046</v>
      </c>
      <c r="BX156" s="45">
        <f t="shared" si="29"/>
        <v>10682.199935779059</v>
      </c>
      <c r="BY156" s="45">
        <f t="shared" si="35"/>
        <v>128186.39922934871</v>
      </c>
      <c r="BZ156" s="45">
        <f t="shared" si="31"/>
        <v>256372.79845869742</v>
      </c>
      <c r="CA156" s="48">
        <v>43101</v>
      </c>
      <c r="CB156" s="111">
        <v>0</v>
      </c>
      <c r="CC156" s="111">
        <v>0</v>
      </c>
    </row>
    <row r="157" spans="1:81">
      <c r="A157" s="42" t="s">
        <v>632</v>
      </c>
      <c r="B157" s="42" t="s">
        <v>2</v>
      </c>
      <c r="C157" s="42" t="s">
        <v>178</v>
      </c>
      <c r="D157" s="42" t="s">
        <v>633</v>
      </c>
      <c r="E157" s="43" t="s">
        <v>402</v>
      </c>
      <c r="F157" s="43" t="s">
        <v>63</v>
      </c>
      <c r="G157" s="43">
        <v>1</v>
      </c>
      <c r="H157" s="45">
        <v>260.39999999999998</v>
      </c>
      <c r="I157" s="45">
        <v>260.39999999999998</v>
      </c>
      <c r="J157" s="45"/>
      <c r="K157" s="45"/>
      <c r="L157" s="45"/>
      <c r="M157" s="45"/>
      <c r="N157" s="45"/>
      <c r="O157" s="45"/>
      <c r="P157" s="45">
        <v>8.5221818181818172</v>
      </c>
      <c r="Q157" s="45">
        <v>268.9221818181818</v>
      </c>
      <c r="R157" s="45">
        <v>53.78443636363636</v>
      </c>
      <c r="S157" s="45">
        <v>4.0338327272727268</v>
      </c>
      <c r="T157" s="45">
        <v>2.6892218181818182</v>
      </c>
      <c r="U157" s="45">
        <v>0.53784436363636356</v>
      </c>
      <c r="V157" s="45">
        <v>6.723054545454545</v>
      </c>
      <c r="W157" s="45">
        <v>21.513774545454545</v>
      </c>
      <c r="X157" s="45">
        <v>8.0676654545454536</v>
      </c>
      <c r="Y157" s="45">
        <v>1.6135330909090908</v>
      </c>
      <c r="Z157" s="45">
        <v>98.96336290909089</v>
      </c>
      <c r="AA157" s="45">
        <v>22.410181818181815</v>
      </c>
      <c r="AB157" s="45">
        <v>29.877254399999998</v>
      </c>
      <c r="AC157" s="45">
        <v>19.241776528290913</v>
      </c>
      <c r="AD157" s="45">
        <v>71.529212746472723</v>
      </c>
      <c r="AE157" s="45">
        <v>164.376</v>
      </c>
      <c r="AF157" s="45">
        <v>397</v>
      </c>
      <c r="AG157" s="45">
        <v>0</v>
      </c>
      <c r="AH157" s="45">
        <v>32.619999999999997</v>
      </c>
      <c r="AI157" s="45">
        <v>0</v>
      </c>
      <c r="AJ157" s="45">
        <v>0</v>
      </c>
      <c r="AK157" s="45">
        <v>3.0700000000000003</v>
      </c>
      <c r="AL157" s="45">
        <v>0</v>
      </c>
      <c r="AM157" s="45">
        <v>597.06600000000003</v>
      </c>
      <c r="AN157" s="45">
        <v>767.55857565556357</v>
      </c>
      <c r="AO157" s="45">
        <v>1.349539074074074</v>
      </c>
      <c r="AP157" s="45">
        <v>0.10796312592592593</v>
      </c>
      <c r="AQ157" s="45">
        <v>5.3981562962962963E-2</v>
      </c>
      <c r="AR157" s="45">
        <v>0.94122763636363638</v>
      </c>
      <c r="AS157" s="45">
        <v>0.34637177018181831</v>
      </c>
      <c r="AT157" s="45">
        <v>11.563653818181816</v>
      </c>
      <c r="AU157" s="45">
        <v>0.44820363636363636</v>
      </c>
      <c r="AV157" s="45">
        <v>14.81094062405387</v>
      </c>
      <c r="AW157" s="45">
        <v>3.7350303030303027</v>
      </c>
      <c r="AX157" s="45">
        <v>2.2111379393939394</v>
      </c>
      <c r="AY157" s="45">
        <v>5.6025454545454538E-2</v>
      </c>
      <c r="AZ157" s="45">
        <v>0.89640727272727272</v>
      </c>
      <c r="BA157" s="45">
        <v>0.34860282828282824</v>
      </c>
      <c r="BB157" s="45">
        <v>2.6669709976565659</v>
      </c>
      <c r="BC157" s="45">
        <v>9.9141747956363648</v>
      </c>
      <c r="BD157" s="45"/>
      <c r="BE157" s="45">
        <v>0</v>
      </c>
      <c r="BF157" s="45">
        <v>9.9141747956363648</v>
      </c>
      <c r="BG157" s="45">
        <v>29.470416666666669</v>
      </c>
      <c r="BH157" s="45">
        <v>2.0998411196257227</v>
      </c>
      <c r="BI157" s="45">
        <v>0.58158206377108801</v>
      </c>
      <c r="BJ157" s="45">
        <v>95.960927845681056</v>
      </c>
      <c r="BK157" s="45"/>
      <c r="BL157" s="45">
        <v>128.11276769574454</v>
      </c>
      <c r="BM157" s="45">
        <v>1189.3186405891802</v>
      </c>
      <c r="BN157" s="45">
        <f t="shared" si="24"/>
        <v>140.72166432351077</v>
      </c>
      <c r="BO157" s="45">
        <f t="shared" si="25"/>
        <v>99.443309455280939</v>
      </c>
      <c r="BP157" s="46">
        <f t="shared" si="26"/>
        <v>8.6609686609686669</v>
      </c>
      <c r="BQ157" s="46">
        <f t="shared" si="27"/>
        <v>1.8803418803418819</v>
      </c>
      <c r="BR157" s="64">
        <v>3</v>
      </c>
      <c r="BS157" s="46">
        <f t="shared" si="32"/>
        <v>3.4188034188034218</v>
      </c>
      <c r="BT157" s="46">
        <f t="shared" si="33"/>
        <v>12.25</v>
      </c>
      <c r="BU157" s="46">
        <f t="shared" si="34"/>
        <v>13.960113960113972</v>
      </c>
      <c r="BV157" s="45">
        <f t="shared" si="30"/>
        <v>166.03023757512787</v>
      </c>
      <c r="BW157" s="45">
        <f t="shared" si="28"/>
        <v>406.19521135391955</v>
      </c>
      <c r="BX157" s="45">
        <f t="shared" si="29"/>
        <v>1595.5138519430998</v>
      </c>
      <c r="BY157" s="45">
        <f t="shared" si="35"/>
        <v>19146.166223317196</v>
      </c>
      <c r="BZ157" s="45">
        <f t="shared" si="31"/>
        <v>38292.332446634391</v>
      </c>
      <c r="CA157" s="48">
        <v>43101</v>
      </c>
      <c r="CB157" s="111">
        <v>0</v>
      </c>
      <c r="CC157" s="111">
        <v>0</v>
      </c>
    </row>
    <row r="158" spans="1:81">
      <c r="A158" s="42" t="s">
        <v>634</v>
      </c>
      <c r="B158" s="42" t="s">
        <v>2</v>
      </c>
      <c r="C158" s="42" t="s">
        <v>175</v>
      </c>
      <c r="D158" s="42" t="s">
        <v>635</v>
      </c>
      <c r="E158" s="43" t="s">
        <v>402</v>
      </c>
      <c r="F158" s="43" t="s">
        <v>63</v>
      </c>
      <c r="G158" s="43">
        <v>1</v>
      </c>
      <c r="H158" s="45">
        <v>260.39999999999998</v>
      </c>
      <c r="I158" s="45">
        <v>260.39999999999998</v>
      </c>
      <c r="J158" s="45"/>
      <c r="K158" s="45"/>
      <c r="L158" s="45"/>
      <c r="M158" s="45"/>
      <c r="N158" s="45"/>
      <c r="O158" s="45"/>
      <c r="P158" s="45">
        <v>8.5221818181818172</v>
      </c>
      <c r="Q158" s="45">
        <v>268.9221818181818</v>
      </c>
      <c r="R158" s="45">
        <v>53.78443636363636</v>
      </c>
      <c r="S158" s="45">
        <v>4.0338327272727268</v>
      </c>
      <c r="T158" s="45">
        <v>2.6892218181818182</v>
      </c>
      <c r="U158" s="45">
        <v>0.53784436363636356</v>
      </c>
      <c r="V158" s="45">
        <v>6.723054545454545</v>
      </c>
      <c r="W158" s="45">
        <v>21.513774545454545</v>
      </c>
      <c r="X158" s="45">
        <v>8.0676654545454536</v>
      </c>
      <c r="Y158" s="45">
        <v>1.6135330909090908</v>
      </c>
      <c r="Z158" s="45">
        <v>98.96336290909089</v>
      </c>
      <c r="AA158" s="45">
        <v>22.410181818181815</v>
      </c>
      <c r="AB158" s="45">
        <v>29.877254399999998</v>
      </c>
      <c r="AC158" s="45">
        <v>19.241776528290913</v>
      </c>
      <c r="AD158" s="45">
        <v>71.529212746472723</v>
      </c>
      <c r="AE158" s="45">
        <v>164.376</v>
      </c>
      <c r="AF158" s="45">
        <v>397</v>
      </c>
      <c r="AG158" s="45">
        <v>0</v>
      </c>
      <c r="AH158" s="45">
        <v>0</v>
      </c>
      <c r="AI158" s="45">
        <v>0</v>
      </c>
      <c r="AJ158" s="45">
        <v>0</v>
      </c>
      <c r="AK158" s="45">
        <v>3.0700000000000003</v>
      </c>
      <c r="AL158" s="45">
        <v>0</v>
      </c>
      <c r="AM158" s="45">
        <v>564.44600000000003</v>
      </c>
      <c r="AN158" s="45">
        <v>734.93857565556357</v>
      </c>
      <c r="AO158" s="45">
        <v>1.349539074074074</v>
      </c>
      <c r="AP158" s="45">
        <v>0.10796312592592593</v>
      </c>
      <c r="AQ158" s="45">
        <v>5.3981562962962963E-2</v>
      </c>
      <c r="AR158" s="45">
        <v>0.94122763636363638</v>
      </c>
      <c r="AS158" s="45">
        <v>0.34637177018181831</v>
      </c>
      <c r="AT158" s="45">
        <v>11.563653818181816</v>
      </c>
      <c r="AU158" s="45">
        <v>0.44820363636363636</v>
      </c>
      <c r="AV158" s="45">
        <v>14.81094062405387</v>
      </c>
      <c r="AW158" s="45">
        <v>3.7350303030303027</v>
      </c>
      <c r="AX158" s="45">
        <v>2.2111379393939394</v>
      </c>
      <c r="AY158" s="45">
        <v>5.6025454545454538E-2</v>
      </c>
      <c r="AZ158" s="45">
        <v>0.89640727272727272</v>
      </c>
      <c r="BA158" s="45">
        <v>0.34860282828282824</v>
      </c>
      <c r="BB158" s="45">
        <v>2.6669709976565659</v>
      </c>
      <c r="BC158" s="45">
        <v>9.9141747956363648</v>
      </c>
      <c r="BD158" s="45"/>
      <c r="BE158" s="45">
        <v>0</v>
      </c>
      <c r="BF158" s="45">
        <v>9.9141747956363648</v>
      </c>
      <c r="BG158" s="45">
        <v>29.470416666666669</v>
      </c>
      <c r="BH158" s="45">
        <v>2.0998411196257227</v>
      </c>
      <c r="BI158" s="45">
        <v>0.58158206377108801</v>
      </c>
      <c r="BJ158" s="45">
        <v>95.960927845681056</v>
      </c>
      <c r="BK158" s="45"/>
      <c r="BL158" s="45">
        <v>128.11276769574454</v>
      </c>
      <c r="BM158" s="45">
        <v>1156.6986405891803</v>
      </c>
      <c r="BN158" s="45">
        <f t="shared" si="24"/>
        <v>140.72166432351077</v>
      </c>
      <c r="BO158" s="45">
        <f t="shared" si="25"/>
        <v>99.443309455280939</v>
      </c>
      <c r="BP158" s="46">
        <f t="shared" si="26"/>
        <v>8.6609686609686669</v>
      </c>
      <c r="BQ158" s="46">
        <f t="shared" si="27"/>
        <v>1.8803418803418819</v>
      </c>
      <c r="BR158" s="64">
        <v>3</v>
      </c>
      <c r="BS158" s="46">
        <f t="shared" si="32"/>
        <v>3.4188034188034218</v>
      </c>
      <c r="BT158" s="46">
        <f t="shared" si="33"/>
        <v>12.25</v>
      </c>
      <c r="BU158" s="46">
        <f t="shared" si="34"/>
        <v>13.960113960113972</v>
      </c>
      <c r="BV158" s="45">
        <f t="shared" si="30"/>
        <v>161.4764484013387</v>
      </c>
      <c r="BW158" s="45">
        <f t="shared" si="28"/>
        <v>401.64142218013041</v>
      </c>
      <c r="BX158" s="45">
        <f t="shared" si="29"/>
        <v>1558.3400627693106</v>
      </c>
      <c r="BY158" s="45">
        <f t="shared" si="35"/>
        <v>18700.080753231727</v>
      </c>
      <c r="BZ158" s="45">
        <f t="shared" si="31"/>
        <v>37400.161506463453</v>
      </c>
      <c r="CA158" s="48">
        <v>43101</v>
      </c>
      <c r="CB158" s="111">
        <v>0</v>
      </c>
      <c r="CC158" s="111">
        <v>0</v>
      </c>
    </row>
    <row r="159" spans="1:81">
      <c r="A159" s="42" t="s">
        <v>636</v>
      </c>
      <c r="B159" s="42" t="s">
        <v>1</v>
      </c>
      <c r="C159" s="42" t="s">
        <v>238</v>
      </c>
      <c r="D159" s="42" t="s">
        <v>637</v>
      </c>
      <c r="E159" s="43" t="s">
        <v>402</v>
      </c>
      <c r="F159" s="43" t="s">
        <v>63</v>
      </c>
      <c r="G159" s="43">
        <v>1</v>
      </c>
      <c r="H159" s="45">
        <v>520.79999999999995</v>
      </c>
      <c r="I159" s="45">
        <v>520.79999999999995</v>
      </c>
      <c r="J159" s="45"/>
      <c r="K159" s="45"/>
      <c r="L159" s="45"/>
      <c r="M159" s="45"/>
      <c r="N159" s="45"/>
      <c r="O159" s="45"/>
      <c r="P159" s="45">
        <v>17.044363636363634</v>
      </c>
      <c r="Q159" s="45">
        <v>537.8443636363636</v>
      </c>
      <c r="R159" s="45">
        <v>107.56887272727272</v>
      </c>
      <c r="S159" s="45">
        <v>8.0676654545454536</v>
      </c>
      <c r="T159" s="45">
        <v>5.3784436363636363</v>
      </c>
      <c r="U159" s="45">
        <v>1.0756887272727271</v>
      </c>
      <c r="V159" s="45">
        <v>13.44610909090909</v>
      </c>
      <c r="W159" s="45">
        <v>43.027549090909091</v>
      </c>
      <c r="X159" s="45">
        <v>16.135330909090907</v>
      </c>
      <c r="Y159" s="45">
        <v>3.2270661818181816</v>
      </c>
      <c r="Z159" s="45">
        <v>197.92672581818178</v>
      </c>
      <c r="AA159" s="45">
        <v>44.820363636363631</v>
      </c>
      <c r="AB159" s="45">
        <v>59.754508799999996</v>
      </c>
      <c r="AC159" s="45">
        <v>38.483553056581826</v>
      </c>
      <c r="AD159" s="45">
        <v>143.05842549294545</v>
      </c>
      <c r="AE159" s="45">
        <v>148.75200000000001</v>
      </c>
      <c r="AF159" s="45">
        <v>397</v>
      </c>
      <c r="AG159" s="45">
        <v>0</v>
      </c>
      <c r="AH159" s="45">
        <v>33.44</v>
      </c>
      <c r="AI159" s="45">
        <v>0</v>
      </c>
      <c r="AJ159" s="45">
        <v>0</v>
      </c>
      <c r="AK159" s="45">
        <v>3.0700000000000003</v>
      </c>
      <c r="AL159" s="45">
        <v>0</v>
      </c>
      <c r="AM159" s="45">
        <v>582.26200000000006</v>
      </c>
      <c r="AN159" s="45">
        <v>923.24715131112737</v>
      </c>
      <c r="AO159" s="45">
        <v>2.6990781481481481</v>
      </c>
      <c r="AP159" s="45">
        <v>0.21592625185185185</v>
      </c>
      <c r="AQ159" s="45">
        <v>0.10796312592592593</v>
      </c>
      <c r="AR159" s="45">
        <v>1.8824552727272728</v>
      </c>
      <c r="AS159" s="45">
        <v>0.69274354036363661</v>
      </c>
      <c r="AT159" s="45">
        <v>23.127307636363632</v>
      </c>
      <c r="AU159" s="45">
        <v>0.89640727272727272</v>
      </c>
      <c r="AV159" s="45">
        <v>29.621881248107741</v>
      </c>
      <c r="AW159" s="45">
        <v>7.4700606060606054</v>
      </c>
      <c r="AX159" s="45">
        <v>4.4222758787878789</v>
      </c>
      <c r="AY159" s="45">
        <v>0.11205090909090908</v>
      </c>
      <c r="AZ159" s="45">
        <v>1.7928145454545454</v>
      </c>
      <c r="BA159" s="45">
        <v>0.69720565656565647</v>
      </c>
      <c r="BB159" s="45">
        <v>5.3339419953131317</v>
      </c>
      <c r="BC159" s="45">
        <v>19.82834959127273</v>
      </c>
      <c r="BD159" s="45"/>
      <c r="BE159" s="45">
        <v>0</v>
      </c>
      <c r="BF159" s="45">
        <v>19.82834959127273</v>
      </c>
      <c r="BG159" s="45">
        <v>29.470416666666669</v>
      </c>
      <c r="BH159" s="45">
        <v>4.1996822392514455</v>
      </c>
      <c r="BI159" s="45">
        <v>1.1631641275421762</v>
      </c>
      <c r="BJ159" s="45">
        <v>191.92185569136208</v>
      </c>
      <c r="BK159" s="45"/>
      <c r="BL159" s="45">
        <v>226.75511872482238</v>
      </c>
      <c r="BM159" s="45">
        <v>1737.2968645116939</v>
      </c>
      <c r="BN159" s="45">
        <f t="shared" si="24"/>
        <v>140.72166432351077</v>
      </c>
      <c r="BO159" s="45">
        <f t="shared" si="25"/>
        <v>99.443309455280939</v>
      </c>
      <c r="BP159" s="46">
        <f t="shared" si="26"/>
        <v>8.6609686609686669</v>
      </c>
      <c r="BQ159" s="46">
        <f t="shared" si="27"/>
        <v>1.8803418803418819</v>
      </c>
      <c r="BR159" s="64">
        <v>3</v>
      </c>
      <c r="BS159" s="46">
        <f t="shared" si="32"/>
        <v>3.4188034188034218</v>
      </c>
      <c r="BT159" s="46">
        <f t="shared" si="33"/>
        <v>12.25</v>
      </c>
      <c r="BU159" s="46">
        <f t="shared" si="34"/>
        <v>13.960113960113972</v>
      </c>
      <c r="BV159" s="45">
        <f t="shared" si="30"/>
        <v>242.52862211131932</v>
      </c>
      <c r="BW159" s="45">
        <f t="shared" si="28"/>
        <v>482.693595890111</v>
      </c>
      <c r="BX159" s="45">
        <f t="shared" si="29"/>
        <v>2219.9904604018047</v>
      </c>
      <c r="BY159" s="45">
        <f t="shared" si="35"/>
        <v>26639.885524821657</v>
      </c>
      <c r="BZ159" s="45">
        <f t="shared" si="31"/>
        <v>53279.771049643314</v>
      </c>
      <c r="CA159" s="48">
        <v>43101</v>
      </c>
      <c r="CB159" s="111">
        <v>0</v>
      </c>
      <c r="CC159" s="111">
        <v>0</v>
      </c>
    </row>
    <row r="160" spans="1:81">
      <c r="A160" s="42" t="s">
        <v>638</v>
      </c>
      <c r="B160" s="42" t="s">
        <v>0</v>
      </c>
      <c r="C160" s="42" t="s">
        <v>165</v>
      </c>
      <c r="D160" s="42" t="s">
        <v>639</v>
      </c>
      <c r="E160" s="43" t="s">
        <v>402</v>
      </c>
      <c r="F160" s="43" t="s">
        <v>63</v>
      </c>
      <c r="G160" s="43">
        <v>1</v>
      </c>
      <c r="H160" s="45">
        <v>1041.5999999999999</v>
      </c>
      <c r="I160" s="45">
        <v>1041.5999999999999</v>
      </c>
      <c r="J160" s="45"/>
      <c r="K160" s="45"/>
      <c r="L160" s="45"/>
      <c r="M160" s="45"/>
      <c r="N160" s="45"/>
      <c r="O160" s="45"/>
      <c r="P160" s="45">
        <v>34.088727272727269</v>
      </c>
      <c r="Q160" s="45">
        <v>1075.6887272727272</v>
      </c>
      <c r="R160" s="45">
        <v>215.13774545454544</v>
      </c>
      <c r="S160" s="45">
        <v>16.135330909090907</v>
      </c>
      <c r="T160" s="45">
        <v>10.756887272727273</v>
      </c>
      <c r="U160" s="45">
        <v>2.1513774545454543</v>
      </c>
      <c r="V160" s="45">
        <v>26.89221818181818</v>
      </c>
      <c r="W160" s="45">
        <v>86.055098181818181</v>
      </c>
      <c r="X160" s="45">
        <v>32.270661818181814</v>
      </c>
      <c r="Y160" s="45">
        <v>6.4541323636363632</v>
      </c>
      <c r="Z160" s="45">
        <v>395.85345163636356</v>
      </c>
      <c r="AA160" s="45">
        <v>89.640727272727261</v>
      </c>
      <c r="AB160" s="45">
        <v>119.50901759999999</v>
      </c>
      <c r="AC160" s="45">
        <v>76.967106113163652</v>
      </c>
      <c r="AD160" s="45">
        <v>286.11685098589089</v>
      </c>
      <c r="AE160" s="45">
        <v>117.504</v>
      </c>
      <c r="AF160" s="45">
        <v>397</v>
      </c>
      <c r="AG160" s="45">
        <v>0</v>
      </c>
      <c r="AH160" s="45">
        <v>0</v>
      </c>
      <c r="AI160" s="45">
        <v>0</v>
      </c>
      <c r="AJ160" s="45">
        <v>0</v>
      </c>
      <c r="AK160" s="45">
        <v>3.0700000000000003</v>
      </c>
      <c r="AL160" s="45">
        <v>0</v>
      </c>
      <c r="AM160" s="45">
        <v>517.57400000000007</v>
      </c>
      <c r="AN160" s="45">
        <v>1199.5443026222545</v>
      </c>
      <c r="AO160" s="45">
        <v>5.3981562962962961</v>
      </c>
      <c r="AP160" s="45">
        <v>0.43185250370370371</v>
      </c>
      <c r="AQ160" s="45">
        <v>0.21592625185185185</v>
      </c>
      <c r="AR160" s="45">
        <v>3.7649105454545455</v>
      </c>
      <c r="AS160" s="45">
        <v>1.3854870807272732</v>
      </c>
      <c r="AT160" s="45">
        <v>46.254615272727264</v>
      </c>
      <c r="AU160" s="45">
        <v>1.7928145454545454</v>
      </c>
      <c r="AV160" s="45">
        <v>59.243762496215481</v>
      </c>
      <c r="AW160" s="45">
        <v>14.940121212121211</v>
      </c>
      <c r="AX160" s="45">
        <v>8.8445517575757577</v>
      </c>
      <c r="AY160" s="45">
        <v>0.22410181818181815</v>
      </c>
      <c r="AZ160" s="45">
        <v>3.5856290909090909</v>
      </c>
      <c r="BA160" s="45">
        <v>1.3944113131313129</v>
      </c>
      <c r="BB160" s="45">
        <v>10.667883990626263</v>
      </c>
      <c r="BC160" s="45">
        <v>39.656699182545459</v>
      </c>
      <c r="BD160" s="45"/>
      <c r="BE160" s="45">
        <v>0</v>
      </c>
      <c r="BF160" s="45">
        <v>39.656699182545459</v>
      </c>
      <c r="BG160" s="45">
        <v>53.087083333333339</v>
      </c>
      <c r="BH160" s="45">
        <v>8.3993644785028909</v>
      </c>
      <c r="BI160" s="45">
        <v>2.3263282550843525</v>
      </c>
      <c r="BJ160" s="45">
        <v>383.84371138272417</v>
      </c>
      <c r="BK160" s="45"/>
      <c r="BL160" s="45">
        <v>447.65648744964477</v>
      </c>
      <c r="BM160" s="45">
        <v>2821.7899790233873</v>
      </c>
      <c r="BN160" s="45">
        <f t="shared" si="24"/>
        <v>140.72166432351077</v>
      </c>
      <c r="BO160" s="45">
        <f t="shared" si="25"/>
        <v>99.443309455280939</v>
      </c>
      <c r="BP160" s="46">
        <f t="shared" si="26"/>
        <v>8.6118980169971699</v>
      </c>
      <c r="BQ160" s="46">
        <f t="shared" si="27"/>
        <v>1.8696883852691222</v>
      </c>
      <c r="BR160" s="64">
        <v>2.5</v>
      </c>
      <c r="BS160" s="46">
        <f t="shared" si="32"/>
        <v>2.8328611898017004</v>
      </c>
      <c r="BT160" s="46">
        <f t="shared" si="33"/>
        <v>11.75</v>
      </c>
      <c r="BU160" s="46">
        <f t="shared" si="34"/>
        <v>13.314447592067992</v>
      </c>
      <c r="BV160" s="45">
        <f t="shared" si="30"/>
        <v>375.70574791529526</v>
      </c>
      <c r="BW160" s="45">
        <f t="shared" si="28"/>
        <v>615.87072169408702</v>
      </c>
      <c r="BX160" s="45">
        <f t="shared" si="29"/>
        <v>3437.6607007174744</v>
      </c>
      <c r="BY160" s="45">
        <f t="shared" si="35"/>
        <v>41251.928408609689</v>
      </c>
      <c r="BZ160" s="45">
        <f t="shared" si="31"/>
        <v>82503.856817219377</v>
      </c>
      <c r="CA160" s="48">
        <v>43101</v>
      </c>
      <c r="CB160" s="111">
        <v>0</v>
      </c>
      <c r="CC160" s="111">
        <v>0</v>
      </c>
    </row>
    <row r="161" spans="1:81">
      <c r="A161" s="42" t="s">
        <v>368</v>
      </c>
      <c r="B161" s="42" t="s">
        <v>1</v>
      </c>
      <c r="C161" s="42" t="s">
        <v>74</v>
      </c>
      <c r="D161" s="42" t="s">
        <v>640</v>
      </c>
      <c r="E161" s="43" t="s">
        <v>402</v>
      </c>
      <c r="F161" s="43" t="s">
        <v>63</v>
      </c>
      <c r="G161" s="43">
        <v>1</v>
      </c>
      <c r="H161" s="45">
        <v>520.79999999999995</v>
      </c>
      <c r="I161" s="45">
        <v>520.79999999999995</v>
      </c>
      <c r="J161" s="45"/>
      <c r="K161" s="45"/>
      <c r="L161" s="45"/>
      <c r="M161" s="45"/>
      <c r="N161" s="45"/>
      <c r="O161" s="45"/>
      <c r="P161" s="45">
        <v>17.044363636363634</v>
      </c>
      <c r="Q161" s="45">
        <v>537.8443636363636</v>
      </c>
      <c r="R161" s="45">
        <v>107.56887272727272</v>
      </c>
      <c r="S161" s="45">
        <v>8.0676654545454536</v>
      </c>
      <c r="T161" s="45">
        <v>5.3784436363636363</v>
      </c>
      <c r="U161" s="45">
        <v>1.0756887272727271</v>
      </c>
      <c r="V161" s="45">
        <v>13.44610909090909</v>
      </c>
      <c r="W161" s="45">
        <v>43.027549090909091</v>
      </c>
      <c r="X161" s="45">
        <v>16.135330909090907</v>
      </c>
      <c r="Y161" s="45">
        <v>3.2270661818181816</v>
      </c>
      <c r="Z161" s="45">
        <v>197.92672581818178</v>
      </c>
      <c r="AA161" s="45">
        <v>44.820363636363631</v>
      </c>
      <c r="AB161" s="45">
        <v>59.754508799999996</v>
      </c>
      <c r="AC161" s="45">
        <v>38.483553056581826</v>
      </c>
      <c r="AD161" s="45">
        <v>143.05842549294545</v>
      </c>
      <c r="AE161" s="45">
        <v>148.75200000000001</v>
      </c>
      <c r="AF161" s="45">
        <v>0</v>
      </c>
      <c r="AG161" s="45">
        <v>264.83999999999997</v>
      </c>
      <c r="AH161" s="45">
        <v>27.01</v>
      </c>
      <c r="AI161" s="45">
        <v>0</v>
      </c>
      <c r="AJ161" s="45">
        <v>0</v>
      </c>
      <c r="AK161" s="45">
        <v>3.0700000000000003</v>
      </c>
      <c r="AL161" s="45">
        <v>0</v>
      </c>
      <c r="AM161" s="45">
        <v>443.67199999999997</v>
      </c>
      <c r="AN161" s="45">
        <v>784.65715131112722</v>
      </c>
      <c r="AO161" s="45">
        <v>2.6990781481481481</v>
      </c>
      <c r="AP161" s="45">
        <v>0.21592625185185185</v>
      </c>
      <c r="AQ161" s="45">
        <v>0.10796312592592593</v>
      </c>
      <c r="AR161" s="45">
        <v>1.8824552727272728</v>
      </c>
      <c r="AS161" s="45">
        <v>0.69274354036363661</v>
      </c>
      <c r="AT161" s="45">
        <v>23.127307636363632</v>
      </c>
      <c r="AU161" s="45">
        <v>0.89640727272727272</v>
      </c>
      <c r="AV161" s="45">
        <v>29.621881248107741</v>
      </c>
      <c r="AW161" s="45">
        <v>7.4700606060606054</v>
      </c>
      <c r="AX161" s="45">
        <v>4.4222758787878789</v>
      </c>
      <c r="AY161" s="45">
        <v>0.11205090909090908</v>
      </c>
      <c r="AZ161" s="45">
        <v>1.7928145454545454</v>
      </c>
      <c r="BA161" s="45">
        <v>0.69720565656565647</v>
      </c>
      <c r="BB161" s="45">
        <v>5.3339419953131317</v>
      </c>
      <c r="BC161" s="45">
        <v>19.82834959127273</v>
      </c>
      <c r="BD161" s="45"/>
      <c r="BE161" s="45">
        <v>0</v>
      </c>
      <c r="BF161" s="45">
        <v>19.82834959127273</v>
      </c>
      <c r="BG161" s="45">
        <v>29.470416666666669</v>
      </c>
      <c r="BH161" s="45">
        <v>4.1996822392514455</v>
      </c>
      <c r="BI161" s="45">
        <v>1.1631641275421762</v>
      </c>
      <c r="BJ161" s="45">
        <v>191.92185569136208</v>
      </c>
      <c r="BK161" s="45"/>
      <c r="BL161" s="45">
        <v>226.75511872482238</v>
      </c>
      <c r="BM161" s="45">
        <v>1598.7068645116938</v>
      </c>
      <c r="BN161" s="45">
        <f t="shared" si="24"/>
        <v>140.72166432351077</v>
      </c>
      <c r="BO161" s="45">
        <f t="shared" si="25"/>
        <v>99.443309455280939</v>
      </c>
      <c r="BP161" s="46">
        <f t="shared" si="26"/>
        <v>8.5633802816901436</v>
      </c>
      <c r="BQ161" s="46">
        <f t="shared" si="27"/>
        <v>1.8591549295774654</v>
      </c>
      <c r="BR161" s="64">
        <v>2</v>
      </c>
      <c r="BS161" s="46">
        <f t="shared" si="32"/>
        <v>2.2535211267605644</v>
      </c>
      <c r="BT161" s="46">
        <f t="shared" si="33"/>
        <v>11.25</v>
      </c>
      <c r="BU161" s="46">
        <f t="shared" si="34"/>
        <v>12.676056338028173</v>
      </c>
      <c r="BV161" s="45">
        <f t="shared" si="30"/>
        <v>202.65298282542605</v>
      </c>
      <c r="BW161" s="45">
        <f t="shared" si="28"/>
        <v>442.81795660421773</v>
      </c>
      <c r="BX161" s="45">
        <f t="shared" si="29"/>
        <v>2041.5248211159114</v>
      </c>
      <c r="BY161" s="45">
        <f t="shared" si="35"/>
        <v>24498.297853390937</v>
      </c>
      <c r="BZ161" s="45">
        <f t="shared" si="31"/>
        <v>48996.595706781874</v>
      </c>
      <c r="CA161" s="48">
        <v>43101</v>
      </c>
      <c r="CB161" s="111">
        <v>0</v>
      </c>
      <c r="CC161" s="111">
        <v>0</v>
      </c>
    </row>
    <row r="162" spans="1:81">
      <c r="A162" s="42" t="s">
        <v>370</v>
      </c>
      <c r="B162" s="42" t="s">
        <v>0</v>
      </c>
      <c r="C162" s="42" t="s">
        <v>373</v>
      </c>
      <c r="D162" s="42" t="s">
        <v>641</v>
      </c>
      <c r="E162" s="43" t="s">
        <v>402</v>
      </c>
      <c r="F162" s="43" t="s">
        <v>63</v>
      </c>
      <c r="G162" s="43">
        <v>1</v>
      </c>
      <c r="H162" s="45">
        <v>1041.5999999999999</v>
      </c>
      <c r="I162" s="45">
        <v>1041.5999999999999</v>
      </c>
      <c r="J162" s="45"/>
      <c r="K162" s="45"/>
      <c r="L162" s="45"/>
      <c r="M162" s="45"/>
      <c r="N162" s="45"/>
      <c r="O162" s="45"/>
      <c r="P162" s="45">
        <v>34.088727272727269</v>
      </c>
      <c r="Q162" s="45">
        <v>1075.6887272727272</v>
      </c>
      <c r="R162" s="45">
        <v>215.13774545454544</v>
      </c>
      <c r="S162" s="45">
        <v>16.135330909090907</v>
      </c>
      <c r="T162" s="45">
        <v>10.756887272727273</v>
      </c>
      <c r="U162" s="45">
        <v>2.1513774545454543</v>
      </c>
      <c r="V162" s="45">
        <v>26.89221818181818</v>
      </c>
      <c r="W162" s="45">
        <v>86.055098181818181</v>
      </c>
      <c r="X162" s="45">
        <v>32.270661818181814</v>
      </c>
      <c r="Y162" s="45">
        <v>6.4541323636363632</v>
      </c>
      <c r="Z162" s="45">
        <v>395.85345163636356</v>
      </c>
      <c r="AA162" s="45">
        <v>89.640727272727261</v>
      </c>
      <c r="AB162" s="45">
        <v>119.50901759999999</v>
      </c>
      <c r="AC162" s="45">
        <v>76.967106113163652</v>
      </c>
      <c r="AD162" s="45">
        <v>286.11685098589089</v>
      </c>
      <c r="AE162" s="45">
        <v>117.504</v>
      </c>
      <c r="AF162" s="45">
        <v>397</v>
      </c>
      <c r="AG162" s="45">
        <v>0</v>
      </c>
      <c r="AH162" s="45">
        <v>35.89</v>
      </c>
      <c r="AI162" s="45">
        <v>0</v>
      </c>
      <c r="AJ162" s="45">
        <v>0</v>
      </c>
      <c r="AK162" s="45">
        <v>3.0700000000000003</v>
      </c>
      <c r="AL162" s="45">
        <v>0</v>
      </c>
      <c r="AM162" s="45">
        <v>553.46400000000006</v>
      </c>
      <c r="AN162" s="45">
        <v>1235.4343026222546</v>
      </c>
      <c r="AO162" s="45">
        <v>5.3981562962962961</v>
      </c>
      <c r="AP162" s="45">
        <v>0.43185250370370371</v>
      </c>
      <c r="AQ162" s="45">
        <v>0.21592625185185185</v>
      </c>
      <c r="AR162" s="45">
        <v>3.7649105454545455</v>
      </c>
      <c r="AS162" s="45">
        <v>1.3854870807272732</v>
      </c>
      <c r="AT162" s="45">
        <v>46.254615272727264</v>
      </c>
      <c r="AU162" s="45">
        <v>1.7928145454545454</v>
      </c>
      <c r="AV162" s="45">
        <v>59.243762496215481</v>
      </c>
      <c r="AW162" s="45">
        <v>14.940121212121211</v>
      </c>
      <c r="AX162" s="45">
        <v>8.8445517575757577</v>
      </c>
      <c r="AY162" s="45">
        <v>0.22410181818181815</v>
      </c>
      <c r="AZ162" s="45">
        <v>3.5856290909090909</v>
      </c>
      <c r="BA162" s="45">
        <v>1.3944113131313129</v>
      </c>
      <c r="BB162" s="45">
        <v>10.667883990626263</v>
      </c>
      <c r="BC162" s="45">
        <v>39.656699182545459</v>
      </c>
      <c r="BD162" s="45"/>
      <c r="BE162" s="45">
        <v>0</v>
      </c>
      <c r="BF162" s="45">
        <v>39.656699182545459</v>
      </c>
      <c r="BG162" s="45">
        <v>53.087083333333339</v>
      </c>
      <c r="BH162" s="45">
        <v>8.3993644785028909</v>
      </c>
      <c r="BI162" s="45">
        <v>2.3263282550843525</v>
      </c>
      <c r="BJ162" s="45">
        <v>383.84371138272417</v>
      </c>
      <c r="BK162" s="45"/>
      <c r="BL162" s="45">
        <v>447.65648744964477</v>
      </c>
      <c r="BM162" s="45">
        <v>2857.6799790233872</v>
      </c>
      <c r="BN162" s="45">
        <f t="shared" si="24"/>
        <v>140.72166432351077</v>
      </c>
      <c r="BO162" s="45">
        <f t="shared" si="25"/>
        <v>99.443309455280939</v>
      </c>
      <c r="BP162" s="46">
        <f t="shared" si="26"/>
        <v>8.6609686609686669</v>
      </c>
      <c r="BQ162" s="46">
        <f t="shared" si="27"/>
        <v>1.8803418803418819</v>
      </c>
      <c r="BR162" s="64">
        <v>3</v>
      </c>
      <c r="BS162" s="46">
        <f t="shared" si="32"/>
        <v>3.4188034188034218</v>
      </c>
      <c r="BT162" s="46">
        <f t="shared" si="33"/>
        <v>12.25</v>
      </c>
      <c r="BU162" s="46">
        <f t="shared" si="34"/>
        <v>13.960113960113972</v>
      </c>
      <c r="BV162" s="45">
        <f t="shared" si="30"/>
        <v>398.93538168702588</v>
      </c>
      <c r="BW162" s="45">
        <f t="shared" si="28"/>
        <v>639.10035546581753</v>
      </c>
      <c r="BX162" s="45">
        <f t="shared" si="29"/>
        <v>3496.7803344892045</v>
      </c>
      <c r="BY162" s="45">
        <f t="shared" si="35"/>
        <v>41961.36401387045</v>
      </c>
      <c r="BZ162" s="45">
        <f t="shared" si="31"/>
        <v>83922.728027740901</v>
      </c>
      <c r="CA162" s="48">
        <v>43101</v>
      </c>
      <c r="CB162" s="111">
        <v>0</v>
      </c>
      <c r="CC162" s="111">
        <v>0</v>
      </c>
    </row>
    <row r="163" spans="1:81">
      <c r="A163" s="42" t="s">
        <v>375</v>
      </c>
      <c r="B163" s="42" t="s">
        <v>1</v>
      </c>
      <c r="C163" s="42" t="s">
        <v>375</v>
      </c>
      <c r="D163" s="42" t="s">
        <v>642</v>
      </c>
      <c r="E163" s="43" t="s">
        <v>402</v>
      </c>
      <c r="F163" s="43" t="s">
        <v>63</v>
      </c>
      <c r="G163" s="43">
        <v>1</v>
      </c>
      <c r="H163" s="45">
        <v>538.04</v>
      </c>
      <c r="I163" s="45">
        <v>538.04</v>
      </c>
      <c r="J163" s="45"/>
      <c r="K163" s="45"/>
      <c r="L163" s="45"/>
      <c r="M163" s="45"/>
      <c r="N163" s="45"/>
      <c r="O163" s="45"/>
      <c r="P163" s="45">
        <v>17.608581818181818</v>
      </c>
      <c r="Q163" s="45">
        <v>555.64858181818181</v>
      </c>
      <c r="R163" s="45">
        <v>111.12971636363636</v>
      </c>
      <c r="S163" s="45">
        <v>8.3347287272727275</v>
      </c>
      <c r="T163" s="45">
        <v>5.5564858181818186</v>
      </c>
      <c r="U163" s="45">
        <v>1.1112971636363635</v>
      </c>
      <c r="V163" s="45">
        <v>13.891214545454545</v>
      </c>
      <c r="W163" s="45">
        <v>44.451886545454549</v>
      </c>
      <c r="X163" s="45">
        <v>16.669457454545455</v>
      </c>
      <c r="Y163" s="45">
        <v>3.3338914909090911</v>
      </c>
      <c r="Z163" s="45">
        <v>204.47867810909094</v>
      </c>
      <c r="AA163" s="45">
        <v>46.304048484848479</v>
      </c>
      <c r="AB163" s="45">
        <v>61.732557440000001</v>
      </c>
      <c r="AC163" s="45">
        <v>39.757470980344252</v>
      </c>
      <c r="AD163" s="45">
        <v>147.79407690519275</v>
      </c>
      <c r="AE163" s="45">
        <v>147.7176</v>
      </c>
      <c r="AF163" s="45">
        <v>397</v>
      </c>
      <c r="AG163" s="45">
        <v>0</v>
      </c>
      <c r="AH163" s="45">
        <v>32.619999999999997</v>
      </c>
      <c r="AI163" s="45">
        <v>0</v>
      </c>
      <c r="AJ163" s="45">
        <v>0</v>
      </c>
      <c r="AK163" s="45">
        <v>3.0700000000000003</v>
      </c>
      <c r="AL163" s="45">
        <v>0</v>
      </c>
      <c r="AM163" s="45">
        <v>580.4076</v>
      </c>
      <c r="AN163" s="45">
        <v>932.68035501428358</v>
      </c>
      <c r="AO163" s="45">
        <v>2.7884255123456794</v>
      </c>
      <c r="AP163" s="45">
        <v>0.22307404098765432</v>
      </c>
      <c r="AQ163" s="45">
        <v>0.11153702049382716</v>
      </c>
      <c r="AR163" s="45">
        <v>1.9447700363636367</v>
      </c>
      <c r="AS163" s="45">
        <v>0.71567537338181841</v>
      </c>
      <c r="AT163" s="45">
        <v>23.892889018181815</v>
      </c>
      <c r="AU163" s="45">
        <v>0.92608096969696974</v>
      </c>
      <c r="AV163" s="45">
        <v>30.602451971451401</v>
      </c>
      <c r="AW163" s="45">
        <v>7.7173414141414138</v>
      </c>
      <c r="AX163" s="45">
        <v>4.5686661171717171</v>
      </c>
      <c r="AY163" s="45">
        <v>0.1157601212121212</v>
      </c>
      <c r="AZ163" s="45">
        <v>1.8521619393939395</v>
      </c>
      <c r="BA163" s="45">
        <v>0.72028519865319862</v>
      </c>
      <c r="BB163" s="45">
        <v>5.5105110429306405</v>
      </c>
      <c r="BC163" s="45">
        <v>20.484725833503031</v>
      </c>
      <c r="BD163" s="45"/>
      <c r="BE163" s="45">
        <v>0</v>
      </c>
      <c r="BF163" s="45">
        <v>20.484725833503031</v>
      </c>
      <c r="BG163" s="45">
        <v>29.470416666666669</v>
      </c>
      <c r="BH163" s="45">
        <v>4.1996822392514455</v>
      </c>
      <c r="BI163" s="45">
        <v>1.1631641275421762</v>
      </c>
      <c r="BJ163" s="45">
        <v>191.92185569136208</v>
      </c>
      <c r="BK163" s="45"/>
      <c r="BL163" s="45">
        <v>226.75511872482238</v>
      </c>
      <c r="BM163" s="45">
        <v>1766.1712333622422</v>
      </c>
      <c r="BN163" s="45">
        <f t="shared" si="24"/>
        <v>140.72166432351077</v>
      </c>
      <c r="BO163" s="45">
        <f t="shared" si="25"/>
        <v>99.443309455280939</v>
      </c>
      <c r="BP163" s="46">
        <f t="shared" si="26"/>
        <v>8.6609686609686669</v>
      </c>
      <c r="BQ163" s="46">
        <f t="shared" si="27"/>
        <v>1.8803418803418819</v>
      </c>
      <c r="BR163" s="64">
        <v>3</v>
      </c>
      <c r="BS163" s="46">
        <f t="shared" si="32"/>
        <v>3.4188034188034218</v>
      </c>
      <c r="BT163" s="46">
        <f t="shared" si="33"/>
        <v>12.25</v>
      </c>
      <c r="BU163" s="46">
        <f t="shared" si="34"/>
        <v>13.960113960113972</v>
      </c>
      <c r="BV163" s="45">
        <f t="shared" si="30"/>
        <v>246.55951690811952</v>
      </c>
      <c r="BW163" s="45">
        <f t="shared" si="28"/>
        <v>486.72449068691122</v>
      </c>
      <c r="BX163" s="45">
        <f t="shared" si="29"/>
        <v>2252.8957240491536</v>
      </c>
      <c r="BY163" s="45">
        <f t="shared" si="35"/>
        <v>27034.748688589843</v>
      </c>
      <c r="BZ163" s="45">
        <f t="shared" si="31"/>
        <v>54069.497377179687</v>
      </c>
      <c r="CA163" s="48">
        <v>43101</v>
      </c>
      <c r="CB163" s="111">
        <v>0</v>
      </c>
      <c r="CC163" s="111">
        <v>0</v>
      </c>
    </row>
    <row r="164" spans="1:81">
      <c r="A164" s="42" t="s">
        <v>375</v>
      </c>
      <c r="B164" s="42" t="s">
        <v>0</v>
      </c>
      <c r="C164" s="42" t="s">
        <v>375</v>
      </c>
      <c r="D164" s="42" t="s">
        <v>643</v>
      </c>
      <c r="E164" s="43" t="s">
        <v>402</v>
      </c>
      <c r="F164" s="43" t="s">
        <v>63</v>
      </c>
      <c r="G164" s="43">
        <v>4</v>
      </c>
      <c r="H164" s="45">
        <v>1076.08</v>
      </c>
      <c r="I164" s="45">
        <v>4304.32</v>
      </c>
      <c r="J164" s="45"/>
      <c r="K164" s="45"/>
      <c r="L164" s="45"/>
      <c r="M164" s="45"/>
      <c r="N164" s="45"/>
      <c r="O164" s="45"/>
      <c r="P164" s="45">
        <v>140.86865454545455</v>
      </c>
      <c r="Q164" s="45">
        <v>4445.1886545454545</v>
      </c>
      <c r="R164" s="45">
        <v>889.0377309090909</v>
      </c>
      <c r="S164" s="45">
        <v>66.67782981818182</v>
      </c>
      <c r="T164" s="45">
        <v>44.451886545454549</v>
      </c>
      <c r="U164" s="45">
        <v>8.8903773090909084</v>
      </c>
      <c r="V164" s="45">
        <v>111.12971636363636</v>
      </c>
      <c r="W164" s="45">
        <v>355.61509236363639</v>
      </c>
      <c r="X164" s="45">
        <v>133.35565963636364</v>
      </c>
      <c r="Y164" s="45">
        <v>26.671131927272729</v>
      </c>
      <c r="Z164" s="45">
        <v>1635.8294248727275</v>
      </c>
      <c r="AA164" s="45">
        <v>370.43238787878784</v>
      </c>
      <c r="AB164" s="45">
        <v>493.86045952000001</v>
      </c>
      <c r="AC164" s="45">
        <v>318.05976784275401</v>
      </c>
      <c r="AD164" s="45">
        <v>1182.352615241542</v>
      </c>
      <c r="AE164" s="45">
        <v>461.74080000000004</v>
      </c>
      <c r="AF164" s="45">
        <v>1588</v>
      </c>
      <c r="AG164" s="45">
        <v>0</v>
      </c>
      <c r="AH164" s="45">
        <v>130.47999999999999</v>
      </c>
      <c r="AI164" s="45">
        <v>0</v>
      </c>
      <c r="AJ164" s="45">
        <v>0</v>
      </c>
      <c r="AK164" s="45">
        <v>12.280000000000001</v>
      </c>
      <c r="AL164" s="45">
        <v>0</v>
      </c>
      <c r="AM164" s="45">
        <v>2192.5008000000003</v>
      </c>
      <c r="AN164" s="45">
        <v>5010.6828401142702</v>
      </c>
      <c r="AO164" s="45">
        <v>22.307404098765435</v>
      </c>
      <c r="AP164" s="45">
        <v>1.7845923279012346</v>
      </c>
      <c r="AQ164" s="45">
        <v>0.89229616395061728</v>
      </c>
      <c r="AR164" s="45">
        <v>15.558160290909093</v>
      </c>
      <c r="AS164" s="45">
        <v>5.7254029870545473</v>
      </c>
      <c r="AT164" s="45">
        <v>191.14311214545452</v>
      </c>
      <c r="AU164" s="45">
        <v>7.4086477575757579</v>
      </c>
      <c r="AV164" s="45">
        <v>244.81961577161121</v>
      </c>
      <c r="AW164" s="45">
        <v>61.738731313131311</v>
      </c>
      <c r="AX164" s="45">
        <v>36.549328937373737</v>
      </c>
      <c r="AY164" s="45">
        <v>0.92608096969696962</v>
      </c>
      <c r="AZ164" s="45">
        <v>14.817295515151516</v>
      </c>
      <c r="BA164" s="45">
        <v>5.762281589225589</v>
      </c>
      <c r="BB164" s="45">
        <v>44.084088343445124</v>
      </c>
      <c r="BC164" s="45">
        <v>163.87780666802425</v>
      </c>
      <c r="BD164" s="45"/>
      <c r="BE164" s="45">
        <v>0</v>
      </c>
      <c r="BF164" s="45">
        <v>163.87780666802425</v>
      </c>
      <c r="BG164" s="45">
        <v>212.34833333333336</v>
      </c>
      <c r="BH164" s="45">
        <v>33.597457914011564</v>
      </c>
      <c r="BI164" s="45">
        <v>9.3053130203374099</v>
      </c>
      <c r="BJ164" s="45">
        <v>1535.3748455308967</v>
      </c>
      <c r="BK164" s="45"/>
      <c r="BL164" s="45">
        <v>1790.6259497985791</v>
      </c>
      <c r="BM164" s="45">
        <v>11655.194866897938</v>
      </c>
      <c r="BN164" s="45">
        <f t="shared" si="24"/>
        <v>562.88665729404306</v>
      </c>
      <c r="BO164" s="45">
        <f t="shared" si="25"/>
        <v>397.77323782112376</v>
      </c>
      <c r="BP164" s="46">
        <f t="shared" si="26"/>
        <v>8.6609686609686669</v>
      </c>
      <c r="BQ164" s="46">
        <f t="shared" si="27"/>
        <v>1.8803418803418819</v>
      </c>
      <c r="BR164" s="64">
        <v>3</v>
      </c>
      <c r="BS164" s="46">
        <f t="shared" si="32"/>
        <v>3.4188034188034218</v>
      </c>
      <c r="BT164" s="46">
        <f t="shared" si="33"/>
        <v>12.25</v>
      </c>
      <c r="BU164" s="46">
        <f t="shared" si="34"/>
        <v>13.960113960113972</v>
      </c>
      <c r="BV164" s="45">
        <f t="shared" si="30"/>
        <v>1627.0784856923062</v>
      </c>
      <c r="BW164" s="45">
        <f t="shared" si="28"/>
        <v>2587.7383808074728</v>
      </c>
      <c r="BX164" s="45">
        <f t="shared" si="29"/>
        <v>14242.933247705412</v>
      </c>
      <c r="BY164" s="45">
        <f t="shared" si="35"/>
        <v>170915.19897246495</v>
      </c>
      <c r="BZ164" s="45">
        <f t="shared" si="31"/>
        <v>341830.39794492989</v>
      </c>
      <c r="CA164" s="48">
        <v>43101</v>
      </c>
      <c r="CB164" s="111">
        <v>0</v>
      </c>
      <c r="CC164" s="111">
        <v>0</v>
      </c>
    </row>
    <row r="165" spans="1:81">
      <c r="A165" s="42" t="s">
        <v>381</v>
      </c>
      <c r="B165" s="42" t="s">
        <v>0</v>
      </c>
      <c r="C165" s="42" t="s">
        <v>381</v>
      </c>
      <c r="D165" s="42" t="s">
        <v>644</v>
      </c>
      <c r="E165" s="43" t="s">
        <v>402</v>
      </c>
      <c r="F165" s="43" t="s">
        <v>63</v>
      </c>
      <c r="G165" s="43">
        <v>7</v>
      </c>
      <c r="H165" s="45">
        <v>1076.08</v>
      </c>
      <c r="I165" s="45">
        <v>7532.5599999999995</v>
      </c>
      <c r="J165" s="45"/>
      <c r="K165" s="45"/>
      <c r="L165" s="45"/>
      <c r="M165" s="45"/>
      <c r="N165" s="45"/>
      <c r="O165" s="45"/>
      <c r="P165" s="45">
        <v>246.52014545454546</v>
      </c>
      <c r="Q165" s="45">
        <v>7779.0801454545453</v>
      </c>
      <c r="R165" s="45">
        <v>1555.8160290909091</v>
      </c>
      <c r="S165" s="45">
        <v>116.68620218181817</v>
      </c>
      <c r="T165" s="45">
        <v>77.790801454545459</v>
      </c>
      <c r="U165" s="45">
        <v>15.558160290909091</v>
      </c>
      <c r="V165" s="45">
        <v>194.47700363636363</v>
      </c>
      <c r="W165" s="45">
        <v>622.32641163636367</v>
      </c>
      <c r="X165" s="45">
        <v>233.37240436363635</v>
      </c>
      <c r="Y165" s="45">
        <v>46.674480872727273</v>
      </c>
      <c r="Z165" s="45">
        <v>2862.7014935272723</v>
      </c>
      <c r="AA165" s="45">
        <v>648.25667878787874</v>
      </c>
      <c r="AB165" s="45">
        <v>864.25580416000003</v>
      </c>
      <c r="AC165" s="45">
        <v>556.60459372481955</v>
      </c>
      <c r="AD165" s="45">
        <v>2069.1170766726982</v>
      </c>
      <c r="AE165" s="45">
        <v>808.04640000000006</v>
      </c>
      <c r="AF165" s="45">
        <v>0</v>
      </c>
      <c r="AG165" s="45">
        <v>1853.8799999999999</v>
      </c>
      <c r="AH165" s="45">
        <v>189.07000000000002</v>
      </c>
      <c r="AI165" s="45">
        <v>0</v>
      </c>
      <c r="AJ165" s="45">
        <v>0</v>
      </c>
      <c r="AK165" s="45">
        <v>21.490000000000002</v>
      </c>
      <c r="AL165" s="45">
        <v>0</v>
      </c>
      <c r="AM165" s="45">
        <v>2872.4863999999998</v>
      </c>
      <c r="AN165" s="45">
        <v>7804.3049701999698</v>
      </c>
      <c r="AO165" s="45">
        <v>39.037957172839512</v>
      </c>
      <c r="AP165" s="45">
        <v>3.1230365738271608</v>
      </c>
      <c r="AQ165" s="45">
        <v>1.5615182869135804</v>
      </c>
      <c r="AR165" s="45">
        <v>27.226780509090911</v>
      </c>
      <c r="AS165" s="45">
        <v>10.019455227345459</v>
      </c>
      <c r="AT165" s="45">
        <v>334.50044625454541</v>
      </c>
      <c r="AU165" s="45">
        <v>12.965133575757577</v>
      </c>
      <c r="AV165" s="45">
        <v>428.43432760031965</v>
      </c>
      <c r="AW165" s="45">
        <v>108.04277979797979</v>
      </c>
      <c r="AX165" s="45">
        <v>63.961325640404041</v>
      </c>
      <c r="AY165" s="45">
        <v>1.6206416969696968</v>
      </c>
      <c r="AZ165" s="45">
        <v>25.930267151515153</v>
      </c>
      <c r="BA165" s="45">
        <v>10.083992781144781</v>
      </c>
      <c r="BB165" s="45">
        <v>77.147154601028973</v>
      </c>
      <c r="BC165" s="45">
        <v>286.78616166904243</v>
      </c>
      <c r="BD165" s="45"/>
      <c r="BE165" s="45">
        <v>0</v>
      </c>
      <c r="BF165" s="45">
        <v>286.78616166904243</v>
      </c>
      <c r="BG165" s="45">
        <v>371.60958333333338</v>
      </c>
      <c r="BH165" s="45">
        <v>58.795551349520238</v>
      </c>
      <c r="BI165" s="45">
        <v>16.284297785590468</v>
      </c>
      <c r="BJ165" s="45">
        <v>2686.9059796790693</v>
      </c>
      <c r="BK165" s="45"/>
      <c r="BL165" s="45">
        <v>3133.5954121475133</v>
      </c>
      <c r="BM165" s="45">
        <v>19432.201017071391</v>
      </c>
      <c r="BN165" s="45">
        <f t="shared" si="24"/>
        <v>985.0516502645753</v>
      </c>
      <c r="BO165" s="45">
        <f t="shared" si="25"/>
        <v>696.10316618696652</v>
      </c>
      <c r="BP165" s="46">
        <f t="shared" si="26"/>
        <v>8.6609686609686669</v>
      </c>
      <c r="BQ165" s="46">
        <f t="shared" si="27"/>
        <v>1.8803418803418819</v>
      </c>
      <c r="BR165" s="64">
        <v>3</v>
      </c>
      <c r="BS165" s="46">
        <f t="shared" si="32"/>
        <v>3.4188034188034218</v>
      </c>
      <c r="BT165" s="46">
        <f t="shared" si="33"/>
        <v>12.25</v>
      </c>
      <c r="BU165" s="46">
        <f t="shared" si="34"/>
        <v>13.960113960113972</v>
      </c>
      <c r="BV165" s="45">
        <f t="shared" si="30"/>
        <v>2712.7574069415923</v>
      </c>
      <c r="BW165" s="45">
        <f t="shared" si="28"/>
        <v>4393.9122233931339</v>
      </c>
      <c r="BX165" s="45">
        <f t="shared" si="29"/>
        <v>23826.113240464525</v>
      </c>
      <c r="BY165" s="45">
        <f t="shared" si="35"/>
        <v>285913.35888557427</v>
      </c>
      <c r="BZ165" s="45">
        <f t="shared" si="31"/>
        <v>571826.71777114854</v>
      </c>
      <c r="CA165" s="48">
        <v>43101</v>
      </c>
      <c r="CB165" s="111">
        <v>0</v>
      </c>
      <c r="CC165" s="111">
        <v>0</v>
      </c>
    </row>
    <row r="166" spans="1:81">
      <c r="A166" s="42" t="s">
        <v>645</v>
      </c>
      <c r="B166" s="42" t="s">
        <v>1</v>
      </c>
      <c r="C166" s="42" t="s">
        <v>67</v>
      </c>
      <c r="D166" s="42" t="s">
        <v>646</v>
      </c>
      <c r="E166" s="43" t="s">
        <v>402</v>
      </c>
      <c r="F166" s="43" t="s">
        <v>63</v>
      </c>
      <c r="G166" s="43">
        <v>1</v>
      </c>
      <c r="H166" s="45">
        <v>520.79999999999995</v>
      </c>
      <c r="I166" s="45">
        <v>520.79999999999995</v>
      </c>
      <c r="J166" s="45"/>
      <c r="K166" s="45"/>
      <c r="L166" s="45"/>
      <c r="M166" s="45"/>
      <c r="N166" s="45"/>
      <c r="O166" s="45"/>
      <c r="P166" s="45">
        <v>17.044363636363634</v>
      </c>
      <c r="Q166" s="45">
        <v>537.8443636363636</v>
      </c>
      <c r="R166" s="45">
        <v>107.56887272727272</v>
      </c>
      <c r="S166" s="45">
        <v>8.0676654545454536</v>
      </c>
      <c r="T166" s="45">
        <v>5.3784436363636363</v>
      </c>
      <c r="U166" s="45">
        <v>1.0756887272727271</v>
      </c>
      <c r="V166" s="45">
        <v>13.44610909090909</v>
      </c>
      <c r="W166" s="45">
        <v>43.027549090909091</v>
      </c>
      <c r="X166" s="45">
        <v>16.135330909090907</v>
      </c>
      <c r="Y166" s="45">
        <v>3.2270661818181816</v>
      </c>
      <c r="Z166" s="45">
        <v>197.92672581818178</v>
      </c>
      <c r="AA166" s="45">
        <v>44.820363636363631</v>
      </c>
      <c r="AB166" s="45">
        <v>59.754508799999996</v>
      </c>
      <c r="AC166" s="45">
        <v>38.483553056581826</v>
      </c>
      <c r="AD166" s="45">
        <v>143.05842549294545</v>
      </c>
      <c r="AE166" s="45">
        <v>148.75200000000001</v>
      </c>
      <c r="AF166" s="45">
        <v>397</v>
      </c>
      <c r="AG166" s="45">
        <v>0</v>
      </c>
      <c r="AH166" s="45">
        <v>0</v>
      </c>
      <c r="AI166" s="45">
        <v>9.84</v>
      </c>
      <c r="AJ166" s="45">
        <v>0</v>
      </c>
      <c r="AK166" s="45">
        <v>3.0700000000000003</v>
      </c>
      <c r="AL166" s="45">
        <v>0</v>
      </c>
      <c r="AM166" s="45">
        <v>558.66200000000003</v>
      </c>
      <c r="AN166" s="45">
        <v>899.64715131112723</v>
      </c>
      <c r="AO166" s="45">
        <v>2.6990781481481481</v>
      </c>
      <c r="AP166" s="45">
        <v>0.21592625185185185</v>
      </c>
      <c r="AQ166" s="45">
        <v>0.10796312592592593</v>
      </c>
      <c r="AR166" s="45">
        <v>1.8824552727272728</v>
      </c>
      <c r="AS166" s="45">
        <v>0.69274354036363661</v>
      </c>
      <c r="AT166" s="45">
        <v>23.127307636363632</v>
      </c>
      <c r="AU166" s="45">
        <v>0.89640727272727272</v>
      </c>
      <c r="AV166" s="45">
        <v>29.621881248107741</v>
      </c>
      <c r="AW166" s="45">
        <v>7.4700606060606054</v>
      </c>
      <c r="AX166" s="45">
        <v>4.4222758787878789</v>
      </c>
      <c r="AY166" s="45">
        <v>0.11205090909090908</v>
      </c>
      <c r="AZ166" s="45">
        <v>1.7928145454545454</v>
      </c>
      <c r="BA166" s="45">
        <v>0.69720565656565647</v>
      </c>
      <c r="BB166" s="45">
        <v>5.3339419953131317</v>
      </c>
      <c r="BC166" s="45">
        <v>19.82834959127273</v>
      </c>
      <c r="BD166" s="45"/>
      <c r="BE166" s="45">
        <v>0</v>
      </c>
      <c r="BF166" s="45">
        <v>19.82834959127273</v>
      </c>
      <c r="BG166" s="45">
        <v>29.470416666666669</v>
      </c>
      <c r="BH166" s="45">
        <v>4.1996822392514455</v>
      </c>
      <c r="BI166" s="45">
        <v>1.1631641275421762</v>
      </c>
      <c r="BJ166" s="45">
        <v>191.92185569136208</v>
      </c>
      <c r="BK166" s="45"/>
      <c r="BL166" s="45">
        <v>226.75511872482238</v>
      </c>
      <c r="BM166" s="45">
        <v>1713.6968645116935</v>
      </c>
      <c r="BN166" s="45">
        <f t="shared" si="24"/>
        <v>140.72166432351077</v>
      </c>
      <c r="BO166" s="45">
        <f t="shared" si="25"/>
        <v>99.443309455280939</v>
      </c>
      <c r="BP166" s="46">
        <f t="shared" si="26"/>
        <v>8.7608069164265068</v>
      </c>
      <c r="BQ166" s="46">
        <f t="shared" si="27"/>
        <v>1.9020172910662811</v>
      </c>
      <c r="BR166" s="64">
        <v>4</v>
      </c>
      <c r="BS166" s="46">
        <f t="shared" si="32"/>
        <v>4.6109510086455305</v>
      </c>
      <c r="BT166" s="46">
        <f t="shared" si="33"/>
        <v>13.25</v>
      </c>
      <c r="BU166" s="46">
        <f t="shared" si="34"/>
        <v>15.273775216138318</v>
      </c>
      <c r="BV166" s="45">
        <f t="shared" si="30"/>
        <v>261.74620697152653</v>
      </c>
      <c r="BW166" s="45">
        <f t="shared" si="28"/>
        <v>501.91118075031824</v>
      </c>
      <c r="BX166" s="45">
        <f t="shared" si="29"/>
        <v>2215.6080452620117</v>
      </c>
      <c r="BY166" s="45">
        <f t="shared" si="35"/>
        <v>26587.296543144141</v>
      </c>
      <c r="BZ166" s="45">
        <f t="shared" si="31"/>
        <v>53174.593086288281</v>
      </c>
      <c r="CA166" s="48">
        <v>43101</v>
      </c>
      <c r="CB166" s="111">
        <v>0</v>
      </c>
      <c r="CC166" s="111">
        <v>0</v>
      </c>
    </row>
    <row r="167" spans="1:81">
      <c r="A167" s="42" t="s">
        <v>647</v>
      </c>
      <c r="B167" s="42" t="s">
        <v>0</v>
      </c>
      <c r="C167" s="42" t="s">
        <v>238</v>
      </c>
      <c r="D167" s="42" t="s">
        <v>648</v>
      </c>
      <c r="E167" s="43" t="s">
        <v>402</v>
      </c>
      <c r="F167" s="43" t="s">
        <v>63</v>
      </c>
      <c r="G167" s="43">
        <v>1</v>
      </c>
      <c r="H167" s="45">
        <v>1041.5999999999999</v>
      </c>
      <c r="I167" s="45">
        <v>1041.5999999999999</v>
      </c>
      <c r="J167" s="45"/>
      <c r="K167" s="45"/>
      <c r="L167" s="45"/>
      <c r="M167" s="45"/>
      <c r="N167" s="45"/>
      <c r="O167" s="45"/>
      <c r="P167" s="45">
        <v>34.088727272727269</v>
      </c>
      <c r="Q167" s="45">
        <v>1075.6887272727272</v>
      </c>
      <c r="R167" s="45">
        <v>215.13774545454544</v>
      </c>
      <c r="S167" s="45">
        <v>16.135330909090907</v>
      </c>
      <c r="T167" s="45">
        <v>10.756887272727273</v>
      </c>
      <c r="U167" s="45">
        <v>2.1513774545454543</v>
      </c>
      <c r="V167" s="45">
        <v>26.89221818181818</v>
      </c>
      <c r="W167" s="45">
        <v>86.055098181818181</v>
      </c>
      <c r="X167" s="45">
        <v>32.270661818181814</v>
      </c>
      <c r="Y167" s="45">
        <v>6.4541323636363632</v>
      </c>
      <c r="Z167" s="45">
        <v>395.85345163636356</v>
      </c>
      <c r="AA167" s="45">
        <v>89.640727272727261</v>
      </c>
      <c r="AB167" s="45">
        <v>119.50901759999999</v>
      </c>
      <c r="AC167" s="45">
        <v>76.967106113163652</v>
      </c>
      <c r="AD167" s="45">
        <v>286.11685098589089</v>
      </c>
      <c r="AE167" s="45">
        <v>117.504</v>
      </c>
      <c r="AF167" s="45">
        <v>397</v>
      </c>
      <c r="AG167" s="45">
        <v>0</v>
      </c>
      <c r="AH167" s="45">
        <v>33.44</v>
      </c>
      <c r="AI167" s="45">
        <v>0</v>
      </c>
      <c r="AJ167" s="45">
        <v>0</v>
      </c>
      <c r="AK167" s="45">
        <v>3.0700000000000003</v>
      </c>
      <c r="AL167" s="45">
        <v>0</v>
      </c>
      <c r="AM167" s="45">
        <v>551.01400000000001</v>
      </c>
      <c r="AN167" s="45">
        <v>1232.9843026222545</v>
      </c>
      <c r="AO167" s="45">
        <v>5.3981562962962961</v>
      </c>
      <c r="AP167" s="45">
        <v>0.43185250370370371</v>
      </c>
      <c r="AQ167" s="45">
        <v>0.21592625185185185</v>
      </c>
      <c r="AR167" s="45">
        <v>3.7649105454545455</v>
      </c>
      <c r="AS167" s="45">
        <v>1.3854870807272732</v>
      </c>
      <c r="AT167" s="45">
        <v>46.254615272727264</v>
      </c>
      <c r="AU167" s="45">
        <v>1.7928145454545454</v>
      </c>
      <c r="AV167" s="45">
        <v>59.243762496215481</v>
      </c>
      <c r="AW167" s="45">
        <v>14.940121212121211</v>
      </c>
      <c r="AX167" s="45">
        <v>8.8445517575757577</v>
      </c>
      <c r="AY167" s="45">
        <v>0.22410181818181815</v>
      </c>
      <c r="AZ167" s="45">
        <v>3.5856290909090909</v>
      </c>
      <c r="BA167" s="45">
        <v>1.3944113131313129</v>
      </c>
      <c r="BB167" s="45">
        <v>10.667883990626263</v>
      </c>
      <c r="BC167" s="45">
        <v>39.656699182545459</v>
      </c>
      <c r="BD167" s="45"/>
      <c r="BE167" s="45">
        <v>0</v>
      </c>
      <c r="BF167" s="45">
        <v>39.656699182545459</v>
      </c>
      <c r="BG167" s="45">
        <v>53.087083333333339</v>
      </c>
      <c r="BH167" s="45">
        <v>8.3993644785028909</v>
      </c>
      <c r="BI167" s="45">
        <v>2.3263282550843525</v>
      </c>
      <c r="BJ167" s="45">
        <v>383.84371138272417</v>
      </c>
      <c r="BK167" s="45"/>
      <c r="BL167" s="45">
        <v>447.65648744964477</v>
      </c>
      <c r="BM167" s="45">
        <v>2855.2299790233874</v>
      </c>
      <c r="BN167" s="45">
        <f t="shared" si="24"/>
        <v>140.72166432351077</v>
      </c>
      <c r="BO167" s="45">
        <f t="shared" si="25"/>
        <v>99.443309455280939</v>
      </c>
      <c r="BP167" s="46">
        <f t="shared" si="26"/>
        <v>8.6609686609686669</v>
      </c>
      <c r="BQ167" s="46">
        <f t="shared" si="27"/>
        <v>1.8803418803418819</v>
      </c>
      <c r="BR167" s="64">
        <v>3</v>
      </c>
      <c r="BS167" s="46">
        <f t="shared" si="32"/>
        <v>3.4188034188034218</v>
      </c>
      <c r="BT167" s="46">
        <f t="shared" si="33"/>
        <v>12.25</v>
      </c>
      <c r="BU167" s="46">
        <f t="shared" si="34"/>
        <v>13.960113960113972</v>
      </c>
      <c r="BV167" s="45">
        <f>((BM167)*BU167)%</f>
        <v>398.59335889500312</v>
      </c>
      <c r="BW167" s="45">
        <f t="shared" si="28"/>
        <v>638.75833267379483</v>
      </c>
      <c r="BX167" s="45">
        <f t="shared" si="29"/>
        <v>3493.9883116971823</v>
      </c>
      <c r="BY167" s="45">
        <f t="shared" si="35"/>
        <v>41927.859740366184</v>
      </c>
      <c r="BZ167" s="45">
        <f t="shared" si="31"/>
        <v>83855.719480732369</v>
      </c>
      <c r="CA167" s="48">
        <v>43101</v>
      </c>
      <c r="CB167" s="111">
        <v>0</v>
      </c>
      <c r="CC167" s="111">
        <v>0</v>
      </c>
    </row>
    <row r="168" spans="1:81">
      <c r="A168" s="42" t="s">
        <v>649</v>
      </c>
      <c r="B168" s="42" t="s">
        <v>2</v>
      </c>
      <c r="C168" s="42" t="s">
        <v>271</v>
      </c>
      <c r="D168" s="42" t="s">
        <v>650</v>
      </c>
      <c r="E168" s="43" t="s">
        <v>402</v>
      </c>
      <c r="F168" s="43" t="s">
        <v>63</v>
      </c>
      <c r="G168" s="43">
        <v>1</v>
      </c>
      <c r="H168" s="45">
        <v>260.39999999999998</v>
      </c>
      <c r="I168" s="45">
        <v>260.39999999999998</v>
      </c>
      <c r="J168" s="45"/>
      <c r="K168" s="45"/>
      <c r="L168" s="45"/>
      <c r="M168" s="45"/>
      <c r="N168" s="45"/>
      <c r="O168" s="45"/>
      <c r="P168" s="45">
        <v>8.5221818181818172</v>
      </c>
      <c r="Q168" s="45">
        <v>268.9221818181818</v>
      </c>
      <c r="R168" s="45">
        <v>53.78443636363636</v>
      </c>
      <c r="S168" s="45">
        <v>4.0338327272727268</v>
      </c>
      <c r="T168" s="45">
        <v>2.6892218181818182</v>
      </c>
      <c r="U168" s="45">
        <v>0.53784436363636356</v>
      </c>
      <c r="V168" s="45">
        <v>6.723054545454545</v>
      </c>
      <c r="W168" s="45">
        <v>21.513774545454545</v>
      </c>
      <c r="X168" s="45">
        <v>8.0676654545454536</v>
      </c>
      <c r="Y168" s="45">
        <v>1.6135330909090908</v>
      </c>
      <c r="Z168" s="45">
        <v>98.96336290909089</v>
      </c>
      <c r="AA168" s="45">
        <v>22.410181818181815</v>
      </c>
      <c r="AB168" s="45">
        <v>29.877254399999998</v>
      </c>
      <c r="AC168" s="45">
        <v>19.241776528290913</v>
      </c>
      <c r="AD168" s="45">
        <v>71.529212746472723</v>
      </c>
      <c r="AE168" s="45">
        <v>164.376</v>
      </c>
      <c r="AF168" s="45">
        <v>397</v>
      </c>
      <c r="AG168" s="45">
        <v>0</v>
      </c>
      <c r="AH168" s="45">
        <v>0</v>
      </c>
      <c r="AI168" s="45">
        <v>0</v>
      </c>
      <c r="AJ168" s="45">
        <v>0</v>
      </c>
      <c r="AK168" s="45">
        <v>3.0700000000000003</v>
      </c>
      <c r="AL168" s="45">
        <v>0</v>
      </c>
      <c r="AM168" s="45">
        <v>564.44600000000003</v>
      </c>
      <c r="AN168" s="45">
        <v>734.93857565556357</v>
      </c>
      <c r="AO168" s="45">
        <v>1.349539074074074</v>
      </c>
      <c r="AP168" s="45">
        <v>0.10796312592592593</v>
      </c>
      <c r="AQ168" s="45">
        <v>5.3981562962962963E-2</v>
      </c>
      <c r="AR168" s="45">
        <v>0.94122763636363638</v>
      </c>
      <c r="AS168" s="45">
        <v>0.34637177018181831</v>
      </c>
      <c r="AT168" s="45">
        <v>11.563653818181816</v>
      </c>
      <c r="AU168" s="45">
        <v>0.44820363636363636</v>
      </c>
      <c r="AV168" s="45">
        <v>14.81094062405387</v>
      </c>
      <c r="AW168" s="45">
        <v>3.7350303030303027</v>
      </c>
      <c r="AX168" s="45">
        <v>2.2111379393939394</v>
      </c>
      <c r="AY168" s="45">
        <v>5.6025454545454538E-2</v>
      </c>
      <c r="AZ168" s="45">
        <v>0.89640727272727272</v>
      </c>
      <c r="BA168" s="45">
        <v>0.34860282828282824</v>
      </c>
      <c r="BB168" s="45">
        <v>2.6669709976565659</v>
      </c>
      <c r="BC168" s="45">
        <v>9.9141747956363648</v>
      </c>
      <c r="BD168" s="45"/>
      <c r="BE168" s="45">
        <v>0</v>
      </c>
      <c r="BF168" s="45">
        <v>9.9141747956363648</v>
      </c>
      <c r="BG168" s="45">
        <v>29.470416666666669</v>
      </c>
      <c r="BH168" s="45">
        <v>2.0998411196257227</v>
      </c>
      <c r="BI168" s="45">
        <v>0.58158206377108801</v>
      </c>
      <c r="BJ168" s="45">
        <v>95.960927845681056</v>
      </c>
      <c r="BK168" s="45"/>
      <c r="BL168" s="45">
        <v>128.11276769574454</v>
      </c>
      <c r="BM168" s="45">
        <v>1156.6986405891803</v>
      </c>
      <c r="BN168" s="45">
        <f t="shared" si="24"/>
        <v>140.72166432351077</v>
      </c>
      <c r="BO168" s="45">
        <f t="shared" si="25"/>
        <v>99.443309455280939</v>
      </c>
      <c r="BP168" s="46">
        <f t="shared" si="26"/>
        <v>8.8629737609329435</v>
      </c>
      <c r="BQ168" s="46">
        <f t="shared" si="27"/>
        <v>1.9241982507288626</v>
      </c>
      <c r="BR168" s="64">
        <v>5</v>
      </c>
      <c r="BS168" s="46">
        <f t="shared" si="32"/>
        <v>5.8309037900874632</v>
      </c>
      <c r="BT168" s="46">
        <f t="shared" si="33"/>
        <v>14.25</v>
      </c>
      <c r="BU168" s="46">
        <f t="shared" si="34"/>
        <v>16.618075801749271</v>
      </c>
      <c r="BV168" s="45">
        <f t="shared" si="30"/>
        <v>192.22105689091336</v>
      </c>
      <c r="BW168" s="45">
        <f t="shared" si="28"/>
        <v>432.38603066970506</v>
      </c>
      <c r="BX168" s="45">
        <f t="shared" si="29"/>
        <v>1589.0846712588855</v>
      </c>
      <c r="BY168" s="45">
        <f t="shared" si="35"/>
        <v>19069.016055106626</v>
      </c>
      <c r="BZ168" s="45">
        <f t="shared" si="31"/>
        <v>38138.032110213251</v>
      </c>
      <c r="CA168" s="48">
        <v>43101</v>
      </c>
      <c r="CB168" s="111">
        <v>0</v>
      </c>
      <c r="CC168" s="111">
        <v>0</v>
      </c>
    </row>
    <row r="169" spans="1:81">
      <c r="A169" s="42" t="s">
        <v>390</v>
      </c>
      <c r="B169" s="42" t="s">
        <v>0</v>
      </c>
      <c r="C169" s="42" t="s">
        <v>390</v>
      </c>
      <c r="D169" s="42" t="s">
        <v>651</v>
      </c>
      <c r="E169" s="43" t="s">
        <v>402</v>
      </c>
      <c r="F169" s="43" t="s">
        <v>63</v>
      </c>
      <c r="G169" s="43">
        <v>1</v>
      </c>
      <c r="H169" s="45">
        <v>1076.08</v>
      </c>
      <c r="I169" s="45">
        <v>1076.08</v>
      </c>
      <c r="J169" s="45"/>
      <c r="K169" s="45"/>
      <c r="L169" s="45"/>
      <c r="M169" s="45"/>
      <c r="N169" s="45"/>
      <c r="O169" s="45"/>
      <c r="P169" s="45">
        <v>35.217163636363637</v>
      </c>
      <c r="Q169" s="45">
        <v>1111.2971636363636</v>
      </c>
      <c r="R169" s="45">
        <v>222.25943272727272</v>
      </c>
      <c r="S169" s="45">
        <v>16.669457454545455</v>
      </c>
      <c r="T169" s="45">
        <v>11.112971636363637</v>
      </c>
      <c r="U169" s="45">
        <v>2.2225943272727271</v>
      </c>
      <c r="V169" s="45">
        <v>27.782429090909091</v>
      </c>
      <c r="W169" s="45">
        <v>88.903773090909098</v>
      </c>
      <c r="X169" s="45">
        <v>33.33891490909091</v>
      </c>
      <c r="Y169" s="45">
        <v>6.6677829818181822</v>
      </c>
      <c r="Z169" s="45">
        <v>408.95735621818187</v>
      </c>
      <c r="AA169" s="45">
        <v>92.608096969696959</v>
      </c>
      <c r="AB169" s="45">
        <v>123.46511488</v>
      </c>
      <c r="AC169" s="45">
        <v>79.514941960688503</v>
      </c>
      <c r="AD169" s="45">
        <v>295.58815381038551</v>
      </c>
      <c r="AE169" s="45">
        <v>115.43520000000001</v>
      </c>
      <c r="AF169" s="45">
        <v>397</v>
      </c>
      <c r="AG169" s="45">
        <v>0</v>
      </c>
      <c r="AH169" s="45">
        <v>0</v>
      </c>
      <c r="AI169" s="45">
        <v>0</v>
      </c>
      <c r="AJ169" s="45">
        <v>0</v>
      </c>
      <c r="AK169" s="45">
        <v>3.0700000000000003</v>
      </c>
      <c r="AL169" s="45">
        <v>0</v>
      </c>
      <c r="AM169" s="45">
        <v>515.50520000000006</v>
      </c>
      <c r="AN169" s="45">
        <v>1220.0507100285674</v>
      </c>
      <c r="AO169" s="45">
        <v>5.5768510246913587</v>
      </c>
      <c r="AP169" s="45">
        <v>0.44614808197530864</v>
      </c>
      <c r="AQ169" s="45">
        <v>0.22307404098765432</v>
      </c>
      <c r="AR169" s="45">
        <v>3.8895400727272733</v>
      </c>
      <c r="AS169" s="45">
        <v>1.4313507467636368</v>
      </c>
      <c r="AT169" s="45">
        <v>47.785778036363631</v>
      </c>
      <c r="AU169" s="45">
        <v>1.8521619393939395</v>
      </c>
      <c r="AV169" s="45">
        <v>61.204903942902803</v>
      </c>
      <c r="AW169" s="45">
        <v>15.434682828282828</v>
      </c>
      <c r="AX169" s="45">
        <v>9.1373322343434342</v>
      </c>
      <c r="AY169" s="45">
        <v>0.23152024242424241</v>
      </c>
      <c r="AZ169" s="45">
        <v>3.7043238787878789</v>
      </c>
      <c r="BA169" s="45">
        <v>1.4405703973063972</v>
      </c>
      <c r="BB169" s="45">
        <v>11.021022085861281</v>
      </c>
      <c r="BC169" s="45">
        <v>40.969451667006062</v>
      </c>
      <c r="BD169" s="45"/>
      <c r="BE169" s="45">
        <v>0</v>
      </c>
      <c r="BF169" s="45">
        <v>40.969451667006062</v>
      </c>
      <c r="BG169" s="45">
        <v>53.087083333333339</v>
      </c>
      <c r="BH169" s="45">
        <v>8.3993644785028909</v>
      </c>
      <c r="BI169" s="45">
        <v>2.3263282550843525</v>
      </c>
      <c r="BJ169" s="45">
        <v>383.84371138272417</v>
      </c>
      <c r="BK169" s="45"/>
      <c r="BL169" s="45">
        <v>447.65648744964477</v>
      </c>
      <c r="BM169" s="45">
        <v>2881.1787167244847</v>
      </c>
      <c r="BN169" s="45">
        <f t="shared" si="24"/>
        <v>140.72166432351077</v>
      </c>
      <c r="BO169" s="45">
        <f t="shared" si="25"/>
        <v>99.443309455280939</v>
      </c>
      <c r="BP169" s="46">
        <f t="shared" si="26"/>
        <v>8.6609686609686669</v>
      </c>
      <c r="BQ169" s="46">
        <f t="shared" si="27"/>
        <v>1.8803418803418819</v>
      </c>
      <c r="BR169" s="64">
        <v>3</v>
      </c>
      <c r="BS169" s="46">
        <f t="shared" si="32"/>
        <v>3.4188034188034218</v>
      </c>
      <c r="BT169" s="46">
        <f t="shared" si="33"/>
        <v>12.25</v>
      </c>
      <c r="BU169" s="46">
        <f t="shared" si="34"/>
        <v>13.960113960113972</v>
      </c>
      <c r="BV169" s="45">
        <f t="shared" si="30"/>
        <v>402.21583224928742</v>
      </c>
      <c r="BW169" s="45">
        <f t="shared" si="28"/>
        <v>642.38080602807918</v>
      </c>
      <c r="BX169" s="45">
        <f t="shared" si="29"/>
        <v>3523.5595227525637</v>
      </c>
      <c r="BY169" s="45">
        <f t="shared" si="35"/>
        <v>42282.714273030768</v>
      </c>
      <c r="BZ169" s="45">
        <f t="shared" si="31"/>
        <v>84565.428546061536</v>
      </c>
      <c r="CA169" s="48">
        <v>43101</v>
      </c>
      <c r="CB169" s="111">
        <v>0</v>
      </c>
      <c r="CC169" s="111">
        <v>0</v>
      </c>
    </row>
    <row r="170" spans="1:81">
      <c r="A170" s="42" t="s">
        <v>395</v>
      </c>
      <c r="B170" s="42" t="s">
        <v>0</v>
      </c>
      <c r="C170" s="42" t="s">
        <v>396</v>
      </c>
      <c r="D170" s="42" t="s">
        <v>652</v>
      </c>
      <c r="E170" s="43" t="s">
        <v>402</v>
      </c>
      <c r="F170" s="43" t="s">
        <v>63</v>
      </c>
      <c r="G170" s="43">
        <v>1</v>
      </c>
      <c r="H170" s="45">
        <v>1041.5999999999999</v>
      </c>
      <c r="I170" s="45">
        <v>1041.5999999999999</v>
      </c>
      <c r="J170" s="45"/>
      <c r="K170" s="45"/>
      <c r="L170" s="45"/>
      <c r="M170" s="45"/>
      <c r="N170" s="45"/>
      <c r="O170" s="45"/>
      <c r="P170" s="45">
        <v>34.088727272727269</v>
      </c>
      <c r="Q170" s="45">
        <v>1075.6887272727272</v>
      </c>
      <c r="R170" s="45">
        <v>215.13774545454544</v>
      </c>
      <c r="S170" s="45">
        <v>16.135330909090907</v>
      </c>
      <c r="T170" s="45">
        <v>10.756887272727273</v>
      </c>
      <c r="U170" s="45">
        <v>2.1513774545454543</v>
      </c>
      <c r="V170" s="45">
        <v>26.89221818181818</v>
      </c>
      <c r="W170" s="45">
        <v>86.055098181818181</v>
      </c>
      <c r="X170" s="45">
        <v>32.270661818181814</v>
      </c>
      <c r="Y170" s="45">
        <v>6.4541323636363632</v>
      </c>
      <c r="Z170" s="45">
        <v>395.85345163636356</v>
      </c>
      <c r="AA170" s="45">
        <v>89.640727272727261</v>
      </c>
      <c r="AB170" s="45">
        <v>119.50901759999999</v>
      </c>
      <c r="AC170" s="45">
        <v>76.967106113163652</v>
      </c>
      <c r="AD170" s="45">
        <v>286.11685098589089</v>
      </c>
      <c r="AE170" s="45">
        <v>117.504</v>
      </c>
      <c r="AF170" s="45">
        <v>397</v>
      </c>
      <c r="AG170" s="45">
        <v>0</v>
      </c>
      <c r="AH170" s="45">
        <v>32.619999999999997</v>
      </c>
      <c r="AI170" s="45">
        <v>0</v>
      </c>
      <c r="AJ170" s="45">
        <v>0</v>
      </c>
      <c r="AK170" s="45">
        <v>3.0700000000000003</v>
      </c>
      <c r="AL170" s="45">
        <v>0</v>
      </c>
      <c r="AM170" s="45">
        <v>550.19400000000007</v>
      </c>
      <c r="AN170" s="45">
        <v>1232.1643026222546</v>
      </c>
      <c r="AO170" s="45">
        <v>5.3981562962962961</v>
      </c>
      <c r="AP170" s="45">
        <v>0.43185250370370371</v>
      </c>
      <c r="AQ170" s="45">
        <v>0.21592625185185185</v>
      </c>
      <c r="AR170" s="45">
        <v>3.7649105454545455</v>
      </c>
      <c r="AS170" s="45">
        <v>1.3854870807272732</v>
      </c>
      <c r="AT170" s="45">
        <v>46.254615272727264</v>
      </c>
      <c r="AU170" s="45">
        <v>1.7928145454545454</v>
      </c>
      <c r="AV170" s="45">
        <v>59.243762496215481</v>
      </c>
      <c r="AW170" s="45">
        <v>14.940121212121211</v>
      </c>
      <c r="AX170" s="45">
        <v>8.8445517575757577</v>
      </c>
      <c r="AY170" s="45">
        <v>0.22410181818181815</v>
      </c>
      <c r="AZ170" s="45">
        <v>3.5856290909090909</v>
      </c>
      <c r="BA170" s="45">
        <v>1.3944113131313129</v>
      </c>
      <c r="BB170" s="45">
        <v>10.667883990626263</v>
      </c>
      <c r="BC170" s="45">
        <v>39.656699182545459</v>
      </c>
      <c r="BD170" s="45"/>
      <c r="BE170" s="45">
        <v>0</v>
      </c>
      <c r="BF170" s="45">
        <v>39.656699182545459</v>
      </c>
      <c r="BG170" s="45">
        <v>53.087083333333339</v>
      </c>
      <c r="BH170" s="45">
        <v>8.3993644785028909</v>
      </c>
      <c r="BI170" s="45">
        <v>2.3263282550843525</v>
      </c>
      <c r="BJ170" s="45">
        <v>383.84371138272417</v>
      </c>
      <c r="BK170" s="45"/>
      <c r="BL170" s="45">
        <v>447.65648744964477</v>
      </c>
      <c r="BM170" s="45">
        <v>2854.4099790233877</v>
      </c>
      <c r="BN170" s="45">
        <f t="shared" si="24"/>
        <v>140.72166432351077</v>
      </c>
      <c r="BO170" s="45">
        <f t="shared" si="25"/>
        <v>99.443309455280939</v>
      </c>
      <c r="BP170" s="46">
        <f t="shared" si="26"/>
        <v>8.6609686609686669</v>
      </c>
      <c r="BQ170" s="46">
        <f t="shared" si="27"/>
        <v>1.8803418803418819</v>
      </c>
      <c r="BR170" s="64">
        <v>3</v>
      </c>
      <c r="BS170" s="46">
        <f t="shared" si="32"/>
        <v>3.4188034188034218</v>
      </c>
      <c r="BT170" s="46">
        <f t="shared" si="33"/>
        <v>12.25</v>
      </c>
      <c r="BU170" s="46">
        <f t="shared" si="34"/>
        <v>13.960113960113972</v>
      </c>
      <c r="BV170" s="45">
        <f t="shared" si="30"/>
        <v>398.47888596053025</v>
      </c>
      <c r="BW170" s="45">
        <f t="shared" si="28"/>
        <v>638.6438597393219</v>
      </c>
      <c r="BX170" s="45">
        <f t="shared" si="29"/>
        <v>3493.0538387627093</v>
      </c>
      <c r="BY170" s="45">
        <f t="shared" si="35"/>
        <v>41916.646065152512</v>
      </c>
      <c r="BZ170" s="45">
        <f>BX170*24</f>
        <v>83833.292130305024</v>
      </c>
      <c r="CA170" s="48">
        <v>43101</v>
      </c>
      <c r="CB170" s="111">
        <v>0</v>
      </c>
      <c r="CC170" s="111">
        <v>0</v>
      </c>
    </row>
    <row r="171" spans="1:81">
      <c r="A171" s="112" t="s">
        <v>7</v>
      </c>
      <c r="B171" s="113"/>
      <c r="C171" s="113"/>
      <c r="D171" s="113"/>
      <c r="E171" s="113"/>
      <c r="F171" s="113"/>
      <c r="G171" s="114">
        <f t="shared" ref="G171:BO171" si="36">SUBTOTAL(9,G6:G170)</f>
        <v>285</v>
      </c>
      <c r="H171" s="113">
        <f t="shared" si="36"/>
        <v>103109.00000000004</v>
      </c>
      <c r="I171" s="113">
        <f t="shared" si="36"/>
        <v>228329.0399999996</v>
      </c>
      <c r="J171" s="113">
        <f t="shared" si="36"/>
        <v>0</v>
      </c>
      <c r="K171" s="113">
        <f t="shared" si="36"/>
        <v>0</v>
      </c>
      <c r="L171" s="113">
        <f t="shared" si="36"/>
        <v>0</v>
      </c>
      <c r="M171" s="113">
        <f t="shared" si="36"/>
        <v>0</v>
      </c>
      <c r="N171" s="113">
        <f t="shared" si="36"/>
        <v>0</v>
      </c>
      <c r="O171" s="113">
        <f t="shared" si="36"/>
        <v>0</v>
      </c>
      <c r="P171" s="113">
        <f t="shared" si="36"/>
        <v>7196.8810254545297</v>
      </c>
      <c r="Q171" s="113">
        <f t="shared" si="36"/>
        <v>235525.92102545427</v>
      </c>
      <c r="R171" s="113">
        <f t="shared" si="36"/>
        <v>47105.184205090918</v>
      </c>
      <c r="S171" s="113">
        <f t="shared" si="36"/>
        <v>3532.8888153818107</v>
      </c>
      <c r="T171" s="113">
        <f t="shared" si="36"/>
        <v>2355.2592102545432</v>
      </c>
      <c r="U171" s="113">
        <f t="shared" si="36"/>
        <v>471.05184205090853</v>
      </c>
      <c r="V171" s="113">
        <f t="shared" si="36"/>
        <v>5888.1480256363648</v>
      </c>
      <c r="W171" s="113">
        <f t="shared" si="36"/>
        <v>18842.073682036345</v>
      </c>
      <c r="X171" s="113">
        <f t="shared" si="36"/>
        <v>7065.7776307636213</v>
      </c>
      <c r="Y171" s="113">
        <f t="shared" si="36"/>
        <v>1413.1555261527271</v>
      </c>
      <c r="Z171" s="113">
        <f t="shared" si="36"/>
        <v>86673.538937367237</v>
      </c>
      <c r="AA171" s="113">
        <f t="shared" si="36"/>
        <v>19627.160085454554</v>
      </c>
      <c r="AB171" s="113">
        <f t="shared" si="36"/>
        <v>26166.929825927979</v>
      </c>
      <c r="AC171" s="113">
        <f t="shared" si="36"/>
        <v>16852.225087388804</v>
      </c>
      <c r="AD171" s="113">
        <f t="shared" si="36"/>
        <v>62646.314998771326</v>
      </c>
      <c r="AE171" s="113">
        <f t="shared" si="36"/>
        <v>48058.257599999954</v>
      </c>
      <c r="AF171" s="113">
        <f t="shared" si="36"/>
        <v>104330.20000000001</v>
      </c>
      <c r="AG171" s="113">
        <f t="shared" si="36"/>
        <v>5296.8</v>
      </c>
      <c r="AH171" s="113">
        <f t="shared" si="36"/>
        <v>7983.269999999995</v>
      </c>
      <c r="AI171" s="113">
        <f t="shared" si="36"/>
        <v>318.47999999999996</v>
      </c>
      <c r="AJ171" s="113">
        <f t="shared" si="36"/>
        <v>0</v>
      </c>
      <c r="AK171" s="113">
        <f t="shared" si="36"/>
        <v>874.95000000000334</v>
      </c>
      <c r="AL171" s="113">
        <f t="shared" si="36"/>
        <v>845.77</v>
      </c>
      <c r="AM171" s="113">
        <f t="shared" si="36"/>
        <v>167707.72759999987</v>
      </c>
      <c r="AN171" s="113">
        <f t="shared" si="36"/>
        <v>317027.58153613919</v>
      </c>
      <c r="AO171" s="113">
        <f t="shared" si="36"/>
        <v>1181.945763016435</v>
      </c>
      <c r="AP171" s="113">
        <f t="shared" si="36"/>
        <v>94.555661041314806</v>
      </c>
      <c r="AQ171" s="113">
        <f t="shared" si="36"/>
        <v>47.277830520657403</v>
      </c>
      <c r="AR171" s="113">
        <f t="shared" si="36"/>
        <v>824.34072358909259</v>
      </c>
      <c r="AS171" s="113">
        <f t="shared" si="36"/>
        <v>303.35738628078548</v>
      </c>
      <c r="AT171" s="113">
        <f t="shared" si="36"/>
        <v>10127.614604094522</v>
      </c>
      <c r="AU171" s="113">
        <f t="shared" si="36"/>
        <v>392.54320170909119</v>
      </c>
      <c r="AV171" s="113">
        <f t="shared" si="36"/>
        <v>12971.635170251931</v>
      </c>
      <c r="AW171" s="113">
        <f t="shared" si="36"/>
        <v>3271.1933475757546</v>
      </c>
      <c r="AX171" s="113">
        <f t="shared" si="36"/>
        <v>1936.5464617648456</v>
      </c>
      <c r="AY171" s="113">
        <f t="shared" si="36"/>
        <v>49.067900213636392</v>
      </c>
      <c r="AZ171" s="113">
        <f t="shared" si="36"/>
        <v>785.08640341818239</v>
      </c>
      <c r="BA171" s="113">
        <f t="shared" si="36"/>
        <v>305.3113791070698</v>
      </c>
      <c r="BB171" s="113">
        <f t="shared" si="36"/>
        <v>2335.771621085255</v>
      </c>
      <c r="BC171" s="113">
        <f t="shared" si="36"/>
        <v>8682.9771131647594</v>
      </c>
      <c r="BD171" s="113">
        <f t="shared" si="36"/>
        <v>0</v>
      </c>
      <c r="BE171" s="113">
        <f t="shared" si="36"/>
        <v>0</v>
      </c>
      <c r="BF171" s="113">
        <f t="shared" si="36"/>
        <v>8682.9771131647594</v>
      </c>
      <c r="BG171" s="113">
        <f t="shared" si="36"/>
        <v>12567.141458333379</v>
      </c>
      <c r="BH171" s="113">
        <f t="shared" si="36"/>
        <v>1737.5230791666709</v>
      </c>
      <c r="BI171" s="113">
        <f t="shared" si="36"/>
        <v>511.82022222222207</v>
      </c>
      <c r="BJ171" s="113">
        <f t="shared" si="36"/>
        <v>79403.305931944618</v>
      </c>
      <c r="BK171" s="113">
        <f t="shared" si="36"/>
        <v>0</v>
      </c>
      <c r="BL171" s="113">
        <f t="shared" si="36"/>
        <v>94219.79069166664</v>
      </c>
      <c r="BM171" s="113">
        <f t="shared" si="36"/>
        <v>668427.90553667617</v>
      </c>
      <c r="BN171" s="113">
        <f t="shared" si="36"/>
        <v>40105.674332200564</v>
      </c>
      <c r="BO171" s="113">
        <f t="shared" si="36"/>
        <v>28341.343194755009</v>
      </c>
      <c r="BP171" s="113"/>
      <c r="BQ171" s="113"/>
      <c r="BR171" s="113"/>
      <c r="BS171" s="113"/>
      <c r="BT171" s="113"/>
      <c r="BU171" s="113"/>
      <c r="BV171" s="113">
        <f>SUBTOTAL(9,BV6:BV170)</f>
        <v>100963.69941695896</v>
      </c>
      <c r="BW171" s="113">
        <f>SUBTOTAL(9,BW6:BW170)</f>
        <v>169410.71694391442</v>
      </c>
      <c r="BX171" s="113">
        <f>SUBTOTAL(9,BX6:BX170)</f>
        <v>837838.62248059141</v>
      </c>
      <c r="BY171" s="113">
        <f>SUBTOTAL(9,BY6:BY170)</f>
        <v>10054063.469767088</v>
      </c>
      <c r="BZ171" s="113">
        <f>SUBTOTAL(9,BZ6:BZ170)</f>
        <v>20108126.939534176</v>
      </c>
      <c r="CA171" s="113"/>
      <c r="CB171" s="113"/>
      <c r="CC171" s="113"/>
    </row>
    <row r="172" spans="1:81">
      <c r="BI172" s="53"/>
      <c r="BL172" s="126" t="s">
        <v>733</v>
      </c>
      <c r="BM172" s="119"/>
      <c r="BN172" s="53"/>
      <c r="BO172" s="53"/>
      <c r="BP172" s="53"/>
      <c r="BQ172" s="53"/>
      <c r="BR172" s="53"/>
      <c r="BS172" s="53"/>
      <c r="BT172" s="53"/>
      <c r="BU172" s="119" t="s">
        <v>734</v>
      </c>
      <c r="BV172" s="119"/>
      <c r="BW172" s="53"/>
      <c r="BX172" s="53"/>
      <c r="BY172" s="53"/>
      <c r="BZ172" s="53"/>
    </row>
    <row r="173" spans="1:81" ht="15">
      <c r="BL173" s="126" t="s">
        <v>730</v>
      </c>
      <c r="BM173" s="119">
        <f>BM171*12</f>
        <v>8021134.8664401136</v>
      </c>
      <c r="BU173" s="126" t="s">
        <v>730</v>
      </c>
      <c r="BV173" s="119">
        <f>BV171*12</f>
        <v>1211564.3930035075</v>
      </c>
      <c r="BW173" s="67"/>
      <c r="BX173" s="67"/>
      <c r="BY173" s="67"/>
      <c r="BZ173" s="67"/>
    </row>
    <row r="174" spans="1:81" ht="15">
      <c r="BL174" s="126" t="s">
        <v>731</v>
      </c>
      <c r="BM174" s="119">
        <f>BM171*24</f>
        <v>16042269.732880227</v>
      </c>
      <c r="BU174" s="126" t="s">
        <v>731</v>
      </c>
      <c r="BV174" s="119">
        <f>BV171*24</f>
        <v>2423128.786007015</v>
      </c>
      <c r="BW174" s="67"/>
      <c r="BX174" s="67"/>
      <c r="BY174" s="67"/>
      <c r="BZ174" s="67"/>
    </row>
    <row r="175" spans="1:81">
      <c r="A175" s="115"/>
      <c r="B175" s="115"/>
      <c r="BL175" s="126" t="s">
        <v>732</v>
      </c>
      <c r="BM175" s="119">
        <f>BM174+'RESUMO GERAL APOIO IMPOSTO CD'!BM193</f>
        <v>85785410.537354559</v>
      </c>
      <c r="BU175" s="126" t="s">
        <v>732</v>
      </c>
      <c r="BV175" s="119">
        <f>BV174+'RESUMO GERAL APOIO IMPOSTO CD'!BV193</f>
        <v>13469938.086043004</v>
      </c>
    </row>
  </sheetData>
  <autoFilter ref="A4:CC170" xr:uid="{00000000-0009-0000-0000-000002000000}"/>
  <mergeCells count="20">
    <mergeCell ref="H2:Q3"/>
    <mergeCell ref="R2:AN2"/>
    <mergeCell ref="AO2:AV3"/>
    <mergeCell ref="AW2:BF2"/>
    <mergeCell ref="BG2:BL3"/>
    <mergeCell ref="CC2:CC4"/>
    <mergeCell ref="CE2:CE4"/>
    <mergeCell ref="R3:Z3"/>
    <mergeCell ref="AA3:AD3"/>
    <mergeCell ref="AE3:AM3"/>
    <mergeCell ref="AN3:AN4"/>
    <mergeCell ref="AW3:BC3"/>
    <mergeCell ref="BD3:BE3"/>
    <mergeCell ref="BN2:BW3"/>
    <mergeCell ref="BX2:BX4"/>
    <mergeCell ref="BY2:BY4"/>
    <mergeCell ref="BZ2:BZ4"/>
    <mergeCell ref="CA2:CA4"/>
    <mergeCell ref="CB2:CB4"/>
    <mergeCell ref="BM2:BM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C197"/>
  <sheetViews>
    <sheetView showGridLines="0" zoomScaleNormal="100" workbookViewId="0">
      <pane xSplit="2" ySplit="5" topLeftCell="BT185" activePane="bottomRight" state="frozen"/>
      <selection activeCell="BX191" sqref="BX191"/>
      <selection pane="topRight" activeCell="BX191" sqref="BX191"/>
      <selection pane="bottomLeft" activeCell="BX191" sqref="BX191"/>
      <selection pane="bottomRight" activeCell="BX191" sqref="BX191"/>
    </sheetView>
  </sheetViews>
  <sheetFormatPr defaultRowHeight="12.75"/>
  <cols>
    <col min="1" max="1" width="25.140625" style="10" customWidth="1"/>
    <col min="2" max="2" width="45.140625" style="10" customWidth="1"/>
    <col min="3" max="4" width="30.28515625" style="10" customWidth="1"/>
    <col min="5" max="5" width="12.140625" style="10" customWidth="1"/>
    <col min="6" max="6" width="11.85546875" style="10" customWidth="1"/>
    <col min="7" max="7" width="15.140625" style="10" customWidth="1"/>
    <col min="8" max="8" width="14.7109375" style="10" customWidth="1"/>
    <col min="9" max="65" width="16.5703125" style="10" customWidth="1"/>
    <col min="66" max="66" width="20.140625" style="10" customWidth="1"/>
    <col min="67" max="78" width="16.5703125" style="10" customWidth="1"/>
    <col min="79" max="79" width="13" style="10" customWidth="1"/>
    <col min="80" max="80" width="22.5703125" style="10" customWidth="1"/>
    <col min="81" max="81" width="20.5703125" style="10" customWidth="1"/>
    <col min="82" max="16384" width="9.140625" style="10"/>
  </cols>
  <sheetData>
    <row r="1" spans="1:81" ht="35.25" customHeight="1">
      <c r="A1" s="8" t="s">
        <v>45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</row>
    <row r="2" spans="1:81" ht="35.25" customHeight="1">
      <c r="A2" s="11"/>
      <c r="B2" s="11"/>
      <c r="C2" s="11"/>
      <c r="D2" s="11"/>
      <c r="E2" s="11"/>
      <c r="F2" s="11"/>
      <c r="G2" s="11"/>
      <c r="H2" s="145" t="s">
        <v>655</v>
      </c>
      <c r="I2" s="146"/>
      <c r="J2" s="146"/>
      <c r="K2" s="146"/>
      <c r="L2" s="146"/>
      <c r="M2" s="146"/>
      <c r="N2" s="146"/>
      <c r="O2" s="146"/>
      <c r="P2" s="146"/>
      <c r="Q2" s="147"/>
      <c r="R2" s="151" t="s">
        <v>656</v>
      </c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2" t="s">
        <v>657</v>
      </c>
      <c r="AP2" s="152"/>
      <c r="AQ2" s="152"/>
      <c r="AR2" s="152"/>
      <c r="AS2" s="152"/>
      <c r="AT2" s="152"/>
      <c r="AU2" s="152"/>
      <c r="AV2" s="152"/>
      <c r="AW2" s="153" t="s">
        <v>658</v>
      </c>
      <c r="AX2" s="154"/>
      <c r="AY2" s="154"/>
      <c r="AZ2" s="154"/>
      <c r="BA2" s="154"/>
      <c r="BB2" s="154"/>
      <c r="BC2" s="154"/>
      <c r="BD2" s="154"/>
      <c r="BE2" s="154"/>
      <c r="BF2" s="155"/>
      <c r="BG2" s="156" t="s">
        <v>659</v>
      </c>
      <c r="BH2" s="156"/>
      <c r="BI2" s="156"/>
      <c r="BJ2" s="156"/>
      <c r="BK2" s="156"/>
      <c r="BL2" s="156"/>
      <c r="BM2" s="142" t="s">
        <v>46</v>
      </c>
      <c r="BN2" s="140" t="s">
        <v>721</v>
      </c>
      <c r="BO2" s="140"/>
      <c r="BP2" s="140"/>
      <c r="BQ2" s="140"/>
      <c r="BR2" s="140"/>
      <c r="BS2" s="140"/>
      <c r="BT2" s="140"/>
      <c r="BU2" s="140"/>
      <c r="BV2" s="140"/>
      <c r="BW2" s="140"/>
      <c r="BX2" s="141" t="s">
        <v>47</v>
      </c>
      <c r="BY2" s="141" t="s">
        <v>19</v>
      </c>
      <c r="BZ2" s="141" t="s">
        <v>654</v>
      </c>
      <c r="CA2" s="127" t="s">
        <v>48</v>
      </c>
      <c r="CB2" s="127" t="s">
        <v>49</v>
      </c>
      <c r="CC2" s="127" t="s">
        <v>50</v>
      </c>
    </row>
    <row r="3" spans="1:81" ht="15" customHeight="1">
      <c r="H3" s="148"/>
      <c r="I3" s="149"/>
      <c r="J3" s="149"/>
      <c r="K3" s="149"/>
      <c r="L3" s="149"/>
      <c r="M3" s="149"/>
      <c r="N3" s="149"/>
      <c r="O3" s="149"/>
      <c r="P3" s="149"/>
      <c r="Q3" s="150"/>
      <c r="R3" s="128" t="s">
        <v>660</v>
      </c>
      <c r="S3" s="128"/>
      <c r="T3" s="128"/>
      <c r="U3" s="128"/>
      <c r="V3" s="128"/>
      <c r="W3" s="128"/>
      <c r="X3" s="128"/>
      <c r="Y3" s="128"/>
      <c r="Z3" s="128"/>
      <c r="AA3" s="129" t="s">
        <v>661</v>
      </c>
      <c r="AB3" s="130"/>
      <c r="AC3" s="130"/>
      <c r="AD3" s="131"/>
      <c r="AE3" s="132" t="s">
        <v>662</v>
      </c>
      <c r="AF3" s="132"/>
      <c r="AG3" s="132"/>
      <c r="AH3" s="132"/>
      <c r="AI3" s="132"/>
      <c r="AJ3" s="132"/>
      <c r="AK3" s="132"/>
      <c r="AL3" s="132"/>
      <c r="AM3" s="132"/>
      <c r="AN3" s="133" t="s">
        <v>663</v>
      </c>
      <c r="AO3" s="152"/>
      <c r="AP3" s="152"/>
      <c r="AQ3" s="152"/>
      <c r="AR3" s="152"/>
      <c r="AS3" s="152"/>
      <c r="AT3" s="152"/>
      <c r="AU3" s="152"/>
      <c r="AV3" s="152"/>
      <c r="AW3" s="135" t="s">
        <v>664</v>
      </c>
      <c r="AX3" s="135"/>
      <c r="AY3" s="135"/>
      <c r="AZ3" s="135"/>
      <c r="BA3" s="135"/>
      <c r="BB3" s="135"/>
      <c r="BC3" s="135"/>
      <c r="BD3" s="136" t="s">
        <v>665</v>
      </c>
      <c r="BE3" s="137"/>
      <c r="BF3" s="138" t="s">
        <v>666</v>
      </c>
      <c r="BG3" s="156"/>
      <c r="BH3" s="156"/>
      <c r="BI3" s="156"/>
      <c r="BJ3" s="156"/>
      <c r="BK3" s="156"/>
      <c r="BL3" s="156"/>
      <c r="BM3" s="143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1"/>
      <c r="BY3" s="141"/>
      <c r="BZ3" s="141"/>
      <c r="CA3" s="127"/>
      <c r="CB3" s="127"/>
      <c r="CC3" s="127"/>
    </row>
    <row r="4" spans="1:81" ht="76.5">
      <c r="A4" s="12" t="s">
        <v>51</v>
      </c>
      <c r="B4" s="12" t="s">
        <v>52</v>
      </c>
      <c r="C4" s="12" t="s">
        <v>53</v>
      </c>
      <c r="D4" s="12" t="s">
        <v>54</v>
      </c>
      <c r="E4" s="13" t="s">
        <v>55</v>
      </c>
      <c r="F4" s="13" t="s">
        <v>56</v>
      </c>
      <c r="G4" s="12" t="s">
        <v>57</v>
      </c>
      <c r="H4" s="14" t="s">
        <v>667</v>
      </c>
      <c r="I4" s="14" t="s">
        <v>18</v>
      </c>
      <c r="J4" s="14" t="s">
        <v>668</v>
      </c>
      <c r="K4" s="14" t="s">
        <v>669</v>
      </c>
      <c r="L4" s="14" t="s">
        <v>670</v>
      </c>
      <c r="M4" s="14" t="s">
        <v>671</v>
      </c>
      <c r="N4" s="14" t="s">
        <v>672</v>
      </c>
      <c r="O4" s="14" t="s">
        <v>673</v>
      </c>
      <c r="P4" s="14" t="s">
        <v>674</v>
      </c>
      <c r="Q4" s="14" t="s">
        <v>675</v>
      </c>
      <c r="R4" s="15" t="s">
        <v>676</v>
      </c>
      <c r="S4" s="15" t="s">
        <v>677</v>
      </c>
      <c r="T4" s="15" t="s">
        <v>678</v>
      </c>
      <c r="U4" s="15" t="s">
        <v>679</v>
      </c>
      <c r="V4" s="15" t="s">
        <v>680</v>
      </c>
      <c r="W4" s="15" t="s">
        <v>681</v>
      </c>
      <c r="X4" s="15" t="s">
        <v>682</v>
      </c>
      <c r="Y4" s="15" t="s">
        <v>683</v>
      </c>
      <c r="Z4" s="15" t="s">
        <v>684</v>
      </c>
      <c r="AA4" s="16" t="s">
        <v>685</v>
      </c>
      <c r="AB4" s="16" t="s">
        <v>686</v>
      </c>
      <c r="AC4" s="16" t="s">
        <v>687</v>
      </c>
      <c r="AD4" s="16" t="s">
        <v>688</v>
      </c>
      <c r="AE4" s="15" t="s">
        <v>689</v>
      </c>
      <c r="AF4" s="15" t="s">
        <v>690</v>
      </c>
      <c r="AG4" s="15" t="s">
        <v>691</v>
      </c>
      <c r="AH4" s="15" t="s">
        <v>692</v>
      </c>
      <c r="AI4" s="15" t="s">
        <v>693</v>
      </c>
      <c r="AJ4" s="15" t="s">
        <v>694</v>
      </c>
      <c r="AK4" s="15" t="s">
        <v>695</v>
      </c>
      <c r="AL4" s="15" t="s">
        <v>696</v>
      </c>
      <c r="AM4" s="15" t="s">
        <v>697</v>
      </c>
      <c r="AN4" s="134"/>
      <c r="AO4" s="17" t="s">
        <v>698</v>
      </c>
      <c r="AP4" s="17" t="s">
        <v>699</v>
      </c>
      <c r="AQ4" s="17" t="s">
        <v>700</v>
      </c>
      <c r="AR4" s="17" t="s">
        <v>701</v>
      </c>
      <c r="AS4" s="17" t="s">
        <v>702</v>
      </c>
      <c r="AT4" s="16" t="s">
        <v>703</v>
      </c>
      <c r="AU4" s="17" t="s">
        <v>704</v>
      </c>
      <c r="AV4" s="17" t="s">
        <v>705</v>
      </c>
      <c r="AW4" s="18" t="s">
        <v>706</v>
      </c>
      <c r="AX4" s="18" t="s">
        <v>707</v>
      </c>
      <c r="AY4" s="18" t="s">
        <v>708</v>
      </c>
      <c r="AZ4" s="18" t="s">
        <v>709</v>
      </c>
      <c r="BA4" s="18" t="s">
        <v>710</v>
      </c>
      <c r="BB4" s="18" t="s">
        <v>711</v>
      </c>
      <c r="BC4" s="18" t="s">
        <v>712</v>
      </c>
      <c r="BD4" s="19" t="s">
        <v>713</v>
      </c>
      <c r="BE4" s="19" t="s">
        <v>714</v>
      </c>
      <c r="BF4" s="139"/>
      <c r="BG4" s="20" t="s">
        <v>715</v>
      </c>
      <c r="BH4" s="20" t="s">
        <v>716</v>
      </c>
      <c r="BI4" s="20" t="s">
        <v>717</v>
      </c>
      <c r="BJ4" s="20" t="s">
        <v>718</v>
      </c>
      <c r="BK4" s="20" t="s">
        <v>719</v>
      </c>
      <c r="BL4" s="20" t="s">
        <v>720</v>
      </c>
      <c r="BM4" s="144"/>
      <c r="BN4" s="21" t="s">
        <v>722</v>
      </c>
      <c r="BO4" s="21" t="s">
        <v>723</v>
      </c>
      <c r="BP4" s="21" t="s">
        <v>724</v>
      </c>
      <c r="BQ4" s="21" t="s">
        <v>725</v>
      </c>
      <c r="BR4" s="21" t="s">
        <v>726</v>
      </c>
      <c r="BS4" s="22" t="s">
        <v>58</v>
      </c>
      <c r="BT4" s="23" t="s">
        <v>59</v>
      </c>
      <c r="BU4" s="23" t="s">
        <v>60</v>
      </c>
      <c r="BV4" s="21" t="s">
        <v>61</v>
      </c>
      <c r="BW4" s="21" t="s">
        <v>727</v>
      </c>
      <c r="BX4" s="141"/>
      <c r="BY4" s="141"/>
      <c r="BZ4" s="141"/>
      <c r="CA4" s="127"/>
      <c r="CB4" s="127"/>
      <c r="CC4" s="127"/>
    </row>
    <row r="5" spans="1:81">
      <c r="A5" s="12"/>
      <c r="B5" s="12"/>
      <c r="C5" s="12"/>
      <c r="D5" s="12"/>
      <c r="E5" s="13"/>
      <c r="F5" s="13"/>
      <c r="G5" s="12"/>
      <c r="H5" s="14"/>
      <c r="I5" s="14"/>
      <c r="J5" s="24">
        <v>0.3</v>
      </c>
      <c r="K5" s="25">
        <v>190.8</v>
      </c>
      <c r="L5" s="24"/>
      <c r="M5" s="24">
        <v>0</v>
      </c>
      <c r="N5" s="24">
        <v>0</v>
      </c>
      <c r="O5" s="24"/>
      <c r="P5" s="24">
        <v>0</v>
      </c>
      <c r="Q5" s="14"/>
      <c r="R5" s="26">
        <v>0.2</v>
      </c>
      <c r="S5" s="26">
        <v>1.4999999999999999E-2</v>
      </c>
      <c r="T5" s="26">
        <v>0.01</v>
      </c>
      <c r="U5" s="26">
        <v>2E-3</v>
      </c>
      <c r="V5" s="26">
        <v>2.5000000000000001E-2</v>
      </c>
      <c r="W5" s="26">
        <v>0.08</v>
      </c>
      <c r="X5" s="26">
        <v>0.03</v>
      </c>
      <c r="Y5" s="26">
        <v>6.0000000000000001E-3</v>
      </c>
      <c r="Z5" s="26">
        <v>0.3680000000000001</v>
      </c>
      <c r="AA5" s="27">
        <v>8.3333333333333329E-2</v>
      </c>
      <c r="AB5" s="27">
        <v>0.1111111111111111</v>
      </c>
      <c r="AC5" s="27">
        <v>7.1555555555555567E-2</v>
      </c>
      <c r="AD5" s="27">
        <v>0.26600000000000001</v>
      </c>
      <c r="AE5" s="15"/>
      <c r="AF5" s="15"/>
      <c r="AG5" s="15"/>
      <c r="AH5" s="15"/>
      <c r="AI5" s="15"/>
      <c r="AJ5" s="15"/>
      <c r="AK5" s="28">
        <v>3.0700000000000003</v>
      </c>
      <c r="AL5" s="15"/>
      <c r="AM5" s="15"/>
      <c r="AN5" s="29"/>
      <c r="AO5" s="30">
        <v>5.0183256172839511E-3</v>
      </c>
      <c r="AP5" s="30">
        <v>4.0146604938271608E-4</v>
      </c>
      <c r="AQ5" s="30">
        <v>2.0073302469135804E-4</v>
      </c>
      <c r="AR5" s="30">
        <v>3.5000000000000005E-3</v>
      </c>
      <c r="AS5" s="30">
        <v>1.2880000000000005E-3</v>
      </c>
      <c r="AT5" s="27">
        <v>4.2999999999999997E-2</v>
      </c>
      <c r="AU5" s="30">
        <v>1.6666666666666668E-3</v>
      </c>
      <c r="AV5" s="30">
        <v>5.5075191358024689E-2</v>
      </c>
      <c r="AW5" s="31">
        <v>1.3888888888888888E-2</v>
      </c>
      <c r="AX5" s="31">
        <v>8.2222222222222228E-3</v>
      </c>
      <c r="AY5" s="31">
        <v>2.0833333333333332E-4</v>
      </c>
      <c r="AZ5" s="31">
        <v>3.3333333333333335E-3</v>
      </c>
      <c r="BA5" s="31">
        <v>1.2962962962962963E-3</v>
      </c>
      <c r="BB5" s="31">
        <v>9.9172592592592611E-3</v>
      </c>
      <c r="BC5" s="31">
        <v>3.6866333333333334E-2</v>
      </c>
      <c r="BD5" s="32">
        <v>0</v>
      </c>
      <c r="BE5" s="32">
        <v>0</v>
      </c>
      <c r="BF5" s="33">
        <v>3.6866333333333334E-2</v>
      </c>
      <c r="BG5" s="34"/>
      <c r="BH5" s="34"/>
      <c r="BI5" s="34"/>
      <c r="BJ5" s="34"/>
      <c r="BK5" s="34"/>
      <c r="BL5" s="34"/>
      <c r="BM5" s="35"/>
      <c r="BN5" s="122">
        <v>246.96579604983825</v>
      </c>
      <c r="BO5" s="36">
        <v>174.52249587521902</v>
      </c>
      <c r="BP5" s="37">
        <v>7.6</v>
      </c>
      <c r="BQ5" s="37">
        <v>1.65</v>
      </c>
      <c r="BR5" s="38"/>
      <c r="BS5" s="39"/>
      <c r="BT5" s="39"/>
      <c r="BU5" s="39"/>
      <c r="BV5" s="38"/>
      <c r="BW5" s="38"/>
      <c r="BX5" s="40"/>
      <c r="BY5" s="40"/>
      <c r="BZ5" s="40"/>
      <c r="CA5" s="102"/>
      <c r="CB5" s="102"/>
      <c r="CC5" s="102"/>
    </row>
    <row r="6" spans="1:81">
      <c r="A6" s="41" t="s">
        <v>65</v>
      </c>
      <c r="B6" s="41" t="s">
        <v>66</v>
      </c>
      <c r="C6" s="41" t="s">
        <v>67</v>
      </c>
      <c r="D6" s="42" t="s">
        <v>68</v>
      </c>
      <c r="E6" s="43" t="s">
        <v>62</v>
      </c>
      <c r="F6" s="43" t="s">
        <v>63</v>
      </c>
      <c r="G6" s="43">
        <v>1</v>
      </c>
      <c r="H6" s="44">
        <v>1281.1600000000001</v>
      </c>
      <c r="I6" s="45">
        <v>1281.1600000000001</v>
      </c>
      <c r="J6" s="45"/>
      <c r="K6" s="45"/>
      <c r="L6" s="45"/>
      <c r="M6" s="45"/>
      <c r="N6" s="45"/>
      <c r="O6" s="45"/>
      <c r="P6" s="45"/>
      <c r="Q6" s="45">
        <v>1281.1600000000001</v>
      </c>
      <c r="R6" s="45">
        <v>256.23200000000003</v>
      </c>
      <c r="S6" s="45">
        <v>19.217400000000001</v>
      </c>
      <c r="T6" s="45">
        <v>12.8116</v>
      </c>
      <c r="U6" s="45">
        <v>2.5623200000000002</v>
      </c>
      <c r="V6" s="45">
        <v>32.029000000000003</v>
      </c>
      <c r="W6" s="45">
        <v>102.4928</v>
      </c>
      <c r="X6" s="45">
        <v>38.434800000000003</v>
      </c>
      <c r="Y6" s="45">
        <v>7.6869600000000009</v>
      </c>
      <c r="Z6" s="45">
        <v>471.46688</v>
      </c>
      <c r="AA6" s="45">
        <v>106.76333333333334</v>
      </c>
      <c r="AB6" s="45">
        <v>142.35111111111112</v>
      </c>
      <c r="AC6" s="45">
        <v>91.674115555555574</v>
      </c>
      <c r="AD6" s="45">
        <v>340.78856000000007</v>
      </c>
      <c r="AE6" s="45">
        <v>103.13039999999999</v>
      </c>
      <c r="AF6" s="45">
        <v>397</v>
      </c>
      <c r="AG6" s="45">
        <v>0</v>
      </c>
      <c r="AH6" s="45">
        <v>0</v>
      </c>
      <c r="AI6" s="45">
        <v>9.84</v>
      </c>
      <c r="AJ6" s="45">
        <v>0</v>
      </c>
      <c r="AK6" s="45">
        <v>3.0700000000000003</v>
      </c>
      <c r="AL6" s="45">
        <v>0</v>
      </c>
      <c r="AM6" s="45">
        <v>513.04039999999998</v>
      </c>
      <c r="AN6" s="45">
        <v>1325.29584</v>
      </c>
      <c r="AO6" s="45">
        <v>6.4292780478395075</v>
      </c>
      <c r="AP6" s="45">
        <v>0.51434224382716054</v>
      </c>
      <c r="AQ6" s="45">
        <v>0.25717112191358027</v>
      </c>
      <c r="AR6" s="45">
        <v>4.4840600000000013</v>
      </c>
      <c r="AS6" s="45">
        <v>1.6501340800000008</v>
      </c>
      <c r="AT6" s="45">
        <v>55.089880000000001</v>
      </c>
      <c r="AU6" s="45">
        <v>2.1352666666666669</v>
      </c>
      <c r="AV6" s="45">
        <v>70.560132160246923</v>
      </c>
      <c r="AW6" s="45">
        <v>17.79388888888889</v>
      </c>
      <c r="AX6" s="45">
        <v>10.533982222222223</v>
      </c>
      <c r="AY6" s="45">
        <v>0.26690833333333336</v>
      </c>
      <c r="AZ6" s="45">
        <v>4.2705333333333337</v>
      </c>
      <c r="BA6" s="45">
        <v>1.660762962962963</v>
      </c>
      <c r="BB6" s="45">
        <v>12.705595872592596</v>
      </c>
      <c r="BC6" s="45">
        <v>47.23167161333334</v>
      </c>
      <c r="BD6" s="45">
        <v>174.70363636363635</v>
      </c>
      <c r="BE6" s="45">
        <v>174.70363636363635</v>
      </c>
      <c r="BF6" s="45">
        <v>221.93530797696968</v>
      </c>
      <c r="BG6" s="45">
        <v>67.580104166666672</v>
      </c>
      <c r="BH6" s="45"/>
      <c r="BI6" s="45">
        <v>0</v>
      </c>
      <c r="BJ6" s="45"/>
      <c r="BK6" s="45"/>
      <c r="BL6" s="45">
        <v>67.580104166666672</v>
      </c>
      <c r="BM6" s="45">
        <v>2966.5313843038839</v>
      </c>
      <c r="BN6" s="45">
        <f t="shared" ref="BN6:BN69" si="0">$BN$5*G6</f>
        <v>246.96579604983825</v>
      </c>
      <c r="BO6" s="45">
        <f t="shared" ref="BO6:BO69" si="1">$BO$5*G6</f>
        <v>174.52249587521902</v>
      </c>
      <c r="BP6" s="46">
        <f>((100/((100-$BT6)%)-100)*$BP$5)/$BT6</f>
        <v>8.6609686609686669</v>
      </c>
      <c r="BQ6" s="46">
        <f t="shared" ref="BQ6:BQ69" si="2">((100/((100-$BT6)%)-100)*$BQ$5)/$BT6</f>
        <v>1.8803418803418819</v>
      </c>
      <c r="BR6" s="47">
        <v>3</v>
      </c>
      <c r="BS6" s="46">
        <f>((100/((100-$BT6)%)-100)*BR6)/$BT6</f>
        <v>3.4188034188034218</v>
      </c>
      <c r="BT6" s="46">
        <f>$BP$5+$BQ$5+BR6</f>
        <v>12.25</v>
      </c>
      <c r="BU6" s="46">
        <f>BP6+BQ6+BS6</f>
        <v>13.960113960113972</v>
      </c>
      <c r="BV6" s="45">
        <f>((BM6)*BU6)%</f>
        <v>414.13116191136874</v>
      </c>
      <c r="BW6" s="45">
        <f>BN6+BO6+BV6</f>
        <v>835.61945383642603</v>
      </c>
      <c r="BX6" s="45">
        <f>BM6+BW6</f>
        <v>3802.15083814031</v>
      </c>
      <c r="BY6" s="45">
        <f>BX6*12</f>
        <v>45625.810057683717</v>
      </c>
      <c r="BZ6" s="45">
        <f>BX6*24</f>
        <v>91251.620115367434</v>
      </c>
      <c r="CA6" s="48">
        <v>43101</v>
      </c>
      <c r="CB6" s="49">
        <v>0</v>
      </c>
      <c r="CC6" s="49">
        <v>0</v>
      </c>
    </row>
    <row r="7" spans="1:81">
      <c r="A7" s="41" t="s">
        <v>69</v>
      </c>
      <c r="B7" s="41" t="s">
        <v>66</v>
      </c>
      <c r="C7" s="41" t="s">
        <v>70</v>
      </c>
      <c r="D7" s="42" t="s">
        <v>71</v>
      </c>
      <c r="E7" s="43" t="s">
        <v>62</v>
      </c>
      <c r="F7" s="43" t="s">
        <v>63</v>
      </c>
      <c r="G7" s="43">
        <v>1</v>
      </c>
      <c r="H7" s="44">
        <v>1281.1600000000001</v>
      </c>
      <c r="I7" s="45">
        <v>1281.1600000000001</v>
      </c>
      <c r="J7" s="45"/>
      <c r="K7" s="45"/>
      <c r="L7" s="45"/>
      <c r="M7" s="45"/>
      <c r="N7" s="45"/>
      <c r="O7" s="45"/>
      <c r="P7" s="45"/>
      <c r="Q7" s="45">
        <v>1281.1600000000001</v>
      </c>
      <c r="R7" s="45">
        <v>256.23200000000003</v>
      </c>
      <c r="S7" s="45">
        <v>19.217400000000001</v>
      </c>
      <c r="T7" s="45">
        <v>12.8116</v>
      </c>
      <c r="U7" s="45">
        <v>2.5623200000000002</v>
      </c>
      <c r="V7" s="45">
        <v>32.029000000000003</v>
      </c>
      <c r="W7" s="45">
        <v>102.4928</v>
      </c>
      <c r="X7" s="45">
        <v>38.434800000000003</v>
      </c>
      <c r="Y7" s="45">
        <v>7.6869600000000009</v>
      </c>
      <c r="Z7" s="45">
        <v>471.46688</v>
      </c>
      <c r="AA7" s="45">
        <v>106.76333333333334</v>
      </c>
      <c r="AB7" s="45">
        <v>142.35111111111112</v>
      </c>
      <c r="AC7" s="45">
        <v>91.674115555555574</v>
      </c>
      <c r="AD7" s="45">
        <v>340.78856000000007</v>
      </c>
      <c r="AE7" s="45">
        <v>103.13039999999999</v>
      </c>
      <c r="AF7" s="45">
        <v>397</v>
      </c>
      <c r="AG7" s="45">
        <v>0</v>
      </c>
      <c r="AH7" s="45">
        <v>32.619999999999997</v>
      </c>
      <c r="AI7" s="45">
        <v>0</v>
      </c>
      <c r="AJ7" s="45">
        <v>0</v>
      </c>
      <c r="AK7" s="45">
        <v>3.0700000000000003</v>
      </c>
      <c r="AL7" s="45">
        <v>0</v>
      </c>
      <c r="AM7" s="45">
        <v>535.82040000000006</v>
      </c>
      <c r="AN7" s="45">
        <v>1348.0758400000002</v>
      </c>
      <c r="AO7" s="45">
        <v>6.4292780478395075</v>
      </c>
      <c r="AP7" s="45">
        <v>0.51434224382716054</v>
      </c>
      <c r="AQ7" s="45">
        <v>0.25717112191358027</v>
      </c>
      <c r="AR7" s="45">
        <v>4.4840600000000013</v>
      </c>
      <c r="AS7" s="45">
        <v>1.6501340800000008</v>
      </c>
      <c r="AT7" s="45">
        <v>55.089880000000001</v>
      </c>
      <c r="AU7" s="45">
        <v>2.1352666666666669</v>
      </c>
      <c r="AV7" s="45">
        <v>70.560132160246923</v>
      </c>
      <c r="AW7" s="45">
        <v>17.79388888888889</v>
      </c>
      <c r="AX7" s="45">
        <v>10.533982222222223</v>
      </c>
      <c r="AY7" s="45">
        <v>0.26690833333333336</v>
      </c>
      <c r="AZ7" s="45">
        <v>4.2705333333333337</v>
      </c>
      <c r="BA7" s="45">
        <v>1.660762962962963</v>
      </c>
      <c r="BB7" s="45">
        <v>12.705595872592596</v>
      </c>
      <c r="BC7" s="45">
        <v>47.23167161333334</v>
      </c>
      <c r="BD7" s="45">
        <v>174.70363636363635</v>
      </c>
      <c r="BE7" s="45">
        <v>174.70363636363635</v>
      </c>
      <c r="BF7" s="45">
        <v>221.93530797696968</v>
      </c>
      <c r="BG7" s="45">
        <v>67.580104166666672</v>
      </c>
      <c r="BH7" s="45"/>
      <c r="BI7" s="45">
        <v>0</v>
      </c>
      <c r="BJ7" s="45"/>
      <c r="BK7" s="45"/>
      <c r="BL7" s="45">
        <v>67.580104166666672</v>
      </c>
      <c r="BM7" s="45">
        <v>2989.3113843038841</v>
      </c>
      <c r="BN7" s="45">
        <f t="shared" si="0"/>
        <v>246.96579604983825</v>
      </c>
      <c r="BO7" s="45">
        <f t="shared" si="1"/>
        <v>174.52249587521902</v>
      </c>
      <c r="BP7" s="46">
        <f t="shared" ref="BP7:BP70" si="3">((100/((100-$BT7)%)-100)*$BP$5)/$BT7</f>
        <v>8.6609686609686669</v>
      </c>
      <c r="BQ7" s="46">
        <f t="shared" si="2"/>
        <v>1.8803418803418819</v>
      </c>
      <c r="BR7" s="47">
        <v>3</v>
      </c>
      <c r="BS7" s="46">
        <f t="shared" ref="BS7:BS70" si="4">((100/((100-$BT7)%)-100)*BR7)/$BT7</f>
        <v>3.4188034188034218</v>
      </c>
      <c r="BT7" s="46">
        <f t="shared" ref="BT7:BT70" si="5">$BP$5+$BQ$5+BR7</f>
        <v>12.25</v>
      </c>
      <c r="BU7" s="46">
        <f t="shared" ref="BU7:BU70" si="6">BP7+BQ7+BS7</f>
        <v>13.960113960113972</v>
      </c>
      <c r="BV7" s="45">
        <f>((BM7)*BU7)%</f>
        <v>417.31127587148274</v>
      </c>
      <c r="BW7" s="45">
        <f t="shared" ref="BW7:BW70" si="7">BN7+BO7+BV7</f>
        <v>838.79956779654003</v>
      </c>
      <c r="BX7" s="45">
        <f t="shared" ref="BX7:BX70" si="8">BM7+BW7</f>
        <v>3828.1109521004241</v>
      </c>
      <c r="BY7" s="45">
        <f t="shared" ref="BY7:BY70" si="9">BX7*12</f>
        <v>45937.331425205091</v>
      </c>
      <c r="BZ7" s="45">
        <f t="shared" ref="BZ7:BZ70" si="10">BX7*24</f>
        <v>91874.662850410183</v>
      </c>
      <c r="CA7" s="48">
        <v>43101</v>
      </c>
      <c r="CB7" s="49">
        <v>0</v>
      </c>
      <c r="CC7" s="49">
        <v>0</v>
      </c>
    </row>
    <row r="8" spans="1:81">
      <c r="A8" s="41" t="s">
        <v>72</v>
      </c>
      <c r="B8" s="41" t="s">
        <v>73</v>
      </c>
      <c r="C8" s="41" t="s">
        <v>74</v>
      </c>
      <c r="D8" s="42" t="s">
        <v>75</v>
      </c>
      <c r="E8" s="43" t="s">
        <v>62</v>
      </c>
      <c r="F8" s="43" t="s">
        <v>63</v>
      </c>
      <c r="G8" s="43">
        <v>2</v>
      </c>
      <c r="H8" s="44">
        <v>1041.5999999999999</v>
      </c>
      <c r="I8" s="45">
        <v>2083.1999999999998</v>
      </c>
      <c r="J8" s="45"/>
      <c r="K8" s="45"/>
      <c r="L8" s="45"/>
      <c r="M8" s="45"/>
      <c r="N8" s="45"/>
      <c r="O8" s="45"/>
      <c r="P8" s="45"/>
      <c r="Q8" s="45">
        <v>2083.1999999999998</v>
      </c>
      <c r="R8" s="45">
        <v>416.64</v>
      </c>
      <c r="S8" s="45">
        <v>31.247999999999998</v>
      </c>
      <c r="T8" s="45">
        <v>20.831999999999997</v>
      </c>
      <c r="U8" s="45">
        <v>4.1663999999999994</v>
      </c>
      <c r="V8" s="45">
        <v>52.08</v>
      </c>
      <c r="W8" s="45">
        <v>166.65599999999998</v>
      </c>
      <c r="X8" s="45">
        <v>62.495999999999995</v>
      </c>
      <c r="Y8" s="45">
        <v>12.499199999999998</v>
      </c>
      <c r="Z8" s="45">
        <v>766.61759999999992</v>
      </c>
      <c r="AA8" s="45">
        <v>173.59999999999997</v>
      </c>
      <c r="AB8" s="45">
        <v>231.46666666666664</v>
      </c>
      <c r="AC8" s="45">
        <v>149.06453333333334</v>
      </c>
      <c r="AD8" s="45">
        <v>554.13119999999992</v>
      </c>
      <c r="AE8" s="45">
        <v>235.00800000000001</v>
      </c>
      <c r="AF8" s="45">
        <v>0</v>
      </c>
      <c r="AG8" s="45">
        <v>529.67999999999995</v>
      </c>
      <c r="AH8" s="45">
        <v>54.02</v>
      </c>
      <c r="AI8" s="45">
        <v>0</v>
      </c>
      <c r="AJ8" s="45">
        <v>0</v>
      </c>
      <c r="AK8" s="45">
        <v>6.1400000000000006</v>
      </c>
      <c r="AL8" s="45">
        <v>0</v>
      </c>
      <c r="AM8" s="45">
        <v>824.84799999999996</v>
      </c>
      <c r="AN8" s="45">
        <v>2145.5967999999998</v>
      </c>
      <c r="AO8" s="45">
        <v>10.454175925925925</v>
      </c>
      <c r="AP8" s="45">
        <v>0.83633407407407401</v>
      </c>
      <c r="AQ8" s="45">
        <v>0.418167037037037</v>
      </c>
      <c r="AR8" s="45">
        <v>7.2912000000000008</v>
      </c>
      <c r="AS8" s="45">
        <v>2.6831616000000009</v>
      </c>
      <c r="AT8" s="45">
        <v>89.57759999999999</v>
      </c>
      <c r="AU8" s="45">
        <v>3.472</v>
      </c>
      <c r="AV8" s="45">
        <v>114.73263863703703</v>
      </c>
      <c r="AW8" s="45">
        <v>28.93333333333333</v>
      </c>
      <c r="AX8" s="45">
        <v>17.128533333333333</v>
      </c>
      <c r="AY8" s="45">
        <v>0.43399999999999994</v>
      </c>
      <c r="AZ8" s="45">
        <v>6.944</v>
      </c>
      <c r="BA8" s="45">
        <v>2.700444444444444</v>
      </c>
      <c r="BB8" s="45">
        <v>20.659634488888891</v>
      </c>
      <c r="BC8" s="45">
        <v>76.799945600000001</v>
      </c>
      <c r="BD8" s="45"/>
      <c r="BE8" s="45">
        <v>0</v>
      </c>
      <c r="BF8" s="45">
        <v>76.799945600000001</v>
      </c>
      <c r="BG8" s="45">
        <v>97.285833333333315</v>
      </c>
      <c r="BH8" s="45"/>
      <c r="BI8" s="45">
        <v>0</v>
      </c>
      <c r="BJ8" s="45"/>
      <c r="BK8" s="45"/>
      <c r="BL8" s="45">
        <v>97.285833333333315</v>
      </c>
      <c r="BM8" s="45">
        <v>4517.6152175703701</v>
      </c>
      <c r="BN8" s="45">
        <f t="shared" si="0"/>
        <v>493.93159209967649</v>
      </c>
      <c r="BO8" s="45">
        <f t="shared" si="1"/>
        <v>349.04499175043804</v>
      </c>
      <c r="BP8" s="46">
        <f t="shared" si="3"/>
        <v>8.6609686609686669</v>
      </c>
      <c r="BQ8" s="46">
        <f t="shared" si="2"/>
        <v>1.8803418803418819</v>
      </c>
      <c r="BR8" s="47">
        <v>3</v>
      </c>
      <c r="BS8" s="46">
        <f t="shared" si="4"/>
        <v>3.4188034188034218</v>
      </c>
      <c r="BT8" s="46">
        <f t="shared" si="5"/>
        <v>12.25</v>
      </c>
      <c r="BU8" s="46">
        <f t="shared" si="6"/>
        <v>13.960113960113972</v>
      </c>
      <c r="BV8" s="45">
        <f t="shared" ref="BV8:BV70" si="11">((BM8)*BU8)%</f>
        <v>630.66423265227445</v>
      </c>
      <c r="BW8" s="45">
        <f t="shared" si="7"/>
        <v>1473.640816502389</v>
      </c>
      <c r="BX8" s="45">
        <f t="shared" si="8"/>
        <v>5991.2560340727596</v>
      </c>
      <c r="BY8" s="45">
        <f t="shared" si="9"/>
        <v>71895.072408873122</v>
      </c>
      <c r="BZ8" s="45">
        <f t="shared" si="10"/>
        <v>143790.14481774624</v>
      </c>
      <c r="CA8" s="48">
        <v>43101</v>
      </c>
      <c r="CB8" s="49">
        <v>0</v>
      </c>
      <c r="CC8" s="49">
        <v>0</v>
      </c>
    </row>
    <row r="9" spans="1:81">
      <c r="A9" s="41" t="s">
        <v>72</v>
      </c>
      <c r="B9" s="41" t="s">
        <v>16</v>
      </c>
      <c r="C9" s="41" t="s">
        <v>74</v>
      </c>
      <c r="D9" s="42" t="s">
        <v>76</v>
      </c>
      <c r="E9" s="43" t="s">
        <v>62</v>
      </c>
      <c r="F9" s="43" t="s">
        <v>63</v>
      </c>
      <c r="G9" s="43">
        <v>1</v>
      </c>
      <c r="H9" s="44">
        <v>2216.6799999999998</v>
      </c>
      <c r="I9" s="45">
        <v>2216.6799999999998</v>
      </c>
      <c r="J9" s="45"/>
      <c r="K9" s="45"/>
      <c r="L9" s="45"/>
      <c r="M9" s="45"/>
      <c r="N9" s="45"/>
      <c r="O9" s="45"/>
      <c r="P9" s="45"/>
      <c r="Q9" s="45">
        <v>2216.6799999999998</v>
      </c>
      <c r="R9" s="45">
        <v>443.33600000000001</v>
      </c>
      <c r="S9" s="45">
        <v>33.2502</v>
      </c>
      <c r="T9" s="45">
        <v>22.166799999999999</v>
      </c>
      <c r="U9" s="45">
        <v>4.4333599999999995</v>
      </c>
      <c r="V9" s="45">
        <v>55.417000000000002</v>
      </c>
      <c r="W9" s="45">
        <v>177.33439999999999</v>
      </c>
      <c r="X9" s="45">
        <v>66.500399999999999</v>
      </c>
      <c r="Y9" s="45">
        <v>13.300079999999999</v>
      </c>
      <c r="Z9" s="45">
        <v>815.73824000000002</v>
      </c>
      <c r="AA9" s="45">
        <v>184.7233333333333</v>
      </c>
      <c r="AB9" s="45">
        <v>246.29777777777775</v>
      </c>
      <c r="AC9" s="45">
        <v>158.61576888888891</v>
      </c>
      <c r="AD9" s="45">
        <v>589.63688000000002</v>
      </c>
      <c r="AE9" s="45">
        <v>46.999200000000002</v>
      </c>
      <c r="AF9" s="45">
        <v>0</v>
      </c>
      <c r="AG9" s="45">
        <v>264.83999999999997</v>
      </c>
      <c r="AH9" s="45">
        <v>27.01</v>
      </c>
      <c r="AI9" s="45">
        <v>0</v>
      </c>
      <c r="AJ9" s="45">
        <v>0</v>
      </c>
      <c r="AK9" s="45">
        <v>3.0700000000000003</v>
      </c>
      <c r="AL9" s="45">
        <v>0</v>
      </c>
      <c r="AM9" s="45">
        <v>341.91919999999999</v>
      </c>
      <c r="AN9" s="45">
        <v>1747.29432</v>
      </c>
      <c r="AO9" s="45">
        <v>11.124022029320988</v>
      </c>
      <c r="AP9" s="45">
        <v>0.88992176234567899</v>
      </c>
      <c r="AQ9" s="45">
        <v>0.4449608811728395</v>
      </c>
      <c r="AR9" s="45">
        <v>7.7583800000000007</v>
      </c>
      <c r="AS9" s="45">
        <v>2.8550838400000011</v>
      </c>
      <c r="AT9" s="45">
        <v>95.317239999999984</v>
      </c>
      <c r="AU9" s="45">
        <v>3.6944666666666666</v>
      </c>
      <c r="AV9" s="45">
        <v>122.08407517950616</v>
      </c>
      <c r="AW9" s="45">
        <v>30.787222222222219</v>
      </c>
      <c r="AX9" s="45">
        <v>18.226035555555555</v>
      </c>
      <c r="AY9" s="45">
        <v>0.46180833333333327</v>
      </c>
      <c r="AZ9" s="45">
        <v>7.3889333333333331</v>
      </c>
      <c r="BA9" s="45">
        <v>2.8734740740740738</v>
      </c>
      <c r="BB9" s="45">
        <v>21.983390254814818</v>
      </c>
      <c r="BC9" s="45">
        <v>81.720863773333335</v>
      </c>
      <c r="BD9" s="45"/>
      <c r="BE9" s="45">
        <v>0</v>
      </c>
      <c r="BF9" s="45">
        <v>81.720863773333335</v>
      </c>
      <c r="BG9" s="45">
        <v>67.580104166666672</v>
      </c>
      <c r="BH9" s="45"/>
      <c r="BI9" s="45">
        <v>0</v>
      </c>
      <c r="BJ9" s="45"/>
      <c r="BK9" s="45"/>
      <c r="BL9" s="45">
        <v>67.580104166666672</v>
      </c>
      <c r="BM9" s="45">
        <v>4235.3593631195054</v>
      </c>
      <c r="BN9" s="45">
        <f t="shared" si="0"/>
        <v>246.96579604983825</v>
      </c>
      <c r="BO9" s="45">
        <f t="shared" si="1"/>
        <v>174.52249587521902</v>
      </c>
      <c r="BP9" s="46">
        <f t="shared" si="3"/>
        <v>8.6609686609686669</v>
      </c>
      <c r="BQ9" s="46">
        <f t="shared" si="2"/>
        <v>1.8803418803418819</v>
      </c>
      <c r="BR9" s="47">
        <v>3</v>
      </c>
      <c r="BS9" s="46">
        <f t="shared" si="4"/>
        <v>3.4188034188034218</v>
      </c>
      <c r="BT9" s="46">
        <f t="shared" si="5"/>
        <v>12.25</v>
      </c>
      <c r="BU9" s="46">
        <f t="shared" si="6"/>
        <v>13.960113960113972</v>
      </c>
      <c r="BV9" s="45">
        <f t="shared" si="11"/>
        <v>591.26099371184023</v>
      </c>
      <c r="BW9" s="45">
        <f t="shared" si="7"/>
        <v>1012.7492856368975</v>
      </c>
      <c r="BX9" s="45">
        <f t="shared" si="8"/>
        <v>5248.1086487564025</v>
      </c>
      <c r="BY9" s="45">
        <f t="shared" si="9"/>
        <v>62977.303785076831</v>
      </c>
      <c r="BZ9" s="45">
        <f t="shared" si="10"/>
        <v>125954.60757015366</v>
      </c>
      <c r="CA9" s="48">
        <v>43101</v>
      </c>
      <c r="CB9" s="49">
        <v>0</v>
      </c>
      <c r="CC9" s="49">
        <v>0</v>
      </c>
    </row>
    <row r="10" spans="1:81">
      <c r="A10" s="41" t="s">
        <v>77</v>
      </c>
      <c r="B10" s="41" t="s">
        <v>78</v>
      </c>
      <c r="C10" s="41" t="s">
        <v>79</v>
      </c>
      <c r="D10" s="42" t="s">
        <v>80</v>
      </c>
      <c r="E10" s="43" t="s">
        <v>62</v>
      </c>
      <c r="F10" s="43" t="s">
        <v>63</v>
      </c>
      <c r="G10" s="43">
        <v>1</v>
      </c>
      <c r="H10" s="44">
        <v>2790.09</v>
      </c>
      <c r="I10" s="45">
        <v>2790.09</v>
      </c>
      <c r="J10" s="45"/>
      <c r="K10" s="45"/>
      <c r="L10" s="45"/>
      <c r="M10" s="45"/>
      <c r="N10" s="45"/>
      <c r="O10" s="45"/>
      <c r="P10" s="45"/>
      <c r="Q10" s="45">
        <v>2790.09</v>
      </c>
      <c r="R10" s="45">
        <v>558.01800000000003</v>
      </c>
      <c r="S10" s="45">
        <v>41.851350000000004</v>
      </c>
      <c r="T10" s="45">
        <v>27.900900000000004</v>
      </c>
      <c r="U10" s="45">
        <v>5.5801800000000004</v>
      </c>
      <c r="V10" s="45">
        <v>69.752250000000004</v>
      </c>
      <c r="W10" s="45">
        <v>223.20720000000003</v>
      </c>
      <c r="X10" s="45">
        <v>83.702700000000007</v>
      </c>
      <c r="Y10" s="45">
        <v>16.740540000000003</v>
      </c>
      <c r="Z10" s="45">
        <v>1026.7531200000001</v>
      </c>
      <c r="AA10" s="45">
        <v>232.50749999999999</v>
      </c>
      <c r="AB10" s="45">
        <v>310.01</v>
      </c>
      <c r="AC10" s="45">
        <v>199.64644000000004</v>
      </c>
      <c r="AD10" s="45">
        <v>742.16393999999991</v>
      </c>
      <c r="AE10" s="45">
        <v>12.594599999999986</v>
      </c>
      <c r="AF10" s="45">
        <v>304.2</v>
      </c>
      <c r="AG10" s="45">
        <v>0</v>
      </c>
      <c r="AH10" s="45">
        <v>0</v>
      </c>
      <c r="AI10" s="45">
        <v>0</v>
      </c>
      <c r="AJ10" s="45">
        <v>0</v>
      </c>
      <c r="AK10" s="45">
        <v>3.0700000000000003</v>
      </c>
      <c r="AL10" s="45">
        <v>293.88</v>
      </c>
      <c r="AM10" s="45">
        <v>613.74459999999999</v>
      </c>
      <c r="AN10" s="45">
        <v>2382.6616599999998</v>
      </c>
      <c r="AO10" s="45">
        <v>14.00158012152778</v>
      </c>
      <c r="AP10" s="45">
        <v>1.1201264097222223</v>
      </c>
      <c r="AQ10" s="45">
        <v>0.56006320486111116</v>
      </c>
      <c r="AR10" s="45">
        <v>9.7653150000000011</v>
      </c>
      <c r="AS10" s="45">
        <v>3.5936359200000014</v>
      </c>
      <c r="AT10" s="45">
        <v>119.97386999999999</v>
      </c>
      <c r="AU10" s="45">
        <v>4.6501500000000009</v>
      </c>
      <c r="AV10" s="45">
        <v>153.66474065611109</v>
      </c>
      <c r="AW10" s="45">
        <v>38.751249999999999</v>
      </c>
      <c r="AX10" s="45">
        <v>22.940740000000002</v>
      </c>
      <c r="AY10" s="45">
        <v>0.58126875</v>
      </c>
      <c r="AZ10" s="45">
        <v>9.3003000000000018</v>
      </c>
      <c r="BA10" s="45">
        <v>3.6167833333333332</v>
      </c>
      <c r="BB10" s="45">
        <v>27.670045886666674</v>
      </c>
      <c r="BC10" s="45">
        <v>102.86038797</v>
      </c>
      <c r="BD10" s="45"/>
      <c r="BE10" s="45">
        <v>0</v>
      </c>
      <c r="BF10" s="45">
        <v>102.86038797</v>
      </c>
      <c r="BG10" s="45">
        <v>88.207604166666698</v>
      </c>
      <c r="BH10" s="45"/>
      <c r="BI10" s="45">
        <v>0</v>
      </c>
      <c r="BJ10" s="45"/>
      <c r="BK10" s="45"/>
      <c r="BL10" s="45">
        <v>88.207604166666698</v>
      </c>
      <c r="BM10" s="45">
        <v>5517.4843927927786</v>
      </c>
      <c r="BN10" s="45">
        <f t="shared" si="0"/>
        <v>246.96579604983825</v>
      </c>
      <c r="BO10" s="45">
        <f t="shared" si="1"/>
        <v>174.52249587521902</v>
      </c>
      <c r="BP10" s="46">
        <f t="shared" si="3"/>
        <v>8.5633802816901436</v>
      </c>
      <c r="BQ10" s="46">
        <f t="shared" si="2"/>
        <v>1.8591549295774654</v>
      </c>
      <c r="BR10" s="47">
        <v>2</v>
      </c>
      <c r="BS10" s="46">
        <f t="shared" si="4"/>
        <v>2.2535211267605644</v>
      </c>
      <c r="BT10" s="46">
        <f t="shared" si="5"/>
        <v>11.25</v>
      </c>
      <c r="BU10" s="46">
        <f t="shared" si="6"/>
        <v>12.676056338028173</v>
      </c>
      <c r="BV10" s="45">
        <f t="shared" si="11"/>
        <v>699.39943007232432</v>
      </c>
      <c r="BW10" s="45">
        <f t="shared" si="7"/>
        <v>1120.8877219973815</v>
      </c>
      <c r="BX10" s="45">
        <f t="shared" si="8"/>
        <v>6638.3721147901597</v>
      </c>
      <c r="BY10" s="45">
        <f t="shared" si="9"/>
        <v>79660.465377481916</v>
      </c>
      <c r="BZ10" s="45">
        <f t="shared" si="10"/>
        <v>159320.93075496383</v>
      </c>
      <c r="CA10" s="50">
        <v>42370</v>
      </c>
      <c r="CB10" s="49">
        <v>0</v>
      </c>
      <c r="CC10" s="49">
        <v>0</v>
      </c>
    </row>
    <row r="11" spans="1:81">
      <c r="A11" s="41" t="s">
        <v>77</v>
      </c>
      <c r="B11" s="41" t="s">
        <v>17</v>
      </c>
      <c r="C11" s="41" t="s">
        <v>77</v>
      </c>
      <c r="D11" s="42" t="s">
        <v>81</v>
      </c>
      <c r="E11" s="43" t="s">
        <v>62</v>
      </c>
      <c r="F11" s="43" t="s">
        <v>63</v>
      </c>
      <c r="G11" s="43">
        <v>1</v>
      </c>
      <c r="H11" s="44">
        <v>1511.38</v>
      </c>
      <c r="I11" s="45">
        <v>1511.38</v>
      </c>
      <c r="J11" s="45"/>
      <c r="K11" s="45"/>
      <c r="L11" s="45"/>
      <c r="M11" s="45"/>
      <c r="N11" s="45"/>
      <c r="O11" s="45"/>
      <c r="P11" s="45"/>
      <c r="Q11" s="45">
        <v>1511.38</v>
      </c>
      <c r="R11" s="45">
        <v>302.27600000000001</v>
      </c>
      <c r="S11" s="45">
        <v>22.6707</v>
      </c>
      <c r="T11" s="45">
        <v>15.113800000000001</v>
      </c>
      <c r="U11" s="45">
        <v>3.0227600000000003</v>
      </c>
      <c r="V11" s="45">
        <v>37.784500000000001</v>
      </c>
      <c r="W11" s="45">
        <v>120.91040000000001</v>
      </c>
      <c r="X11" s="45">
        <v>45.3414</v>
      </c>
      <c r="Y11" s="45">
        <v>9.0682800000000015</v>
      </c>
      <c r="Z11" s="45">
        <v>556.18784000000005</v>
      </c>
      <c r="AA11" s="45">
        <v>125.94833333333334</v>
      </c>
      <c r="AB11" s="45">
        <v>167.93111111111111</v>
      </c>
      <c r="AC11" s="45">
        <v>108.14763555555558</v>
      </c>
      <c r="AD11" s="45">
        <v>402.02708000000007</v>
      </c>
      <c r="AE11" s="45">
        <v>89.3172</v>
      </c>
      <c r="AF11" s="45">
        <v>397</v>
      </c>
      <c r="AG11" s="45">
        <v>0</v>
      </c>
      <c r="AH11" s="45">
        <v>36.92</v>
      </c>
      <c r="AI11" s="45">
        <v>0</v>
      </c>
      <c r="AJ11" s="45">
        <v>0</v>
      </c>
      <c r="AK11" s="45">
        <v>3.0700000000000003</v>
      </c>
      <c r="AL11" s="45">
        <v>0</v>
      </c>
      <c r="AM11" s="45">
        <v>526.30720000000008</v>
      </c>
      <c r="AN11" s="45">
        <v>1484.5221200000001</v>
      </c>
      <c r="AO11" s="45">
        <v>7.584596971450619</v>
      </c>
      <c r="AP11" s="45">
        <v>0.60676775771604952</v>
      </c>
      <c r="AQ11" s="45">
        <v>0.30338387885802476</v>
      </c>
      <c r="AR11" s="45">
        <v>5.2898300000000011</v>
      </c>
      <c r="AS11" s="45">
        <v>1.946657440000001</v>
      </c>
      <c r="AT11" s="45">
        <v>64.989339999999999</v>
      </c>
      <c r="AU11" s="45">
        <v>2.518966666666667</v>
      </c>
      <c r="AV11" s="45">
        <v>83.239542714691368</v>
      </c>
      <c r="AW11" s="45">
        <v>20.991388888888888</v>
      </c>
      <c r="AX11" s="45">
        <v>12.426902222222225</v>
      </c>
      <c r="AY11" s="45">
        <v>0.31487083333333332</v>
      </c>
      <c r="AZ11" s="45">
        <v>5.037933333333334</v>
      </c>
      <c r="BA11" s="45">
        <v>1.9591962962962963</v>
      </c>
      <c r="BB11" s="45">
        <v>14.988747299259263</v>
      </c>
      <c r="BC11" s="45">
        <v>55.719038873333346</v>
      </c>
      <c r="BD11" s="45"/>
      <c r="BE11" s="45">
        <v>0</v>
      </c>
      <c r="BF11" s="45">
        <v>55.719038873333346</v>
      </c>
      <c r="BG11" s="45">
        <v>67.580104166666658</v>
      </c>
      <c r="BH11" s="45"/>
      <c r="BI11" s="45">
        <v>0</v>
      </c>
      <c r="BJ11" s="45"/>
      <c r="BK11" s="45"/>
      <c r="BL11" s="45">
        <v>67.580104166666658</v>
      </c>
      <c r="BM11" s="45">
        <v>3202.4408057546916</v>
      </c>
      <c r="BN11" s="45">
        <f t="shared" si="0"/>
        <v>246.96579604983825</v>
      </c>
      <c r="BO11" s="45">
        <f t="shared" si="1"/>
        <v>174.52249587521902</v>
      </c>
      <c r="BP11" s="46">
        <f t="shared" si="3"/>
        <v>8.5633802816901436</v>
      </c>
      <c r="BQ11" s="46">
        <f t="shared" si="2"/>
        <v>1.8591549295774654</v>
      </c>
      <c r="BR11" s="47">
        <v>2</v>
      </c>
      <c r="BS11" s="46">
        <f t="shared" si="4"/>
        <v>2.2535211267605644</v>
      </c>
      <c r="BT11" s="46">
        <f t="shared" si="5"/>
        <v>11.25</v>
      </c>
      <c r="BU11" s="46">
        <f t="shared" si="6"/>
        <v>12.676056338028173</v>
      </c>
      <c r="BV11" s="45">
        <f t="shared" si="11"/>
        <v>405.94320072946806</v>
      </c>
      <c r="BW11" s="45">
        <f t="shared" si="7"/>
        <v>827.4314926545253</v>
      </c>
      <c r="BX11" s="45">
        <f t="shared" si="8"/>
        <v>4029.8722984092169</v>
      </c>
      <c r="BY11" s="45">
        <f t="shared" si="9"/>
        <v>48358.467580910605</v>
      </c>
      <c r="BZ11" s="45">
        <f t="shared" si="10"/>
        <v>96716.935161821209</v>
      </c>
      <c r="CA11" s="48">
        <v>43101</v>
      </c>
      <c r="CB11" s="49">
        <v>0</v>
      </c>
      <c r="CC11" s="49">
        <v>0</v>
      </c>
    </row>
    <row r="12" spans="1:81">
      <c r="A12" s="41" t="s">
        <v>77</v>
      </c>
      <c r="B12" s="41" t="s">
        <v>16</v>
      </c>
      <c r="C12" s="41" t="s">
        <v>77</v>
      </c>
      <c r="D12" s="42" t="s">
        <v>82</v>
      </c>
      <c r="E12" s="43" t="s">
        <v>62</v>
      </c>
      <c r="F12" s="43" t="s">
        <v>63</v>
      </c>
      <c r="G12" s="43">
        <v>1</v>
      </c>
      <c r="H12" s="44">
        <v>2216.69</v>
      </c>
      <c r="I12" s="45">
        <v>2216.69</v>
      </c>
      <c r="J12" s="45"/>
      <c r="K12" s="45"/>
      <c r="L12" s="45"/>
      <c r="M12" s="45"/>
      <c r="N12" s="45"/>
      <c r="O12" s="45"/>
      <c r="P12" s="45"/>
      <c r="Q12" s="45">
        <v>2216.69</v>
      </c>
      <c r="R12" s="45">
        <v>443.33800000000002</v>
      </c>
      <c r="S12" s="45">
        <v>33.250349999999997</v>
      </c>
      <c r="T12" s="45">
        <v>22.166900000000002</v>
      </c>
      <c r="U12" s="45">
        <v>4.4333800000000005</v>
      </c>
      <c r="V12" s="45">
        <v>55.417250000000003</v>
      </c>
      <c r="W12" s="45">
        <v>177.33520000000001</v>
      </c>
      <c r="X12" s="45">
        <v>66.500699999999995</v>
      </c>
      <c r="Y12" s="45">
        <v>13.300140000000001</v>
      </c>
      <c r="Z12" s="45">
        <v>815.74191999999994</v>
      </c>
      <c r="AA12" s="45">
        <v>184.72416666666666</v>
      </c>
      <c r="AB12" s="45">
        <v>246.29888888888888</v>
      </c>
      <c r="AC12" s="45">
        <v>158.61648444444447</v>
      </c>
      <c r="AD12" s="45">
        <v>589.63954000000001</v>
      </c>
      <c r="AE12" s="45">
        <v>46.99860000000001</v>
      </c>
      <c r="AF12" s="45">
        <v>397</v>
      </c>
      <c r="AG12" s="45">
        <v>0</v>
      </c>
      <c r="AH12" s="45">
        <v>36.92</v>
      </c>
      <c r="AI12" s="45">
        <v>0</v>
      </c>
      <c r="AJ12" s="45">
        <v>0</v>
      </c>
      <c r="AK12" s="45">
        <v>3.0700000000000003</v>
      </c>
      <c r="AL12" s="45">
        <v>0</v>
      </c>
      <c r="AM12" s="45">
        <v>483.98860000000002</v>
      </c>
      <c r="AN12" s="45">
        <v>1889.37006</v>
      </c>
      <c r="AO12" s="45">
        <v>11.124072212577161</v>
      </c>
      <c r="AP12" s="45">
        <v>0.88992577700617292</v>
      </c>
      <c r="AQ12" s="45">
        <v>0.44496288850308646</v>
      </c>
      <c r="AR12" s="45">
        <v>7.7584150000000012</v>
      </c>
      <c r="AS12" s="45">
        <v>2.855096720000001</v>
      </c>
      <c r="AT12" s="45">
        <v>95.317669999999993</v>
      </c>
      <c r="AU12" s="45">
        <v>3.6944833333333338</v>
      </c>
      <c r="AV12" s="45">
        <v>122.08462593141975</v>
      </c>
      <c r="AW12" s="45">
        <v>30.78736111111111</v>
      </c>
      <c r="AX12" s="45">
        <v>18.22611777777778</v>
      </c>
      <c r="AY12" s="45">
        <v>0.46181041666666667</v>
      </c>
      <c r="AZ12" s="45">
        <v>7.3889666666666676</v>
      </c>
      <c r="BA12" s="45">
        <v>2.8734870370370369</v>
      </c>
      <c r="BB12" s="45">
        <v>21.983489427407413</v>
      </c>
      <c r="BC12" s="45">
        <v>81.721232436666668</v>
      </c>
      <c r="BD12" s="45"/>
      <c r="BE12" s="45">
        <v>0</v>
      </c>
      <c r="BF12" s="45">
        <v>81.721232436666668</v>
      </c>
      <c r="BG12" s="45">
        <v>67.580104166666672</v>
      </c>
      <c r="BH12" s="45"/>
      <c r="BI12" s="45">
        <v>0</v>
      </c>
      <c r="BJ12" s="45"/>
      <c r="BK12" s="45"/>
      <c r="BL12" s="45">
        <v>67.580104166666672</v>
      </c>
      <c r="BM12" s="45">
        <v>4377.446022534752</v>
      </c>
      <c r="BN12" s="45">
        <f t="shared" si="0"/>
        <v>246.96579604983825</v>
      </c>
      <c r="BO12" s="45">
        <f t="shared" si="1"/>
        <v>174.52249587521902</v>
      </c>
      <c r="BP12" s="46">
        <f t="shared" si="3"/>
        <v>8.5633802816901436</v>
      </c>
      <c r="BQ12" s="46">
        <f t="shared" si="2"/>
        <v>1.8591549295774654</v>
      </c>
      <c r="BR12" s="47">
        <v>2</v>
      </c>
      <c r="BS12" s="46">
        <f t="shared" si="4"/>
        <v>2.2535211267605644</v>
      </c>
      <c r="BT12" s="46">
        <f t="shared" si="5"/>
        <v>11.25</v>
      </c>
      <c r="BU12" s="46">
        <f t="shared" si="6"/>
        <v>12.676056338028173</v>
      </c>
      <c r="BV12" s="45">
        <f t="shared" si="11"/>
        <v>554.88752398327858</v>
      </c>
      <c r="BW12" s="45">
        <f t="shared" si="7"/>
        <v>976.37581590833588</v>
      </c>
      <c r="BX12" s="45">
        <f t="shared" si="8"/>
        <v>5353.8218384430875</v>
      </c>
      <c r="BY12" s="45">
        <f t="shared" si="9"/>
        <v>64245.86206131705</v>
      </c>
      <c r="BZ12" s="45">
        <f t="shared" si="10"/>
        <v>128491.7241226341</v>
      </c>
      <c r="CA12" s="48">
        <v>43101</v>
      </c>
      <c r="CB12" s="49">
        <v>0</v>
      </c>
      <c r="CC12" s="49">
        <v>0</v>
      </c>
    </row>
    <row r="13" spans="1:81">
      <c r="A13" s="41" t="s">
        <v>83</v>
      </c>
      <c r="B13" s="41" t="s">
        <v>16</v>
      </c>
      <c r="C13" s="41" t="s">
        <v>84</v>
      </c>
      <c r="D13" s="42" t="s">
        <v>85</v>
      </c>
      <c r="E13" s="43" t="s">
        <v>62</v>
      </c>
      <c r="F13" s="43" t="s">
        <v>63</v>
      </c>
      <c r="G13" s="43">
        <v>1</v>
      </c>
      <c r="H13" s="44">
        <v>2216.69</v>
      </c>
      <c r="I13" s="45">
        <v>2216.69</v>
      </c>
      <c r="J13" s="45"/>
      <c r="K13" s="45"/>
      <c r="L13" s="45"/>
      <c r="M13" s="45"/>
      <c r="N13" s="45"/>
      <c r="O13" s="45"/>
      <c r="P13" s="45"/>
      <c r="Q13" s="45">
        <v>2216.69</v>
      </c>
      <c r="R13" s="45">
        <v>443.33800000000002</v>
      </c>
      <c r="S13" s="45">
        <v>33.250349999999997</v>
      </c>
      <c r="T13" s="45">
        <v>22.166900000000002</v>
      </c>
      <c r="U13" s="45">
        <v>4.4333800000000005</v>
      </c>
      <c r="V13" s="45">
        <v>55.417250000000003</v>
      </c>
      <c r="W13" s="45">
        <v>177.33520000000001</v>
      </c>
      <c r="X13" s="45">
        <v>66.500699999999995</v>
      </c>
      <c r="Y13" s="45">
        <v>13.300140000000001</v>
      </c>
      <c r="Z13" s="45">
        <v>815.74191999999994</v>
      </c>
      <c r="AA13" s="45">
        <v>184.72416666666666</v>
      </c>
      <c r="AB13" s="45">
        <v>246.29888888888888</v>
      </c>
      <c r="AC13" s="45">
        <v>158.61648444444447</v>
      </c>
      <c r="AD13" s="45">
        <v>589.63954000000001</v>
      </c>
      <c r="AE13" s="45">
        <v>46.99860000000001</v>
      </c>
      <c r="AF13" s="45">
        <v>397</v>
      </c>
      <c r="AG13" s="45">
        <v>0</v>
      </c>
      <c r="AH13" s="45">
        <v>32.619999999999997</v>
      </c>
      <c r="AI13" s="45">
        <v>0</v>
      </c>
      <c r="AJ13" s="45">
        <v>0</v>
      </c>
      <c r="AK13" s="45">
        <v>3.0700000000000003</v>
      </c>
      <c r="AL13" s="45">
        <v>0</v>
      </c>
      <c r="AM13" s="45">
        <v>479.68860000000001</v>
      </c>
      <c r="AN13" s="45">
        <v>1885.07006</v>
      </c>
      <c r="AO13" s="45">
        <v>11.124072212577161</v>
      </c>
      <c r="AP13" s="45">
        <v>0.88992577700617292</v>
      </c>
      <c r="AQ13" s="45">
        <v>0.44496288850308646</v>
      </c>
      <c r="AR13" s="45">
        <v>7.7584150000000012</v>
      </c>
      <c r="AS13" s="45">
        <v>2.855096720000001</v>
      </c>
      <c r="AT13" s="45">
        <v>95.317669999999993</v>
      </c>
      <c r="AU13" s="45">
        <v>3.6944833333333338</v>
      </c>
      <c r="AV13" s="45">
        <v>122.08462593141975</v>
      </c>
      <c r="AW13" s="45">
        <v>30.78736111111111</v>
      </c>
      <c r="AX13" s="45">
        <v>18.22611777777778</v>
      </c>
      <c r="AY13" s="45">
        <v>0.46181041666666667</v>
      </c>
      <c r="AZ13" s="45">
        <v>7.3889666666666676</v>
      </c>
      <c r="BA13" s="45">
        <v>2.8734870370370369</v>
      </c>
      <c r="BB13" s="45">
        <v>21.983489427407413</v>
      </c>
      <c r="BC13" s="45">
        <v>81.721232436666668</v>
      </c>
      <c r="BD13" s="45"/>
      <c r="BE13" s="45">
        <v>0</v>
      </c>
      <c r="BF13" s="45">
        <v>81.721232436666668</v>
      </c>
      <c r="BG13" s="45">
        <v>67.580104166666672</v>
      </c>
      <c r="BH13" s="45"/>
      <c r="BI13" s="45">
        <v>0</v>
      </c>
      <c r="BJ13" s="45"/>
      <c r="BK13" s="45"/>
      <c r="BL13" s="45">
        <v>67.580104166666672</v>
      </c>
      <c r="BM13" s="45">
        <v>4373.1460225347528</v>
      </c>
      <c r="BN13" s="45">
        <f t="shared" si="0"/>
        <v>246.96579604983825</v>
      </c>
      <c r="BO13" s="45">
        <f t="shared" si="1"/>
        <v>174.52249587521902</v>
      </c>
      <c r="BP13" s="46">
        <f t="shared" si="3"/>
        <v>8.5633802816901436</v>
      </c>
      <c r="BQ13" s="46">
        <f t="shared" si="2"/>
        <v>1.8591549295774654</v>
      </c>
      <c r="BR13" s="47">
        <v>2</v>
      </c>
      <c r="BS13" s="46">
        <f t="shared" si="4"/>
        <v>2.2535211267605644</v>
      </c>
      <c r="BT13" s="46">
        <f t="shared" si="5"/>
        <v>11.25</v>
      </c>
      <c r="BU13" s="46">
        <f t="shared" si="6"/>
        <v>12.676056338028173</v>
      </c>
      <c r="BV13" s="45">
        <f t="shared" si="11"/>
        <v>554.34245356074348</v>
      </c>
      <c r="BW13" s="45">
        <f t="shared" si="7"/>
        <v>975.83074548580078</v>
      </c>
      <c r="BX13" s="45">
        <f t="shared" si="8"/>
        <v>5348.9767680205532</v>
      </c>
      <c r="BY13" s="45">
        <f t="shared" si="9"/>
        <v>64187.721216246639</v>
      </c>
      <c r="BZ13" s="45">
        <f t="shared" si="10"/>
        <v>128375.44243249328</v>
      </c>
      <c r="CA13" s="48">
        <v>43101</v>
      </c>
      <c r="CB13" s="49">
        <v>0</v>
      </c>
      <c r="CC13" s="49">
        <v>0</v>
      </c>
    </row>
    <row r="14" spans="1:81">
      <c r="A14" s="41" t="s">
        <v>86</v>
      </c>
      <c r="B14" s="41" t="s">
        <v>66</v>
      </c>
      <c r="C14" s="41" t="s">
        <v>67</v>
      </c>
      <c r="D14" s="42" t="s">
        <v>87</v>
      </c>
      <c r="E14" s="43" t="s">
        <v>62</v>
      </c>
      <c r="F14" s="43" t="s">
        <v>63</v>
      </c>
      <c r="G14" s="43">
        <v>1</v>
      </c>
      <c r="H14" s="44">
        <v>1281.1600000000001</v>
      </c>
      <c r="I14" s="45">
        <v>1281.1600000000001</v>
      </c>
      <c r="J14" s="45"/>
      <c r="K14" s="45"/>
      <c r="L14" s="45"/>
      <c r="M14" s="45"/>
      <c r="N14" s="45"/>
      <c r="O14" s="45"/>
      <c r="P14" s="45"/>
      <c r="Q14" s="45">
        <v>1281.1600000000001</v>
      </c>
      <c r="R14" s="45">
        <v>256.23200000000003</v>
      </c>
      <c r="S14" s="45">
        <v>19.217400000000001</v>
      </c>
      <c r="T14" s="45">
        <v>12.8116</v>
      </c>
      <c r="U14" s="45">
        <v>2.5623200000000002</v>
      </c>
      <c r="V14" s="45">
        <v>32.029000000000003</v>
      </c>
      <c r="W14" s="45">
        <v>102.4928</v>
      </c>
      <c r="X14" s="45">
        <v>38.434800000000003</v>
      </c>
      <c r="Y14" s="45">
        <v>7.6869600000000009</v>
      </c>
      <c r="Z14" s="45">
        <v>471.46688</v>
      </c>
      <c r="AA14" s="45">
        <v>106.76333333333334</v>
      </c>
      <c r="AB14" s="45">
        <v>142.35111111111112</v>
      </c>
      <c r="AC14" s="45">
        <v>91.674115555555574</v>
      </c>
      <c r="AD14" s="45">
        <v>340.78856000000007</v>
      </c>
      <c r="AE14" s="45">
        <v>103.13039999999999</v>
      </c>
      <c r="AF14" s="45">
        <v>397</v>
      </c>
      <c r="AG14" s="45">
        <v>0</v>
      </c>
      <c r="AH14" s="45">
        <v>0</v>
      </c>
      <c r="AI14" s="45">
        <v>9.84</v>
      </c>
      <c r="AJ14" s="45">
        <v>0</v>
      </c>
      <c r="AK14" s="45">
        <v>3.0700000000000003</v>
      </c>
      <c r="AL14" s="45">
        <v>0</v>
      </c>
      <c r="AM14" s="45">
        <v>513.04039999999998</v>
      </c>
      <c r="AN14" s="45">
        <v>1325.29584</v>
      </c>
      <c r="AO14" s="45">
        <v>6.4292780478395075</v>
      </c>
      <c r="AP14" s="45">
        <v>0.51434224382716054</v>
      </c>
      <c r="AQ14" s="45">
        <v>0.25717112191358027</v>
      </c>
      <c r="AR14" s="45">
        <v>4.4840600000000013</v>
      </c>
      <c r="AS14" s="45">
        <v>1.6501340800000008</v>
      </c>
      <c r="AT14" s="45">
        <v>55.089880000000001</v>
      </c>
      <c r="AU14" s="45">
        <v>2.1352666666666669</v>
      </c>
      <c r="AV14" s="45">
        <v>70.560132160246923</v>
      </c>
      <c r="AW14" s="45">
        <v>17.79388888888889</v>
      </c>
      <c r="AX14" s="45">
        <v>10.533982222222223</v>
      </c>
      <c r="AY14" s="45">
        <v>0.26690833333333336</v>
      </c>
      <c r="AZ14" s="45">
        <v>4.2705333333333337</v>
      </c>
      <c r="BA14" s="45">
        <v>1.660762962962963</v>
      </c>
      <c r="BB14" s="45">
        <v>12.705595872592596</v>
      </c>
      <c r="BC14" s="45">
        <v>47.23167161333334</v>
      </c>
      <c r="BD14" s="45">
        <v>174.70363636363635</v>
      </c>
      <c r="BE14" s="45">
        <v>174.70363636363635</v>
      </c>
      <c r="BF14" s="45">
        <v>221.93530797696968</v>
      </c>
      <c r="BG14" s="45">
        <v>67.580104166666672</v>
      </c>
      <c r="BH14" s="45"/>
      <c r="BI14" s="45">
        <v>0</v>
      </c>
      <c r="BJ14" s="45"/>
      <c r="BK14" s="45"/>
      <c r="BL14" s="45">
        <v>67.580104166666672</v>
      </c>
      <c r="BM14" s="45">
        <v>2966.5313843038839</v>
      </c>
      <c r="BN14" s="45">
        <f t="shared" si="0"/>
        <v>246.96579604983825</v>
      </c>
      <c r="BO14" s="45">
        <f t="shared" si="1"/>
        <v>174.52249587521902</v>
      </c>
      <c r="BP14" s="46">
        <f t="shared" si="3"/>
        <v>8.6609686609686669</v>
      </c>
      <c r="BQ14" s="46">
        <f t="shared" si="2"/>
        <v>1.8803418803418819</v>
      </c>
      <c r="BR14" s="47">
        <v>3</v>
      </c>
      <c r="BS14" s="46">
        <f t="shared" si="4"/>
        <v>3.4188034188034218</v>
      </c>
      <c r="BT14" s="46">
        <f t="shared" si="5"/>
        <v>12.25</v>
      </c>
      <c r="BU14" s="46">
        <f t="shared" si="6"/>
        <v>13.960113960113972</v>
      </c>
      <c r="BV14" s="45">
        <f t="shared" si="11"/>
        <v>414.13116191136874</v>
      </c>
      <c r="BW14" s="45">
        <f t="shared" si="7"/>
        <v>835.61945383642603</v>
      </c>
      <c r="BX14" s="45">
        <f t="shared" si="8"/>
        <v>3802.15083814031</v>
      </c>
      <c r="BY14" s="45">
        <f t="shared" si="9"/>
        <v>45625.810057683717</v>
      </c>
      <c r="BZ14" s="45">
        <f t="shared" si="10"/>
        <v>91251.620115367434</v>
      </c>
      <c r="CA14" s="48">
        <v>43101</v>
      </c>
      <c r="CB14" s="49">
        <v>0</v>
      </c>
      <c r="CC14" s="49">
        <v>0</v>
      </c>
    </row>
    <row r="15" spans="1:81">
      <c r="A15" s="41" t="s">
        <v>88</v>
      </c>
      <c r="B15" s="41" t="s">
        <v>78</v>
      </c>
      <c r="C15" s="41" t="s">
        <v>89</v>
      </c>
      <c r="D15" s="42" t="s">
        <v>90</v>
      </c>
      <c r="E15" s="43" t="s">
        <v>62</v>
      </c>
      <c r="F15" s="43" t="s">
        <v>63</v>
      </c>
      <c r="G15" s="43">
        <v>2</v>
      </c>
      <c r="H15" s="44">
        <v>3035.23</v>
      </c>
      <c r="I15" s="45">
        <v>6070.46</v>
      </c>
      <c r="J15" s="45"/>
      <c r="K15" s="45"/>
      <c r="L15" s="45"/>
      <c r="M15" s="45"/>
      <c r="N15" s="45"/>
      <c r="O15" s="45"/>
      <c r="P15" s="45"/>
      <c r="Q15" s="45">
        <v>6070.46</v>
      </c>
      <c r="R15" s="45">
        <v>1214.0920000000001</v>
      </c>
      <c r="S15" s="45">
        <v>91.056899999999999</v>
      </c>
      <c r="T15" s="45">
        <v>60.704599999999999</v>
      </c>
      <c r="U15" s="45">
        <v>12.140919999999999</v>
      </c>
      <c r="V15" s="45">
        <v>151.76150000000001</v>
      </c>
      <c r="W15" s="45">
        <v>485.63679999999999</v>
      </c>
      <c r="X15" s="45">
        <v>182.1138</v>
      </c>
      <c r="Y15" s="45">
        <v>36.422760000000004</v>
      </c>
      <c r="Z15" s="45">
        <v>2233.9292800000003</v>
      </c>
      <c r="AA15" s="45">
        <v>505.87166666666667</v>
      </c>
      <c r="AB15" s="45">
        <v>674.49555555555548</v>
      </c>
      <c r="AC15" s="45">
        <v>434.37513777777787</v>
      </c>
      <c r="AD15" s="45">
        <v>1614.74236</v>
      </c>
      <c r="AE15" s="45">
        <v>0</v>
      </c>
      <c r="AF15" s="45">
        <v>794</v>
      </c>
      <c r="AG15" s="45">
        <v>0</v>
      </c>
      <c r="AH15" s="45">
        <v>30</v>
      </c>
      <c r="AI15" s="45">
        <v>0</v>
      </c>
      <c r="AJ15" s="45">
        <v>0</v>
      </c>
      <c r="AK15" s="45">
        <v>6.1400000000000006</v>
      </c>
      <c r="AL15" s="45">
        <v>587.76</v>
      </c>
      <c r="AM15" s="45">
        <v>1417.9</v>
      </c>
      <c r="AN15" s="45">
        <v>5266.5716400000001</v>
      </c>
      <c r="AO15" s="45">
        <v>30.463544926697534</v>
      </c>
      <c r="AP15" s="45">
        <v>2.4370835941358027</v>
      </c>
      <c r="AQ15" s="45">
        <v>1.2185417970679013</v>
      </c>
      <c r="AR15" s="45">
        <v>21.246610000000004</v>
      </c>
      <c r="AS15" s="45">
        <v>7.8187524800000032</v>
      </c>
      <c r="AT15" s="45">
        <v>261.02977999999996</v>
      </c>
      <c r="AU15" s="45">
        <v>10.117433333333334</v>
      </c>
      <c r="AV15" s="45">
        <v>334.33174613123452</v>
      </c>
      <c r="AW15" s="45">
        <v>84.311944444444435</v>
      </c>
      <c r="AX15" s="45">
        <v>49.912671111111116</v>
      </c>
      <c r="AY15" s="45">
        <v>1.2646791666666666</v>
      </c>
      <c r="AZ15" s="45">
        <v>20.234866666666669</v>
      </c>
      <c r="BA15" s="45">
        <v>7.8691148148148145</v>
      </c>
      <c r="BB15" s="45">
        <v>60.202325642962975</v>
      </c>
      <c r="BC15" s="45">
        <v>223.79560184666667</v>
      </c>
      <c r="BD15" s="45"/>
      <c r="BE15" s="45">
        <v>0</v>
      </c>
      <c r="BF15" s="45">
        <v>223.79560184666667</v>
      </c>
      <c r="BG15" s="45">
        <v>176.4152083333334</v>
      </c>
      <c r="BH15" s="45"/>
      <c r="BI15" s="45">
        <v>0</v>
      </c>
      <c r="BJ15" s="45"/>
      <c r="BK15" s="45"/>
      <c r="BL15" s="45">
        <v>176.4152083333334</v>
      </c>
      <c r="BM15" s="45">
        <v>12071.574196311236</v>
      </c>
      <c r="BN15" s="45">
        <f t="shared" si="0"/>
        <v>493.93159209967649</v>
      </c>
      <c r="BO15" s="45">
        <f t="shared" si="1"/>
        <v>349.04499175043804</v>
      </c>
      <c r="BP15" s="46">
        <f t="shared" si="3"/>
        <v>8.7106017191977063</v>
      </c>
      <c r="BQ15" s="46">
        <f t="shared" si="2"/>
        <v>1.8911174785100282</v>
      </c>
      <c r="BR15" s="47">
        <v>3.5000000000000004</v>
      </c>
      <c r="BS15" s="46">
        <f t="shared" si="4"/>
        <v>4.0114613180515759</v>
      </c>
      <c r="BT15" s="46">
        <f t="shared" si="5"/>
        <v>12.75</v>
      </c>
      <c r="BU15" s="46">
        <f t="shared" si="6"/>
        <v>14.613180515759311</v>
      </c>
      <c r="BV15" s="45">
        <f t="shared" si="11"/>
        <v>1764.0409284007819</v>
      </c>
      <c r="BW15" s="45">
        <f t="shared" si="7"/>
        <v>2607.0175122508963</v>
      </c>
      <c r="BX15" s="45">
        <f t="shared" si="8"/>
        <v>14678.591708562133</v>
      </c>
      <c r="BY15" s="45">
        <f t="shared" si="9"/>
        <v>176143.1005027456</v>
      </c>
      <c r="BZ15" s="45">
        <f t="shared" si="10"/>
        <v>352286.2010054912</v>
      </c>
      <c r="CA15" s="48">
        <v>43101</v>
      </c>
      <c r="CB15" s="49">
        <v>0</v>
      </c>
      <c r="CC15" s="49">
        <v>0</v>
      </c>
    </row>
    <row r="16" spans="1:81">
      <c r="A16" s="41" t="s">
        <v>91</v>
      </c>
      <c r="B16" s="41" t="s">
        <v>92</v>
      </c>
      <c r="C16" s="41" t="s">
        <v>93</v>
      </c>
      <c r="D16" s="42" t="s">
        <v>94</v>
      </c>
      <c r="E16" s="43" t="s">
        <v>62</v>
      </c>
      <c r="F16" s="43" t="s">
        <v>63</v>
      </c>
      <c r="G16" s="43">
        <v>11</v>
      </c>
      <c r="H16" s="44">
        <v>1498.3</v>
      </c>
      <c r="I16" s="45">
        <v>16481.3</v>
      </c>
      <c r="J16" s="45"/>
      <c r="K16" s="45"/>
      <c r="L16" s="45"/>
      <c r="M16" s="45"/>
      <c r="N16" s="45"/>
      <c r="O16" s="45"/>
      <c r="P16" s="45"/>
      <c r="Q16" s="45">
        <v>16481.3</v>
      </c>
      <c r="R16" s="45">
        <v>3296.26</v>
      </c>
      <c r="S16" s="45">
        <v>247.21949999999998</v>
      </c>
      <c r="T16" s="45">
        <v>164.81299999999999</v>
      </c>
      <c r="U16" s="45">
        <v>32.962600000000002</v>
      </c>
      <c r="V16" s="45">
        <v>412.03250000000003</v>
      </c>
      <c r="W16" s="45">
        <v>1318.5039999999999</v>
      </c>
      <c r="X16" s="45">
        <v>494.43899999999996</v>
      </c>
      <c r="Y16" s="45">
        <v>98.887799999999999</v>
      </c>
      <c r="Z16" s="45">
        <v>6065.1184000000012</v>
      </c>
      <c r="AA16" s="45">
        <v>1373.4416666666666</v>
      </c>
      <c r="AB16" s="45">
        <v>1831.2555555555555</v>
      </c>
      <c r="AC16" s="45">
        <v>1179.3285777777778</v>
      </c>
      <c r="AD16" s="45">
        <v>4384.0257999999994</v>
      </c>
      <c r="AE16" s="45">
        <v>2377.1220000000003</v>
      </c>
      <c r="AF16" s="45">
        <v>4367</v>
      </c>
      <c r="AG16" s="45">
        <v>0</v>
      </c>
      <c r="AH16" s="45">
        <v>534.38</v>
      </c>
      <c r="AI16" s="45">
        <v>0</v>
      </c>
      <c r="AJ16" s="45">
        <v>0</v>
      </c>
      <c r="AK16" s="45">
        <v>33.770000000000003</v>
      </c>
      <c r="AL16" s="45">
        <v>755.81</v>
      </c>
      <c r="AM16" s="45">
        <v>8068.0820000000003</v>
      </c>
      <c r="AN16" s="45">
        <v>18517.226200000001</v>
      </c>
      <c r="AO16" s="45">
        <v>82.708529996141976</v>
      </c>
      <c r="AP16" s="45">
        <v>6.6166823996913582</v>
      </c>
      <c r="AQ16" s="45">
        <v>3.3083411998456791</v>
      </c>
      <c r="AR16" s="45">
        <v>57.684550000000009</v>
      </c>
      <c r="AS16" s="45">
        <v>21.227914400000007</v>
      </c>
      <c r="AT16" s="45">
        <v>708.69589999999994</v>
      </c>
      <c r="AU16" s="45">
        <v>27.468833333333333</v>
      </c>
      <c r="AV16" s="45">
        <v>907.71075132901228</v>
      </c>
      <c r="AW16" s="45">
        <v>228.90694444444443</v>
      </c>
      <c r="AX16" s="45">
        <v>135.51291111111112</v>
      </c>
      <c r="AY16" s="45">
        <v>3.4336041666666661</v>
      </c>
      <c r="AZ16" s="45">
        <v>54.937666666666665</v>
      </c>
      <c r="BA16" s="45">
        <v>21.364648148148145</v>
      </c>
      <c r="BB16" s="45">
        <v>163.44932502962965</v>
      </c>
      <c r="BC16" s="45">
        <v>607.60509956666669</v>
      </c>
      <c r="BD16" s="45"/>
      <c r="BE16" s="45">
        <v>0</v>
      </c>
      <c r="BF16" s="45">
        <v>607.60509956666669</v>
      </c>
      <c r="BG16" s="45">
        <v>539.69208333333324</v>
      </c>
      <c r="BH16" s="45"/>
      <c r="BI16" s="45">
        <v>0</v>
      </c>
      <c r="BJ16" s="45"/>
      <c r="BK16" s="45"/>
      <c r="BL16" s="45">
        <v>539.69208333333324</v>
      </c>
      <c r="BM16" s="45">
        <v>37053.534134229012</v>
      </c>
      <c r="BN16" s="45">
        <f t="shared" si="0"/>
        <v>2716.6237565482206</v>
      </c>
      <c r="BO16" s="45">
        <f t="shared" si="1"/>
        <v>1919.7474546274093</v>
      </c>
      <c r="BP16" s="46">
        <f t="shared" si="3"/>
        <v>8.8629737609329435</v>
      </c>
      <c r="BQ16" s="46">
        <f t="shared" si="2"/>
        <v>1.9241982507288626</v>
      </c>
      <c r="BR16" s="47">
        <v>5</v>
      </c>
      <c r="BS16" s="46">
        <f t="shared" si="4"/>
        <v>5.8309037900874632</v>
      </c>
      <c r="BT16" s="46">
        <f t="shared" si="5"/>
        <v>14.25</v>
      </c>
      <c r="BU16" s="46">
        <f t="shared" si="6"/>
        <v>16.618075801749271</v>
      </c>
      <c r="BV16" s="45">
        <f t="shared" si="11"/>
        <v>6157.5843896532178</v>
      </c>
      <c r="BW16" s="45">
        <f t="shared" si="7"/>
        <v>10793.955600828849</v>
      </c>
      <c r="BX16" s="45">
        <f t="shared" si="8"/>
        <v>47847.489735057861</v>
      </c>
      <c r="BY16" s="45">
        <f t="shared" si="9"/>
        <v>574169.87682069431</v>
      </c>
      <c r="BZ16" s="45">
        <f t="shared" si="10"/>
        <v>1148339.7536413886</v>
      </c>
      <c r="CA16" s="48">
        <v>43101</v>
      </c>
      <c r="CB16" s="49">
        <v>0</v>
      </c>
      <c r="CC16" s="49">
        <v>0</v>
      </c>
    </row>
    <row r="17" spans="1:81">
      <c r="A17" s="41" t="s">
        <v>91</v>
      </c>
      <c r="B17" s="41" t="s">
        <v>95</v>
      </c>
      <c r="C17" s="41" t="s">
        <v>93</v>
      </c>
      <c r="D17" s="42" t="s">
        <v>96</v>
      </c>
      <c r="E17" s="43" t="s">
        <v>62</v>
      </c>
      <c r="F17" s="43" t="s">
        <v>63</v>
      </c>
      <c r="G17" s="43">
        <v>2</v>
      </c>
      <c r="H17" s="44">
        <v>1130.5999999999999</v>
      </c>
      <c r="I17" s="45">
        <v>2261.1999999999998</v>
      </c>
      <c r="J17" s="45"/>
      <c r="K17" s="45"/>
      <c r="L17" s="45"/>
      <c r="M17" s="45"/>
      <c r="N17" s="45"/>
      <c r="O17" s="45"/>
      <c r="P17" s="45"/>
      <c r="Q17" s="45">
        <v>2261.1999999999998</v>
      </c>
      <c r="R17" s="45">
        <v>452.24</v>
      </c>
      <c r="S17" s="45">
        <v>33.917999999999999</v>
      </c>
      <c r="T17" s="45">
        <v>22.611999999999998</v>
      </c>
      <c r="U17" s="45">
        <v>4.5223999999999993</v>
      </c>
      <c r="V17" s="45">
        <v>56.53</v>
      </c>
      <c r="W17" s="45">
        <v>180.89599999999999</v>
      </c>
      <c r="X17" s="45">
        <v>67.835999999999999</v>
      </c>
      <c r="Y17" s="45">
        <v>13.5672</v>
      </c>
      <c r="Z17" s="45">
        <v>832.12159999999994</v>
      </c>
      <c r="AA17" s="45">
        <v>188.43333333333331</v>
      </c>
      <c r="AB17" s="45">
        <v>251.24444444444441</v>
      </c>
      <c r="AC17" s="45">
        <v>161.80142222222224</v>
      </c>
      <c r="AD17" s="45">
        <v>601.47919999999999</v>
      </c>
      <c r="AE17" s="45">
        <v>476.32799999999997</v>
      </c>
      <c r="AF17" s="45">
        <v>794</v>
      </c>
      <c r="AG17" s="45">
        <v>0</v>
      </c>
      <c r="AH17" s="45">
        <v>97.16</v>
      </c>
      <c r="AI17" s="45">
        <v>0</v>
      </c>
      <c r="AJ17" s="45">
        <v>0</v>
      </c>
      <c r="AK17" s="45">
        <v>6.1400000000000006</v>
      </c>
      <c r="AL17" s="45">
        <v>137.41999999999999</v>
      </c>
      <c r="AM17" s="45">
        <v>1511.0480000000002</v>
      </c>
      <c r="AN17" s="45">
        <v>2944.6488000000004</v>
      </c>
      <c r="AO17" s="45">
        <v>11.347437885802469</v>
      </c>
      <c r="AP17" s="45">
        <v>0.90779503086419755</v>
      </c>
      <c r="AQ17" s="45">
        <v>0.45389751543209877</v>
      </c>
      <c r="AR17" s="45">
        <v>7.9142000000000001</v>
      </c>
      <c r="AS17" s="45">
        <v>2.9124256000000011</v>
      </c>
      <c r="AT17" s="45">
        <v>97.231599999999986</v>
      </c>
      <c r="AU17" s="45">
        <v>3.7686666666666664</v>
      </c>
      <c r="AV17" s="45">
        <v>124.53602269876541</v>
      </c>
      <c r="AW17" s="45">
        <v>31.405555555555551</v>
      </c>
      <c r="AX17" s="45">
        <v>18.592088888888888</v>
      </c>
      <c r="AY17" s="45">
        <v>0.47108333333333324</v>
      </c>
      <c r="AZ17" s="45">
        <v>7.5373333333333328</v>
      </c>
      <c r="BA17" s="45">
        <v>2.9311851851851847</v>
      </c>
      <c r="BB17" s="45">
        <v>22.42490663703704</v>
      </c>
      <c r="BC17" s="45">
        <v>83.362152933333334</v>
      </c>
      <c r="BD17" s="45"/>
      <c r="BE17" s="45">
        <v>0</v>
      </c>
      <c r="BF17" s="45">
        <v>83.362152933333334</v>
      </c>
      <c r="BG17" s="45">
        <v>135.16020833333334</v>
      </c>
      <c r="BH17" s="45"/>
      <c r="BI17" s="45">
        <v>0</v>
      </c>
      <c r="BJ17" s="45"/>
      <c r="BK17" s="45"/>
      <c r="BL17" s="45">
        <v>135.16020833333334</v>
      </c>
      <c r="BM17" s="45">
        <v>5548.9071839654316</v>
      </c>
      <c r="BN17" s="45">
        <f t="shared" si="0"/>
        <v>493.93159209967649</v>
      </c>
      <c r="BO17" s="45">
        <f t="shared" si="1"/>
        <v>349.04499175043804</v>
      </c>
      <c r="BP17" s="46">
        <f t="shared" si="3"/>
        <v>8.8629737609329435</v>
      </c>
      <c r="BQ17" s="46">
        <f t="shared" si="2"/>
        <v>1.9241982507288626</v>
      </c>
      <c r="BR17" s="47">
        <v>5</v>
      </c>
      <c r="BS17" s="46">
        <f t="shared" si="4"/>
        <v>5.8309037900874632</v>
      </c>
      <c r="BT17" s="46">
        <f t="shared" si="5"/>
        <v>14.25</v>
      </c>
      <c r="BU17" s="46">
        <f t="shared" si="6"/>
        <v>16.618075801749271</v>
      </c>
      <c r="BV17" s="45">
        <f t="shared" si="11"/>
        <v>922.12160200008623</v>
      </c>
      <c r="BW17" s="45">
        <f t="shared" si="7"/>
        <v>1765.0981858502009</v>
      </c>
      <c r="BX17" s="45">
        <f t="shared" si="8"/>
        <v>7314.0053698156325</v>
      </c>
      <c r="BY17" s="45">
        <f t="shared" si="9"/>
        <v>87768.064437787587</v>
      </c>
      <c r="BZ17" s="45">
        <f t="shared" si="10"/>
        <v>175536.12887557517</v>
      </c>
      <c r="CA17" s="48">
        <v>43101</v>
      </c>
      <c r="CB17" s="49">
        <v>0</v>
      </c>
      <c r="CC17" s="49">
        <v>0</v>
      </c>
    </row>
    <row r="18" spans="1:81">
      <c r="A18" s="41" t="s">
        <v>91</v>
      </c>
      <c r="B18" s="41" t="s">
        <v>97</v>
      </c>
      <c r="C18" s="41" t="s">
        <v>93</v>
      </c>
      <c r="D18" s="42" t="s">
        <v>98</v>
      </c>
      <c r="E18" s="43" t="s">
        <v>62</v>
      </c>
      <c r="F18" s="43" t="s">
        <v>63</v>
      </c>
      <c r="G18" s="43">
        <v>19</v>
      </c>
      <c r="H18" s="44">
        <v>1594.45</v>
      </c>
      <c r="I18" s="45">
        <v>30294.55</v>
      </c>
      <c r="J18" s="45"/>
      <c r="K18" s="45"/>
      <c r="L18" s="45"/>
      <c r="M18" s="45"/>
      <c r="N18" s="45"/>
      <c r="O18" s="45"/>
      <c r="P18" s="45"/>
      <c r="Q18" s="45">
        <v>30294.55</v>
      </c>
      <c r="R18" s="45">
        <v>6058.91</v>
      </c>
      <c r="S18" s="45">
        <v>454.41825</v>
      </c>
      <c r="T18" s="45">
        <v>302.94549999999998</v>
      </c>
      <c r="U18" s="45">
        <v>60.589100000000002</v>
      </c>
      <c r="V18" s="45">
        <v>757.36374999999998</v>
      </c>
      <c r="W18" s="45">
        <v>2423.5639999999999</v>
      </c>
      <c r="X18" s="45">
        <v>908.8365</v>
      </c>
      <c r="Y18" s="45">
        <v>181.76730000000001</v>
      </c>
      <c r="Z18" s="45">
        <v>11148.394399999999</v>
      </c>
      <c r="AA18" s="45">
        <v>2524.5458333333331</v>
      </c>
      <c r="AB18" s="45">
        <v>3366.0611111111107</v>
      </c>
      <c r="AC18" s="45">
        <v>2167.7433555555558</v>
      </c>
      <c r="AD18" s="45">
        <v>8058.3503000000001</v>
      </c>
      <c r="AE18" s="45">
        <v>3996.3270000000002</v>
      </c>
      <c r="AF18" s="45">
        <v>7543</v>
      </c>
      <c r="AG18" s="45">
        <v>0</v>
      </c>
      <c r="AH18" s="45">
        <v>923.02</v>
      </c>
      <c r="AI18" s="45">
        <v>0</v>
      </c>
      <c r="AJ18" s="45">
        <v>0</v>
      </c>
      <c r="AK18" s="45">
        <v>58.330000000000005</v>
      </c>
      <c r="AL18" s="45">
        <v>1305.4899999999998</v>
      </c>
      <c r="AM18" s="45">
        <v>13826.167000000001</v>
      </c>
      <c r="AN18" s="45">
        <v>33032.911699999997</v>
      </c>
      <c r="AO18" s="45">
        <v>152.02791632908952</v>
      </c>
      <c r="AP18" s="45">
        <v>12.162233306327161</v>
      </c>
      <c r="AQ18" s="45">
        <v>6.0811166531635807</v>
      </c>
      <c r="AR18" s="45">
        <v>106.03092500000001</v>
      </c>
      <c r="AS18" s="45">
        <v>39.019380400000017</v>
      </c>
      <c r="AT18" s="45">
        <v>1302.6656499999999</v>
      </c>
      <c r="AU18" s="45">
        <v>50.490916666666671</v>
      </c>
      <c r="AV18" s="45">
        <v>1668.4781383552468</v>
      </c>
      <c r="AW18" s="45">
        <v>420.75763888888883</v>
      </c>
      <c r="AX18" s="45">
        <v>249.08852222222222</v>
      </c>
      <c r="AY18" s="45">
        <v>6.3113645833333329</v>
      </c>
      <c r="AZ18" s="45">
        <v>100.98183333333334</v>
      </c>
      <c r="BA18" s="45">
        <v>39.270712962962961</v>
      </c>
      <c r="BB18" s="45">
        <v>300.43890649259265</v>
      </c>
      <c r="BC18" s="45">
        <v>1116.8489784833334</v>
      </c>
      <c r="BD18" s="45"/>
      <c r="BE18" s="45">
        <v>0</v>
      </c>
      <c r="BF18" s="45">
        <v>1116.8489784833334</v>
      </c>
      <c r="BG18" s="45">
        <v>1021.7091666666665</v>
      </c>
      <c r="BH18" s="45"/>
      <c r="BI18" s="45">
        <v>0</v>
      </c>
      <c r="BJ18" s="45"/>
      <c r="BK18" s="45"/>
      <c r="BL18" s="45">
        <v>1021.7091666666665</v>
      </c>
      <c r="BM18" s="45">
        <v>67134.497983505251</v>
      </c>
      <c r="BN18" s="45">
        <f t="shared" si="0"/>
        <v>4692.3501249469264</v>
      </c>
      <c r="BO18" s="45">
        <f t="shared" si="1"/>
        <v>3315.9274216291615</v>
      </c>
      <c r="BP18" s="46">
        <f t="shared" si="3"/>
        <v>8.8629737609329435</v>
      </c>
      <c r="BQ18" s="46">
        <f t="shared" si="2"/>
        <v>1.9241982507288626</v>
      </c>
      <c r="BR18" s="47">
        <v>5</v>
      </c>
      <c r="BS18" s="46">
        <f t="shared" si="4"/>
        <v>5.8309037900874632</v>
      </c>
      <c r="BT18" s="46">
        <f t="shared" si="5"/>
        <v>14.25</v>
      </c>
      <c r="BU18" s="46">
        <f t="shared" si="6"/>
        <v>16.618075801749271</v>
      </c>
      <c r="BV18" s="45">
        <f t="shared" si="11"/>
        <v>11156.461764022739</v>
      </c>
      <c r="BW18" s="45">
        <f t="shared" si="7"/>
        <v>19164.739310598827</v>
      </c>
      <c r="BX18" s="45">
        <f t="shared" si="8"/>
        <v>86299.237294104081</v>
      </c>
      <c r="BY18" s="45">
        <f t="shared" si="9"/>
        <v>1035590.847529249</v>
      </c>
      <c r="BZ18" s="45">
        <f t="shared" si="10"/>
        <v>2071181.6950584981</v>
      </c>
      <c r="CA18" s="48">
        <v>43101</v>
      </c>
      <c r="CB18" s="49">
        <v>0</v>
      </c>
      <c r="CC18" s="49">
        <v>0</v>
      </c>
    </row>
    <row r="19" spans="1:81">
      <c r="A19" s="41" t="s">
        <v>91</v>
      </c>
      <c r="B19" s="41" t="s">
        <v>99</v>
      </c>
      <c r="C19" s="41" t="s">
        <v>93</v>
      </c>
      <c r="D19" s="42" t="s">
        <v>100</v>
      </c>
      <c r="E19" s="43" t="s">
        <v>62</v>
      </c>
      <c r="F19" s="43" t="s">
        <v>63</v>
      </c>
      <c r="G19" s="43">
        <v>2</v>
      </c>
      <c r="H19" s="44">
        <v>2480</v>
      </c>
      <c r="I19" s="45">
        <v>4960</v>
      </c>
      <c r="J19" s="45"/>
      <c r="K19" s="45"/>
      <c r="L19" s="45"/>
      <c r="M19" s="45"/>
      <c r="N19" s="45"/>
      <c r="O19" s="45"/>
      <c r="P19" s="45"/>
      <c r="Q19" s="45">
        <v>4960</v>
      </c>
      <c r="R19" s="45">
        <v>992</v>
      </c>
      <c r="S19" s="45">
        <v>74.399999999999991</v>
      </c>
      <c r="T19" s="45">
        <v>49.6</v>
      </c>
      <c r="U19" s="45">
        <v>9.92</v>
      </c>
      <c r="V19" s="45">
        <v>124</v>
      </c>
      <c r="W19" s="45">
        <v>396.8</v>
      </c>
      <c r="X19" s="45">
        <v>148.79999999999998</v>
      </c>
      <c r="Y19" s="45">
        <v>29.76</v>
      </c>
      <c r="Z19" s="45">
        <v>1825.28</v>
      </c>
      <c r="AA19" s="45">
        <v>413.33333333333331</v>
      </c>
      <c r="AB19" s="45">
        <v>551.11111111111109</v>
      </c>
      <c r="AC19" s="45">
        <v>354.91555555555561</v>
      </c>
      <c r="AD19" s="45">
        <v>1319.36</v>
      </c>
      <c r="AE19" s="45">
        <v>314.40000000000003</v>
      </c>
      <c r="AF19" s="45">
        <v>794</v>
      </c>
      <c r="AG19" s="45">
        <v>0</v>
      </c>
      <c r="AH19" s="45">
        <v>97.16</v>
      </c>
      <c r="AI19" s="45">
        <v>0</v>
      </c>
      <c r="AJ19" s="45">
        <v>0</v>
      </c>
      <c r="AK19" s="45">
        <v>6.1400000000000006</v>
      </c>
      <c r="AL19" s="45">
        <v>137.41999999999999</v>
      </c>
      <c r="AM19" s="45">
        <v>1349.1200000000003</v>
      </c>
      <c r="AN19" s="45">
        <v>4493.76</v>
      </c>
      <c r="AO19" s="45">
        <v>24.890895061728397</v>
      </c>
      <c r="AP19" s="45">
        <v>1.9912716049382717</v>
      </c>
      <c r="AQ19" s="45">
        <v>0.99563580246913586</v>
      </c>
      <c r="AR19" s="45">
        <v>17.360000000000003</v>
      </c>
      <c r="AS19" s="45">
        <v>6.3884800000000022</v>
      </c>
      <c r="AT19" s="45">
        <v>213.27999999999997</v>
      </c>
      <c r="AU19" s="45">
        <v>8.2666666666666675</v>
      </c>
      <c r="AV19" s="45">
        <v>273.17294913580241</v>
      </c>
      <c r="AW19" s="45">
        <v>68.888888888888886</v>
      </c>
      <c r="AX19" s="45">
        <v>40.782222222222224</v>
      </c>
      <c r="AY19" s="45">
        <v>1.0333333333333332</v>
      </c>
      <c r="AZ19" s="45">
        <v>16.533333333333335</v>
      </c>
      <c r="BA19" s="45">
        <v>6.4296296296296296</v>
      </c>
      <c r="BB19" s="45">
        <v>49.189605925925932</v>
      </c>
      <c r="BC19" s="45">
        <v>182.85701333333333</v>
      </c>
      <c r="BD19" s="45"/>
      <c r="BE19" s="45">
        <v>0</v>
      </c>
      <c r="BF19" s="45">
        <v>182.85701333333333</v>
      </c>
      <c r="BG19" s="45">
        <v>91.05083333333333</v>
      </c>
      <c r="BH19" s="45"/>
      <c r="BI19" s="45">
        <v>0</v>
      </c>
      <c r="BJ19" s="45"/>
      <c r="BK19" s="45"/>
      <c r="BL19" s="45">
        <v>91.05083333333333</v>
      </c>
      <c r="BM19" s="45">
        <v>10000.840795802469</v>
      </c>
      <c r="BN19" s="45">
        <f t="shared" si="0"/>
        <v>493.93159209967649</v>
      </c>
      <c r="BO19" s="45">
        <f t="shared" si="1"/>
        <v>349.04499175043804</v>
      </c>
      <c r="BP19" s="46">
        <f t="shared" si="3"/>
        <v>8.8629737609329435</v>
      </c>
      <c r="BQ19" s="46">
        <f t="shared" si="2"/>
        <v>1.9241982507288626</v>
      </c>
      <c r="BR19" s="47">
        <v>5</v>
      </c>
      <c r="BS19" s="46">
        <f t="shared" si="4"/>
        <v>5.8309037900874632</v>
      </c>
      <c r="BT19" s="46">
        <f t="shared" si="5"/>
        <v>14.25</v>
      </c>
      <c r="BU19" s="46">
        <f t="shared" si="6"/>
        <v>16.618075801749271</v>
      </c>
      <c r="BV19" s="45">
        <f t="shared" si="11"/>
        <v>1661.9473042587194</v>
      </c>
      <c r="BW19" s="45">
        <f t="shared" si="7"/>
        <v>2504.923888108834</v>
      </c>
      <c r="BX19" s="45">
        <f t="shared" si="8"/>
        <v>12505.764683911304</v>
      </c>
      <c r="BY19" s="45">
        <f t="shared" si="9"/>
        <v>150069.17620693566</v>
      </c>
      <c r="BZ19" s="45">
        <f t="shared" si="10"/>
        <v>300138.35241387133</v>
      </c>
      <c r="CA19" s="48">
        <v>43101</v>
      </c>
      <c r="CB19" s="49">
        <v>0</v>
      </c>
      <c r="CC19" s="49">
        <v>0</v>
      </c>
    </row>
    <row r="20" spans="1:81">
      <c r="A20" s="41" t="s">
        <v>91</v>
      </c>
      <c r="B20" s="41" t="s">
        <v>101</v>
      </c>
      <c r="C20" s="41" t="s">
        <v>93</v>
      </c>
      <c r="D20" s="42" t="s">
        <v>102</v>
      </c>
      <c r="E20" s="43" t="s">
        <v>62</v>
      </c>
      <c r="F20" s="43" t="s">
        <v>63</v>
      </c>
      <c r="G20" s="43">
        <v>36</v>
      </c>
      <c r="H20" s="44">
        <v>1594.45</v>
      </c>
      <c r="I20" s="45">
        <v>57400.200000000004</v>
      </c>
      <c r="J20" s="45"/>
      <c r="K20" s="45"/>
      <c r="L20" s="45"/>
      <c r="M20" s="45"/>
      <c r="N20" s="45"/>
      <c r="O20" s="45"/>
      <c r="P20" s="45"/>
      <c r="Q20" s="45">
        <v>57400.200000000004</v>
      </c>
      <c r="R20" s="45">
        <v>11480.04</v>
      </c>
      <c r="S20" s="45">
        <v>861.00300000000004</v>
      </c>
      <c r="T20" s="45">
        <v>574.00200000000007</v>
      </c>
      <c r="U20" s="45">
        <v>114.80040000000001</v>
      </c>
      <c r="V20" s="45">
        <v>1435.0050000000001</v>
      </c>
      <c r="W20" s="45">
        <v>4592.0160000000005</v>
      </c>
      <c r="X20" s="45">
        <v>1722.0060000000001</v>
      </c>
      <c r="Y20" s="45">
        <v>344.40120000000002</v>
      </c>
      <c r="Z20" s="45">
        <v>21123.273600000004</v>
      </c>
      <c r="AA20" s="45">
        <v>4783.3500000000004</v>
      </c>
      <c r="AB20" s="45">
        <v>6377.8</v>
      </c>
      <c r="AC20" s="45">
        <v>4107.3032000000012</v>
      </c>
      <c r="AD20" s="45">
        <v>15268.453200000004</v>
      </c>
      <c r="AE20" s="45">
        <v>7571.9879999999994</v>
      </c>
      <c r="AF20" s="45">
        <v>14292</v>
      </c>
      <c r="AG20" s="45">
        <v>0</v>
      </c>
      <c r="AH20" s="45">
        <v>1748.8799999999999</v>
      </c>
      <c r="AI20" s="45">
        <v>0</v>
      </c>
      <c r="AJ20" s="45">
        <v>0</v>
      </c>
      <c r="AK20" s="45">
        <v>110.52000000000001</v>
      </c>
      <c r="AL20" s="45">
        <v>2473.56</v>
      </c>
      <c r="AM20" s="45">
        <v>26196.948</v>
      </c>
      <c r="AN20" s="45">
        <v>62588.674800000008</v>
      </c>
      <c r="AO20" s="45">
        <v>288.05289409722229</v>
      </c>
      <c r="AP20" s="45">
        <v>23.044231527777782</v>
      </c>
      <c r="AQ20" s="45">
        <v>11.522115763888891</v>
      </c>
      <c r="AR20" s="45">
        <v>200.90070000000006</v>
      </c>
      <c r="AS20" s="45">
        <v>73.93145760000003</v>
      </c>
      <c r="AT20" s="45">
        <v>2468.2085999999999</v>
      </c>
      <c r="AU20" s="45">
        <v>95.667000000000016</v>
      </c>
      <c r="AV20" s="45">
        <v>3161.326998988889</v>
      </c>
      <c r="AW20" s="45">
        <v>797.22500000000002</v>
      </c>
      <c r="AX20" s="45">
        <v>471.95720000000006</v>
      </c>
      <c r="AY20" s="45">
        <v>11.958375</v>
      </c>
      <c r="AZ20" s="45">
        <v>191.33400000000003</v>
      </c>
      <c r="BA20" s="45">
        <v>74.407666666666671</v>
      </c>
      <c r="BB20" s="45">
        <v>569.25266493333345</v>
      </c>
      <c r="BC20" s="45">
        <v>2116.1349066000002</v>
      </c>
      <c r="BD20" s="45"/>
      <c r="BE20" s="45">
        <v>0</v>
      </c>
      <c r="BF20" s="45">
        <v>2116.1349066000002</v>
      </c>
      <c r="BG20" s="45">
        <v>1767.1049999999998</v>
      </c>
      <c r="BH20" s="45"/>
      <c r="BI20" s="45">
        <v>0</v>
      </c>
      <c r="BJ20" s="45"/>
      <c r="BK20" s="45"/>
      <c r="BL20" s="45">
        <v>1767.1049999999998</v>
      </c>
      <c r="BM20" s="45">
        <v>127033.44170558891</v>
      </c>
      <c r="BN20" s="45">
        <f t="shared" si="0"/>
        <v>8890.7686577941768</v>
      </c>
      <c r="BO20" s="45">
        <f t="shared" si="1"/>
        <v>6282.8098515078846</v>
      </c>
      <c r="BP20" s="46">
        <f t="shared" si="3"/>
        <v>8.8629737609329435</v>
      </c>
      <c r="BQ20" s="46">
        <f t="shared" si="2"/>
        <v>1.9241982507288626</v>
      </c>
      <c r="BR20" s="47">
        <v>5</v>
      </c>
      <c r="BS20" s="46">
        <f t="shared" si="4"/>
        <v>5.8309037900874632</v>
      </c>
      <c r="BT20" s="46">
        <f t="shared" si="5"/>
        <v>14.25</v>
      </c>
      <c r="BU20" s="46">
        <f t="shared" si="6"/>
        <v>16.618075801749271</v>
      </c>
      <c r="BV20" s="45">
        <f t="shared" si="11"/>
        <v>21110.513636205738</v>
      </c>
      <c r="BW20" s="45">
        <f t="shared" si="7"/>
        <v>36284.092145507799</v>
      </c>
      <c r="BX20" s="45">
        <f t="shared" si="8"/>
        <v>163317.5338510967</v>
      </c>
      <c r="BY20" s="45">
        <f t="shared" si="9"/>
        <v>1959810.4062131604</v>
      </c>
      <c r="BZ20" s="45">
        <f t="shared" si="10"/>
        <v>3919620.8124263207</v>
      </c>
      <c r="CA20" s="48">
        <v>43101</v>
      </c>
      <c r="CB20" s="49">
        <v>0</v>
      </c>
      <c r="CC20" s="49">
        <v>0</v>
      </c>
    </row>
    <row r="21" spans="1:81">
      <c r="A21" s="41" t="s">
        <v>91</v>
      </c>
      <c r="B21" s="41" t="s">
        <v>103</v>
      </c>
      <c r="C21" s="41" t="s">
        <v>93</v>
      </c>
      <c r="D21" s="42" t="s">
        <v>104</v>
      </c>
      <c r="E21" s="43" t="s">
        <v>62</v>
      </c>
      <c r="F21" s="43" t="s">
        <v>63</v>
      </c>
      <c r="G21" s="43">
        <v>10</v>
      </c>
      <c r="H21" s="44">
        <v>1598.15</v>
      </c>
      <c r="I21" s="45">
        <v>15981.5</v>
      </c>
      <c r="J21" s="45"/>
      <c r="K21" s="45"/>
      <c r="L21" s="45"/>
      <c r="M21" s="45"/>
      <c r="N21" s="45"/>
      <c r="O21" s="45"/>
      <c r="P21" s="45"/>
      <c r="Q21" s="45">
        <v>15981.5</v>
      </c>
      <c r="R21" s="45">
        <v>3196.3</v>
      </c>
      <c r="S21" s="45">
        <v>239.7225</v>
      </c>
      <c r="T21" s="45">
        <v>159.815</v>
      </c>
      <c r="U21" s="45">
        <v>31.963000000000001</v>
      </c>
      <c r="V21" s="45">
        <v>399.53750000000002</v>
      </c>
      <c r="W21" s="45">
        <v>1278.52</v>
      </c>
      <c r="X21" s="45">
        <v>479.44499999999999</v>
      </c>
      <c r="Y21" s="45">
        <v>95.888999999999996</v>
      </c>
      <c r="Z21" s="45">
        <v>5881.192</v>
      </c>
      <c r="AA21" s="45">
        <v>1331.7916666666665</v>
      </c>
      <c r="AB21" s="45">
        <v>1775.7222222222222</v>
      </c>
      <c r="AC21" s="45">
        <v>1143.5651111111113</v>
      </c>
      <c r="AD21" s="45">
        <v>4251.0789999999997</v>
      </c>
      <c r="AE21" s="45">
        <v>2101.11</v>
      </c>
      <c r="AF21" s="45">
        <v>3970</v>
      </c>
      <c r="AG21" s="45">
        <v>0</v>
      </c>
      <c r="AH21" s="45">
        <v>485.79999999999995</v>
      </c>
      <c r="AI21" s="45">
        <v>0</v>
      </c>
      <c r="AJ21" s="45">
        <v>0</v>
      </c>
      <c r="AK21" s="45">
        <v>30.700000000000003</v>
      </c>
      <c r="AL21" s="45">
        <v>687.09999999999991</v>
      </c>
      <c r="AM21" s="45">
        <v>7274.7100000000009</v>
      </c>
      <c r="AN21" s="45">
        <v>17406.981</v>
      </c>
      <c r="AO21" s="45">
        <v>80.200370852623465</v>
      </c>
      <c r="AP21" s="45">
        <v>6.4160296682098767</v>
      </c>
      <c r="AQ21" s="45">
        <v>3.2080148341049384</v>
      </c>
      <c r="AR21" s="45">
        <v>55.935250000000011</v>
      </c>
      <c r="AS21" s="45">
        <v>20.584172000000009</v>
      </c>
      <c r="AT21" s="45">
        <v>687.20449999999994</v>
      </c>
      <c r="AU21" s="45">
        <v>26.635833333333334</v>
      </c>
      <c r="AV21" s="45">
        <v>880.18417068827159</v>
      </c>
      <c r="AW21" s="45">
        <v>221.96527777777777</v>
      </c>
      <c r="AX21" s="45">
        <v>131.40344444444446</v>
      </c>
      <c r="AY21" s="45">
        <v>3.3294791666666663</v>
      </c>
      <c r="AZ21" s="45">
        <v>53.271666666666668</v>
      </c>
      <c r="BA21" s="45">
        <v>20.716759259259259</v>
      </c>
      <c r="BB21" s="45">
        <v>158.49267885185188</v>
      </c>
      <c r="BC21" s="45">
        <v>589.17930616666672</v>
      </c>
      <c r="BD21" s="45"/>
      <c r="BE21" s="45">
        <v>0</v>
      </c>
      <c r="BF21" s="45">
        <v>589.17930616666672</v>
      </c>
      <c r="BG21" s="45">
        <v>707.22949999999992</v>
      </c>
      <c r="BH21" s="45"/>
      <c r="BI21" s="45">
        <v>0</v>
      </c>
      <c r="BJ21" s="45"/>
      <c r="BK21" s="45"/>
      <c r="BL21" s="45">
        <v>707.22949999999992</v>
      </c>
      <c r="BM21" s="45">
        <v>35565.073976854939</v>
      </c>
      <c r="BN21" s="45">
        <f t="shared" si="0"/>
        <v>2469.6579604983826</v>
      </c>
      <c r="BO21" s="45">
        <f t="shared" si="1"/>
        <v>1745.2249587521901</v>
      </c>
      <c r="BP21" s="46">
        <f t="shared" si="3"/>
        <v>8.8629737609329435</v>
      </c>
      <c r="BQ21" s="46">
        <f t="shared" si="2"/>
        <v>1.9241982507288626</v>
      </c>
      <c r="BR21" s="47">
        <v>5</v>
      </c>
      <c r="BS21" s="46">
        <f t="shared" si="4"/>
        <v>5.8309037900874632</v>
      </c>
      <c r="BT21" s="46">
        <f t="shared" si="5"/>
        <v>14.25</v>
      </c>
      <c r="BU21" s="46">
        <f t="shared" si="6"/>
        <v>16.618075801749271</v>
      </c>
      <c r="BV21" s="45">
        <f t="shared" si="11"/>
        <v>5910.2309524219572</v>
      </c>
      <c r="BW21" s="45">
        <f t="shared" si="7"/>
        <v>10125.113871672529</v>
      </c>
      <c r="BX21" s="45">
        <f t="shared" si="8"/>
        <v>45690.187848527465</v>
      </c>
      <c r="BY21" s="45">
        <f t="shared" si="9"/>
        <v>548282.25418232963</v>
      </c>
      <c r="BZ21" s="45">
        <f t="shared" si="10"/>
        <v>1096564.5083646593</v>
      </c>
      <c r="CA21" s="48">
        <v>43101</v>
      </c>
      <c r="CB21" s="49">
        <v>0</v>
      </c>
      <c r="CC21" s="49">
        <v>0</v>
      </c>
    </row>
    <row r="22" spans="1:81">
      <c r="A22" s="41" t="s">
        <v>91</v>
      </c>
      <c r="B22" s="41" t="s">
        <v>105</v>
      </c>
      <c r="C22" s="41" t="s">
        <v>93</v>
      </c>
      <c r="D22" s="42" t="s">
        <v>106</v>
      </c>
      <c r="E22" s="43" t="s">
        <v>62</v>
      </c>
      <c r="F22" s="43" t="s">
        <v>63</v>
      </c>
      <c r="G22" s="43">
        <v>3</v>
      </c>
      <c r="H22" s="44">
        <v>2397.23</v>
      </c>
      <c r="I22" s="45">
        <v>7191.6900000000005</v>
      </c>
      <c r="J22" s="45"/>
      <c r="K22" s="45">
        <v>572.40000000000009</v>
      </c>
      <c r="L22" s="45"/>
      <c r="M22" s="45"/>
      <c r="N22" s="45"/>
      <c r="O22" s="45"/>
      <c r="P22" s="45"/>
      <c r="Q22" s="45">
        <v>7764.09</v>
      </c>
      <c r="R22" s="45">
        <v>1552.8180000000002</v>
      </c>
      <c r="S22" s="45">
        <v>116.46135</v>
      </c>
      <c r="T22" s="45">
        <v>77.640900000000002</v>
      </c>
      <c r="U22" s="45">
        <v>15.528180000000001</v>
      </c>
      <c r="V22" s="45">
        <v>194.10225000000003</v>
      </c>
      <c r="W22" s="45">
        <v>621.12720000000002</v>
      </c>
      <c r="X22" s="45">
        <v>232.92269999999999</v>
      </c>
      <c r="Y22" s="45">
        <v>46.584540000000004</v>
      </c>
      <c r="Z22" s="45">
        <v>2857.1851200000001</v>
      </c>
      <c r="AA22" s="45">
        <v>647.00749999999994</v>
      </c>
      <c r="AB22" s="45">
        <v>862.67666666666662</v>
      </c>
      <c r="AC22" s="45">
        <v>555.56377333333342</v>
      </c>
      <c r="AD22" s="45">
        <v>2065.2479399999997</v>
      </c>
      <c r="AE22" s="45">
        <v>486.49860000000001</v>
      </c>
      <c r="AF22" s="45">
        <v>1191</v>
      </c>
      <c r="AG22" s="45">
        <v>0</v>
      </c>
      <c r="AH22" s="45">
        <v>145.74</v>
      </c>
      <c r="AI22" s="45">
        <v>0</v>
      </c>
      <c r="AJ22" s="45">
        <v>0</v>
      </c>
      <c r="AK22" s="45">
        <v>9.2100000000000009</v>
      </c>
      <c r="AL22" s="45">
        <v>206.13</v>
      </c>
      <c r="AM22" s="45">
        <v>2038.5785999999998</v>
      </c>
      <c r="AN22" s="45">
        <v>6961.0116600000001</v>
      </c>
      <c r="AO22" s="45">
        <v>38.962731741898153</v>
      </c>
      <c r="AP22" s="45">
        <v>3.1170185393518519</v>
      </c>
      <c r="AQ22" s="45">
        <v>1.558509269675926</v>
      </c>
      <c r="AR22" s="45">
        <v>27.174315000000004</v>
      </c>
      <c r="AS22" s="45">
        <v>10.000147920000003</v>
      </c>
      <c r="AT22" s="45">
        <v>333.85586999999998</v>
      </c>
      <c r="AU22" s="45">
        <v>12.940150000000001</v>
      </c>
      <c r="AV22" s="45">
        <v>427.6087424709259</v>
      </c>
      <c r="AW22" s="45">
        <v>107.83458333333333</v>
      </c>
      <c r="AX22" s="45">
        <v>63.838073333333341</v>
      </c>
      <c r="AY22" s="45">
        <v>1.6175187499999999</v>
      </c>
      <c r="AZ22" s="45">
        <v>25.880300000000002</v>
      </c>
      <c r="BA22" s="45">
        <v>10.064561111111111</v>
      </c>
      <c r="BB22" s="45">
        <v>76.998493442222241</v>
      </c>
      <c r="BC22" s="45">
        <v>286.23352997000006</v>
      </c>
      <c r="BD22" s="45"/>
      <c r="BE22" s="45">
        <v>0</v>
      </c>
      <c r="BF22" s="45">
        <v>286.23352997000006</v>
      </c>
      <c r="BG22" s="45">
        <v>340.43607500000002</v>
      </c>
      <c r="BH22" s="45"/>
      <c r="BI22" s="45">
        <v>0</v>
      </c>
      <c r="BJ22" s="45"/>
      <c r="BK22" s="45"/>
      <c r="BL22" s="45">
        <v>340.43607500000002</v>
      </c>
      <c r="BM22" s="45">
        <v>15779.380007440926</v>
      </c>
      <c r="BN22" s="45">
        <f t="shared" si="0"/>
        <v>740.89738814951477</v>
      </c>
      <c r="BO22" s="45">
        <f t="shared" si="1"/>
        <v>523.56748762565712</v>
      </c>
      <c r="BP22" s="46">
        <f t="shared" si="3"/>
        <v>8.8629737609329435</v>
      </c>
      <c r="BQ22" s="46">
        <f t="shared" si="2"/>
        <v>1.9241982507288626</v>
      </c>
      <c r="BR22" s="47">
        <v>5</v>
      </c>
      <c r="BS22" s="46">
        <f t="shared" si="4"/>
        <v>5.8309037900874632</v>
      </c>
      <c r="BT22" s="46">
        <f t="shared" si="5"/>
        <v>14.25</v>
      </c>
      <c r="BU22" s="46">
        <f t="shared" si="6"/>
        <v>16.618075801749271</v>
      </c>
      <c r="BV22" s="45">
        <f t="shared" si="11"/>
        <v>2622.2293306826027</v>
      </c>
      <c r="BW22" s="45">
        <f t="shared" si="7"/>
        <v>3886.6942064577747</v>
      </c>
      <c r="BX22" s="45">
        <f t="shared" si="8"/>
        <v>19666.074213898701</v>
      </c>
      <c r="BY22" s="45">
        <f t="shared" si="9"/>
        <v>235992.89056678442</v>
      </c>
      <c r="BZ22" s="45">
        <f t="shared" si="10"/>
        <v>471985.78113356885</v>
      </c>
      <c r="CA22" s="48">
        <v>43101</v>
      </c>
      <c r="CB22" s="49">
        <v>0</v>
      </c>
      <c r="CC22" s="49">
        <v>0</v>
      </c>
    </row>
    <row r="23" spans="1:81">
      <c r="A23" s="41" t="s">
        <v>91</v>
      </c>
      <c r="B23" s="41" t="s">
        <v>107</v>
      </c>
      <c r="C23" s="41" t="s">
        <v>93</v>
      </c>
      <c r="D23" s="42" t="s">
        <v>108</v>
      </c>
      <c r="E23" s="43" t="s">
        <v>62</v>
      </c>
      <c r="F23" s="43" t="s">
        <v>63</v>
      </c>
      <c r="G23" s="43">
        <v>13</v>
      </c>
      <c r="H23" s="44">
        <v>1076.08</v>
      </c>
      <c r="I23" s="45">
        <v>13989.039999999999</v>
      </c>
      <c r="J23" s="45"/>
      <c r="K23" s="45"/>
      <c r="L23" s="45"/>
      <c r="M23" s="45"/>
      <c r="N23" s="45"/>
      <c r="O23" s="45"/>
      <c r="P23" s="45"/>
      <c r="Q23" s="45">
        <v>13989.039999999999</v>
      </c>
      <c r="R23" s="45">
        <v>2797.808</v>
      </c>
      <c r="S23" s="45">
        <v>209.83559999999997</v>
      </c>
      <c r="T23" s="45">
        <v>139.8904</v>
      </c>
      <c r="U23" s="45">
        <v>27.978079999999999</v>
      </c>
      <c r="V23" s="45">
        <v>349.726</v>
      </c>
      <c r="W23" s="45">
        <v>1119.1232</v>
      </c>
      <c r="X23" s="45">
        <v>419.67119999999994</v>
      </c>
      <c r="Y23" s="45">
        <v>83.934240000000003</v>
      </c>
      <c r="Z23" s="45">
        <v>5147.9667199999985</v>
      </c>
      <c r="AA23" s="45">
        <v>1165.7533333333331</v>
      </c>
      <c r="AB23" s="45">
        <v>1554.3377777777775</v>
      </c>
      <c r="AC23" s="45">
        <v>1000.9935288888889</v>
      </c>
      <c r="AD23" s="45">
        <v>3721.08464</v>
      </c>
      <c r="AE23" s="45">
        <v>3138.6576</v>
      </c>
      <c r="AF23" s="45">
        <v>5161</v>
      </c>
      <c r="AG23" s="45">
        <v>0</v>
      </c>
      <c r="AH23" s="45">
        <v>631.54</v>
      </c>
      <c r="AI23" s="45">
        <v>0</v>
      </c>
      <c r="AJ23" s="45">
        <v>0</v>
      </c>
      <c r="AK23" s="45">
        <v>39.910000000000004</v>
      </c>
      <c r="AL23" s="45">
        <v>893.2299999999999</v>
      </c>
      <c r="AM23" s="45">
        <v>9864.3375999999989</v>
      </c>
      <c r="AN23" s="45">
        <v>18733.388959999997</v>
      </c>
      <c r="AO23" s="45">
        <v>70.201557793209872</v>
      </c>
      <c r="AP23" s="45">
        <v>5.6161246234567903</v>
      </c>
      <c r="AQ23" s="45">
        <v>2.8080623117283952</v>
      </c>
      <c r="AR23" s="45">
        <v>48.961640000000003</v>
      </c>
      <c r="AS23" s="45">
        <v>18.017883520000005</v>
      </c>
      <c r="AT23" s="45">
        <v>601.52871999999991</v>
      </c>
      <c r="AU23" s="45">
        <v>23.315066666666667</v>
      </c>
      <c r="AV23" s="45">
        <v>770.44905491506165</v>
      </c>
      <c r="AW23" s="45">
        <v>194.29222222222219</v>
      </c>
      <c r="AX23" s="45">
        <v>115.02099555555556</v>
      </c>
      <c r="AY23" s="45">
        <v>2.9143833333333329</v>
      </c>
      <c r="AZ23" s="45">
        <v>46.630133333333333</v>
      </c>
      <c r="BA23" s="45">
        <v>18.133940740740741</v>
      </c>
      <c r="BB23" s="45">
        <v>138.73293646814815</v>
      </c>
      <c r="BC23" s="45">
        <v>515.72461165333334</v>
      </c>
      <c r="BD23" s="45"/>
      <c r="BE23" s="45">
        <v>0</v>
      </c>
      <c r="BF23" s="45">
        <v>515.72461165333334</v>
      </c>
      <c r="BG23" s="45">
        <v>711.59833333333336</v>
      </c>
      <c r="BH23" s="45"/>
      <c r="BI23" s="45">
        <v>0</v>
      </c>
      <c r="BJ23" s="45"/>
      <c r="BK23" s="45"/>
      <c r="BL23" s="45">
        <v>711.59833333333336</v>
      </c>
      <c r="BM23" s="45">
        <v>34720.200959901733</v>
      </c>
      <c r="BN23" s="45">
        <f t="shared" si="0"/>
        <v>3210.5553486478971</v>
      </c>
      <c r="BO23" s="45">
        <f t="shared" si="1"/>
        <v>2268.7924463778472</v>
      </c>
      <c r="BP23" s="46">
        <f t="shared" si="3"/>
        <v>8.8629737609329435</v>
      </c>
      <c r="BQ23" s="46">
        <f t="shared" si="2"/>
        <v>1.9241982507288626</v>
      </c>
      <c r="BR23" s="47">
        <v>5</v>
      </c>
      <c r="BS23" s="46">
        <f t="shared" si="4"/>
        <v>5.8309037900874632</v>
      </c>
      <c r="BT23" s="46">
        <f t="shared" si="5"/>
        <v>14.25</v>
      </c>
      <c r="BU23" s="46">
        <f t="shared" si="6"/>
        <v>16.618075801749271</v>
      </c>
      <c r="BV23" s="45">
        <f t="shared" si="11"/>
        <v>5769.8293140361484</v>
      </c>
      <c r="BW23" s="45">
        <f t="shared" si="7"/>
        <v>11249.177109061893</v>
      </c>
      <c r="BX23" s="45">
        <f t="shared" si="8"/>
        <v>45969.378068963626</v>
      </c>
      <c r="BY23" s="45">
        <f t="shared" si="9"/>
        <v>551632.53682756354</v>
      </c>
      <c r="BZ23" s="45">
        <f t="shared" si="10"/>
        <v>1103265.0736551271</v>
      </c>
      <c r="CA23" s="48">
        <v>43101</v>
      </c>
      <c r="CB23" s="49">
        <v>0</v>
      </c>
      <c r="CC23" s="49">
        <v>0</v>
      </c>
    </row>
    <row r="24" spans="1:81">
      <c r="A24" s="41" t="s">
        <v>91</v>
      </c>
      <c r="B24" s="41" t="s">
        <v>73</v>
      </c>
      <c r="C24" s="41" t="s">
        <v>93</v>
      </c>
      <c r="D24" s="42" t="s">
        <v>109</v>
      </c>
      <c r="E24" s="43" t="s">
        <v>62</v>
      </c>
      <c r="F24" s="43" t="s">
        <v>63</v>
      </c>
      <c r="G24" s="43">
        <v>40</v>
      </c>
      <c r="H24" s="44">
        <v>1076.08</v>
      </c>
      <c r="I24" s="45">
        <v>43043.199999999997</v>
      </c>
      <c r="J24" s="45"/>
      <c r="K24" s="45"/>
      <c r="L24" s="45"/>
      <c r="M24" s="45"/>
      <c r="N24" s="45"/>
      <c r="O24" s="45"/>
      <c r="P24" s="45"/>
      <c r="Q24" s="45">
        <v>43043.199999999997</v>
      </c>
      <c r="R24" s="45">
        <v>8608.64</v>
      </c>
      <c r="S24" s="45">
        <v>645.64799999999991</v>
      </c>
      <c r="T24" s="45">
        <v>430.43199999999996</v>
      </c>
      <c r="U24" s="45">
        <v>86.086399999999998</v>
      </c>
      <c r="V24" s="45">
        <v>1076.08</v>
      </c>
      <c r="W24" s="45">
        <v>3443.4559999999997</v>
      </c>
      <c r="X24" s="45">
        <v>1291.2959999999998</v>
      </c>
      <c r="Y24" s="45">
        <v>258.25919999999996</v>
      </c>
      <c r="Z24" s="45">
        <v>15839.8976</v>
      </c>
      <c r="AA24" s="45">
        <v>3586.9333333333329</v>
      </c>
      <c r="AB24" s="45">
        <v>4782.5777777777776</v>
      </c>
      <c r="AC24" s="45">
        <v>3079.980088888889</v>
      </c>
      <c r="AD24" s="45">
        <v>11449.4912</v>
      </c>
      <c r="AE24" s="45">
        <v>9657.4079999999994</v>
      </c>
      <c r="AF24" s="45">
        <v>15880</v>
      </c>
      <c r="AG24" s="45">
        <v>0</v>
      </c>
      <c r="AH24" s="45">
        <v>1943.1999999999998</v>
      </c>
      <c r="AI24" s="45">
        <v>0</v>
      </c>
      <c r="AJ24" s="45">
        <v>0</v>
      </c>
      <c r="AK24" s="45">
        <v>122.80000000000001</v>
      </c>
      <c r="AL24" s="45">
        <v>2748.3999999999996</v>
      </c>
      <c r="AM24" s="45">
        <v>30351.807999999997</v>
      </c>
      <c r="AN24" s="45">
        <v>57641.196799999991</v>
      </c>
      <c r="AO24" s="45">
        <v>216.00479320987654</v>
      </c>
      <c r="AP24" s="45">
        <v>17.280383456790123</v>
      </c>
      <c r="AQ24" s="45">
        <v>8.6401917283950613</v>
      </c>
      <c r="AR24" s="45">
        <v>150.65120000000002</v>
      </c>
      <c r="AS24" s="45">
        <v>55.439641600000016</v>
      </c>
      <c r="AT24" s="45">
        <v>1850.8575999999998</v>
      </c>
      <c r="AU24" s="45">
        <v>71.73866666666666</v>
      </c>
      <c r="AV24" s="45">
        <v>2370.6124766617281</v>
      </c>
      <c r="AW24" s="45">
        <v>597.82222222222219</v>
      </c>
      <c r="AX24" s="45">
        <v>353.91075555555557</v>
      </c>
      <c r="AY24" s="45">
        <v>8.9673333333333325</v>
      </c>
      <c r="AZ24" s="45">
        <v>143.47733333333332</v>
      </c>
      <c r="BA24" s="45">
        <v>55.796740740740738</v>
      </c>
      <c r="BB24" s="45">
        <v>426.87057374814822</v>
      </c>
      <c r="BC24" s="45">
        <v>1586.8449589333334</v>
      </c>
      <c r="BD24" s="45"/>
      <c r="BE24" s="45">
        <v>0</v>
      </c>
      <c r="BF24" s="45">
        <v>1586.8449589333334</v>
      </c>
      <c r="BG24" s="45">
        <v>1945.7166666666662</v>
      </c>
      <c r="BH24" s="45"/>
      <c r="BI24" s="45">
        <v>0</v>
      </c>
      <c r="BJ24" s="45"/>
      <c r="BK24" s="45"/>
      <c r="BL24" s="45">
        <v>1945.7166666666662</v>
      </c>
      <c r="BM24" s="45">
        <v>106587.57090226171</v>
      </c>
      <c r="BN24" s="45">
        <f t="shared" si="0"/>
        <v>9878.6318419935305</v>
      </c>
      <c r="BO24" s="45">
        <f t="shared" si="1"/>
        <v>6980.8998350087604</v>
      </c>
      <c r="BP24" s="46">
        <f t="shared" si="3"/>
        <v>8.8629737609329435</v>
      </c>
      <c r="BQ24" s="46">
        <f t="shared" si="2"/>
        <v>1.9241982507288626</v>
      </c>
      <c r="BR24" s="47">
        <v>5</v>
      </c>
      <c r="BS24" s="46">
        <f t="shared" si="4"/>
        <v>5.8309037900874632</v>
      </c>
      <c r="BT24" s="46">
        <f t="shared" si="5"/>
        <v>14.25</v>
      </c>
      <c r="BU24" s="46">
        <f t="shared" si="6"/>
        <v>16.618075801749271</v>
      </c>
      <c r="BV24" s="45">
        <f t="shared" si="11"/>
        <v>17712.803327781101</v>
      </c>
      <c r="BW24" s="45">
        <f t="shared" si="7"/>
        <v>34572.335004783396</v>
      </c>
      <c r="BX24" s="45">
        <f t="shared" si="8"/>
        <v>141159.90590704512</v>
      </c>
      <c r="BY24" s="45">
        <f t="shared" si="9"/>
        <v>1693918.8708845414</v>
      </c>
      <c r="BZ24" s="45">
        <f t="shared" si="10"/>
        <v>3387837.7417690828</v>
      </c>
      <c r="CA24" s="48">
        <v>43101</v>
      </c>
      <c r="CB24" s="49">
        <v>0</v>
      </c>
      <c r="CC24" s="49">
        <v>0</v>
      </c>
    </row>
    <row r="25" spans="1:81">
      <c r="A25" s="41" t="s">
        <v>91</v>
      </c>
      <c r="B25" s="41" t="s">
        <v>110</v>
      </c>
      <c r="C25" s="41" t="s">
        <v>93</v>
      </c>
      <c r="D25" s="42" t="s">
        <v>111</v>
      </c>
      <c r="E25" s="43" t="s">
        <v>62</v>
      </c>
      <c r="F25" s="43" t="s">
        <v>63</v>
      </c>
      <c r="G25" s="43">
        <v>13</v>
      </c>
      <c r="H25" s="44">
        <v>1076.08</v>
      </c>
      <c r="I25" s="45">
        <v>13989.039999999999</v>
      </c>
      <c r="J25" s="45"/>
      <c r="K25" s="45"/>
      <c r="L25" s="45"/>
      <c r="M25" s="45"/>
      <c r="N25" s="45"/>
      <c r="O25" s="45"/>
      <c r="P25" s="45"/>
      <c r="Q25" s="45">
        <v>13989.039999999999</v>
      </c>
      <c r="R25" s="45">
        <v>2797.808</v>
      </c>
      <c r="S25" s="45">
        <v>209.83559999999997</v>
      </c>
      <c r="T25" s="45">
        <v>139.8904</v>
      </c>
      <c r="U25" s="45">
        <v>27.978079999999999</v>
      </c>
      <c r="V25" s="45">
        <v>349.726</v>
      </c>
      <c r="W25" s="45">
        <v>1119.1232</v>
      </c>
      <c r="X25" s="45">
        <v>419.67119999999994</v>
      </c>
      <c r="Y25" s="45">
        <v>83.934240000000003</v>
      </c>
      <c r="Z25" s="45">
        <v>5147.9667199999985</v>
      </c>
      <c r="AA25" s="45">
        <v>1165.7533333333331</v>
      </c>
      <c r="AB25" s="45">
        <v>1554.3377777777775</v>
      </c>
      <c r="AC25" s="45">
        <v>1000.9935288888889</v>
      </c>
      <c r="AD25" s="45">
        <v>3721.08464</v>
      </c>
      <c r="AE25" s="45">
        <v>3138.6576</v>
      </c>
      <c r="AF25" s="45">
        <v>5161</v>
      </c>
      <c r="AG25" s="45">
        <v>0</v>
      </c>
      <c r="AH25" s="45">
        <v>631.54</v>
      </c>
      <c r="AI25" s="45">
        <v>0</v>
      </c>
      <c r="AJ25" s="45">
        <v>0</v>
      </c>
      <c r="AK25" s="45">
        <v>39.910000000000004</v>
      </c>
      <c r="AL25" s="45">
        <v>893.2299999999999</v>
      </c>
      <c r="AM25" s="45">
        <v>9864.3375999999989</v>
      </c>
      <c r="AN25" s="45">
        <v>18733.388959999997</v>
      </c>
      <c r="AO25" s="45">
        <v>70.201557793209872</v>
      </c>
      <c r="AP25" s="45">
        <v>5.6161246234567903</v>
      </c>
      <c r="AQ25" s="45">
        <v>2.8080623117283952</v>
      </c>
      <c r="AR25" s="45">
        <v>48.961640000000003</v>
      </c>
      <c r="AS25" s="45">
        <v>18.017883520000005</v>
      </c>
      <c r="AT25" s="45">
        <v>601.52871999999991</v>
      </c>
      <c r="AU25" s="45">
        <v>23.315066666666667</v>
      </c>
      <c r="AV25" s="45">
        <v>770.44905491506165</v>
      </c>
      <c r="AW25" s="45">
        <v>194.29222222222219</v>
      </c>
      <c r="AX25" s="45">
        <v>115.02099555555556</v>
      </c>
      <c r="AY25" s="45">
        <v>2.9143833333333329</v>
      </c>
      <c r="AZ25" s="45">
        <v>46.630133333333333</v>
      </c>
      <c r="BA25" s="45">
        <v>18.133940740740741</v>
      </c>
      <c r="BB25" s="45">
        <v>138.73293646814815</v>
      </c>
      <c r="BC25" s="45">
        <v>515.72461165333334</v>
      </c>
      <c r="BD25" s="45"/>
      <c r="BE25" s="45">
        <v>0</v>
      </c>
      <c r="BF25" s="45">
        <v>515.72461165333334</v>
      </c>
      <c r="BG25" s="45">
        <v>763.84511666666674</v>
      </c>
      <c r="BH25" s="45"/>
      <c r="BI25" s="45">
        <v>0</v>
      </c>
      <c r="BJ25" s="45"/>
      <c r="BK25" s="45"/>
      <c r="BL25" s="45">
        <v>763.84511666666674</v>
      </c>
      <c r="BM25" s="45">
        <v>34772.447743235061</v>
      </c>
      <c r="BN25" s="45">
        <f t="shared" si="0"/>
        <v>3210.5553486478971</v>
      </c>
      <c r="BO25" s="45">
        <f t="shared" si="1"/>
        <v>2268.7924463778472</v>
      </c>
      <c r="BP25" s="46">
        <f t="shared" si="3"/>
        <v>8.8629737609329435</v>
      </c>
      <c r="BQ25" s="46">
        <f t="shared" si="2"/>
        <v>1.9241982507288626</v>
      </c>
      <c r="BR25" s="47">
        <v>5</v>
      </c>
      <c r="BS25" s="46">
        <f t="shared" si="4"/>
        <v>5.8309037900874632</v>
      </c>
      <c r="BT25" s="46">
        <f t="shared" si="5"/>
        <v>14.25</v>
      </c>
      <c r="BU25" s="46">
        <f t="shared" si="6"/>
        <v>16.618075801749271</v>
      </c>
      <c r="BV25" s="45">
        <f t="shared" si="11"/>
        <v>5778.5117240944564</v>
      </c>
      <c r="BW25" s="45">
        <f t="shared" si="7"/>
        <v>11257.8595191202</v>
      </c>
      <c r="BX25" s="45">
        <f t="shared" si="8"/>
        <v>46030.307262355258</v>
      </c>
      <c r="BY25" s="45">
        <f t="shared" si="9"/>
        <v>552363.6871482631</v>
      </c>
      <c r="BZ25" s="45">
        <f t="shared" si="10"/>
        <v>1104727.3742965262</v>
      </c>
      <c r="CA25" s="48">
        <v>43101</v>
      </c>
      <c r="CB25" s="49">
        <v>0</v>
      </c>
      <c r="CC25" s="49">
        <v>0</v>
      </c>
    </row>
    <row r="26" spans="1:81">
      <c r="A26" s="41" t="s">
        <v>91</v>
      </c>
      <c r="B26" s="41" t="s">
        <v>112</v>
      </c>
      <c r="C26" s="41" t="s">
        <v>93</v>
      </c>
      <c r="D26" s="42" t="s">
        <v>113</v>
      </c>
      <c r="E26" s="43" t="s">
        <v>62</v>
      </c>
      <c r="F26" s="43" t="s">
        <v>63</v>
      </c>
      <c r="G26" s="43">
        <v>1</v>
      </c>
      <c r="H26" s="44">
        <v>2403.7199999999998</v>
      </c>
      <c r="I26" s="45">
        <v>2403.7199999999998</v>
      </c>
      <c r="J26" s="45"/>
      <c r="K26" s="45"/>
      <c r="L26" s="45"/>
      <c r="M26" s="45"/>
      <c r="N26" s="45"/>
      <c r="O26" s="45"/>
      <c r="P26" s="45"/>
      <c r="Q26" s="45">
        <v>2403.7199999999998</v>
      </c>
      <c r="R26" s="45">
        <v>480.74399999999997</v>
      </c>
      <c r="S26" s="45">
        <v>36.055799999999998</v>
      </c>
      <c r="T26" s="45">
        <v>24.037199999999999</v>
      </c>
      <c r="U26" s="45">
        <v>4.8074399999999997</v>
      </c>
      <c r="V26" s="45">
        <v>60.092999999999996</v>
      </c>
      <c r="W26" s="45">
        <v>192.29759999999999</v>
      </c>
      <c r="X26" s="45">
        <v>72.111599999999996</v>
      </c>
      <c r="Y26" s="45">
        <v>14.422319999999999</v>
      </c>
      <c r="Z26" s="45">
        <v>884.56895999999995</v>
      </c>
      <c r="AA26" s="45">
        <v>200.30999999999997</v>
      </c>
      <c r="AB26" s="45">
        <v>267.08</v>
      </c>
      <c r="AC26" s="45">
        <v>171.99952000000002</v>
      </c>
      <c r="AD26" s="45">
        <v>639.38951999999995</v>
      </c>
      <c r="AE26" s="45">
        <v>161.77680000000001</v>
      </c>
      <c r="AF26" s="45">
        <v>397</v>
      </c>
      <c r="AG26" s="45">
        <v>0</v>
      </c>
      <c r="AH26" s="45">
        <v>48.58</v>
      </c>
      <c r="AI26" s="45">
        <v>0</v>
      </c>
      <c r="AJ26" s="45">
        <v>0</v>
      </c>
      <c r="AK26" s="45">
        <v>3.0700000000000003</v>
      </c>
      <c r="AL26" s="45">
        <v>68.709999999999994</v>
      </c>
      <c r="AM26" s="45">
        <v>679.13680000000011</v>
      </c>
      <c r="AN26" s="45">
        <v>2203.09528</v>
      </c>
      <c r="AO26" s="45">
        <v>12.062649652777777</v>
      </c>
      <c r="AP26" s="45">
        <v>0.96501197222222224</v>
      </c>
      <c r="AQ26" s="45">
        <v>0.48250598611111112</v>
      </c>
      <c r="AR26" s="45">
        <v>8.4130200000000013</v>
      </c>
      <c r="AS26" s="45">
        <v>3.0959913600000011</v>
      </c>
      <c r="AT26" s="45">
        <v>103.35995999999999</v>
      </c>
      <c r="AU26" s="45">
        <v>4.0061999999999998</v>
      </c>
      <c r="AV26" s="45">
        <v>132.38533897111111</v>
      </c>
      <c r="AW26" s="45">
        <v>33.384999999999998</v>
      </c>
      <c r="AX26" s="45">
        <v>19.763919999999999</v>
      </c>
      <c r="AY26" s="45">
        <v>0.50077499999999997</v>
      </c>
      <c r="AZ26" s="45">
        <v>8.0123999999999995</v>
      </c>
      <c r="BA26" s="45">
        <v>3.115933333333333</v>
      </c>
      <c r="BB26" s="45">
        <v>23.83831442666667</v>
      </c>
      <c r="BC26" s="45">
        <v>88.616342759999995</v>
      </c>
      <c r="BD26" s="45"/>
      <c r="BE26" s="45">
        <v>0</v>
      </c>
      <c r="BF26" s="45">
        <v>88.616342759999995</v>
      </c>
      <c r="BG26" s="45">
        <v>61.537316666666669</v>
      </c>
      <c r="BH26" s="45"/>
      <c r="BI26" s="45">
        <v>0</v>
      </c>
      <c r="BJ26" s="45"/>
      <c r="BK26" s="45"/>
      <c r="BL26" s="45">
        <v>61.537316666666669</v>
      </c>
      <c r="BM26" s="45">
        <v>4889.3542783977782</v>
      </c>
      <c r="BN26" s="45">
        <f t="shared" si="0"/>
        <v>246.96579604983825</v>
      </c>
      <c r="BO26" s="45">
        <f t="shared" si="1"/>
        <v>174.52249587521902</v>
      </c>
      <c r="BP26" s="46">
        <f t="shared" si="3"/>
        <v>8.8629737609329435</v>
      </c>
      <c r="BQ26" s="46">
        <f t="shared" si="2"/>
        <v>1.9241982507288626</v>
      </c>
      <c r="BR26" s="47">
        <v>5</v>
      </c>
      <c r="BS26" s="46">
        <f t="shared" si="4"/>
        <v>5.8309037900874632</v>
      </c>
      <c r="BT26" s="46">
        <f t="shared" si="5"/>
        <v>14.25</v>
      </c>
      <c r="BU26" s="46">
        <f t="shared" si="6"/>
        <v>16.618075801749271</v>
      </c>
      <c r="BV26" s="45">
        <f t="shared" si="11"/>
        <v>812.51660020021382</v>
      </c>
      <c r="BW26" s="45">
        <f t="shared" si="7"/>
        <v>1234.004892125271</v>
      </c>
      <c r="BX26" s="45">
        <f t="shared" si="8"/>
        <v>6123.3591705230492</v>
      </c>
      <c r="BY26" s="45">
        <f t="shared" si="9"/>
        <v>73480.310046276587</v>
      </c>
      <c r="BZ26" s="45">
        <f t="shared" si="10"/>
        <v>146960.62009255317</v>
      </c>
      <c r="CA26" s="48">
        <v>43101</v>
      </c>
      <c r="CB26" s="49">
        <v>0</v>
      </c>
      <c r="CC26" s="49">
        <v>0</v>
      </c>
    </row>
    <row r="27" spans="1:81">
      <c r="A27" s="41" t="s">
        <v>91</v>
      </c>
      <c r="B27" s="41" t="s">
        <v>114</v>
      </c>
      <c r="C27" s="41" t="s">
        <v>115</v>
      </c>
      <c r="D27" s="42" t="s">
        <v>116</v>
      </c>
      <c r="E27" s="43" t="s">
        <v>62</v>
      </c>
      <c r="F27" s="43" t="s">
        <v>63</v>
      </c>
      <c r="G27" s="43">
        <v>13</v>
      </c>
      <c r="H27" s="44">
        <v>1200.1400000000001</v>
      </c>
      <c r="I27" s="45">
        <v>15601.820000000002</v>
      </c>
      <c r="J27" s="45"/>
      <c r="K27" s="45"/>
      <c r="L27" s="45"/>
      <c r="M27" s="45"/>
      <c r="N27" s="45"/>
      <c r="O27" s="45"/>
      <c r="P27" s="45"/>
      <c r="Q27" s="45">
        <v>15601.820000000002</v>
      </c>
      <c r="R27" s="45">
        <v>3120.3640000000005</v>
      </c>
      <c r="S27" s="45">
        <v>234.02730000000003</v>
      </c>
      <c r="T27" s="45">
        <v>156.01820000000001</v>
      </c>
      <c r="U27" s="45">
        <v>31.203640000000004</v>
      </c>
      <c r="V27" s="45">
        <v>390.04550000000006</v>
      </c>
      <c r="W27" s="45">
        <v>1248.1456000000001</v>
      </c>
      <c r="X27" s="45">
        <v>468.05460000000005</v>
      </c>
      <c r="Y27" s="45">
        <v>93.610920000000007</v>
      </c>
      <c r="Z27" s="45">
        <v>5741.4697600000018</v>
      </c>
      <c r="AA27" s="45">
        <v>1300.1516666666666</v>
      </c>
      <c r="AB27" s="45">
        <v>1733.5355555555557</v>
      </c>
      <c r="AC27" s="45">
        <v>1116.3968977777781</v>
      </c>
      <c r="AD27" s="45">
        <v>4150.0841200000004</v>
      </c>
      <c r="AE27" s="45">
        <v>3041.8908000000001</v>
      </c>
      <c r="AF27" s="45">
        <v>5161</v>
      </c>
      <c r="AG27" s="45">
        <v>0</v>
      </c>
      <c r="AH27" s="45">
        <v>368.16</v>
      </c>
      <c r="AI27" s="45">
        <v>0</v>
      </c>
      <c r="AJ27" s="45">
        <v>0</v>
      </c>
      <c r="AK27" s="45">
        <v>39.910000000000004</v>
      </c>
      <c r="AL27" s="45">
        <v>893.2299999999999</v>
      </c>
      <c r="AM27" s="45">
        <v>9504.1908000000003</v>
      </c>
      <c r="AN27" s="45">
        <v>19395.744680000003</v>
      </c>
      <c r="AO27" s="45">
        <v>78.295012982253098</v>
      </c>
      <c r="AP27" s="45">
        <v>6.2636010385802479</v>
      </c>
      <c r="AQ27" s="45">
        <v>3.1318005192901239</v>
      </c>
      <c r="AR27" s="45">
        <v>54.606370000000013</v>
      </c>
      <c r="AS27" s="45">
        <v>20.095144160000011</v>
      </c>
      <c r="AT27" s="45">
        <v>670.87826000000007</v>
      </c>
      <c r="AU27" s="45">
        <v>26.003033333333338</v>
      </c>
      <c r="AV27" s="45">
        <v>859.27322203345682</v>
      </c>
      <c r="AW27" s="45">
        <v>216.69194444444446</v>
      </c>
      <c r="AX27" s="45">
        <v>128.28163111111112</v>
      </c>
      <c r="AY27" s="45">
        <v>3.2503791666666668</v>
      </c>
      <c r="AZ27" s="45">
        <v>52.006066666666676</v>
      </c>
      <c r="BA27" s="45">
        <v>20.224581481481483</v>
      </c>
      <c r="BB27" s="45">
        <v>154.72729385629634</v>
      </c>
      <c r="BC27" s="45">
        <v>575.18189672666676</v>
      </c>
      <c r="BD27" s="45"/>
      <c r="BE27" s="45">
        <v>0</v>
      </c>
      <c r="BF27" s="45">
        <v>575.18189672666676</v>
      </c>
      <c r="BG27" s="45">
        <v>638.12125000000003</v>
      </c>
      <c r="BH27" s="45"/>
      <c r="BI27" s="45">
        <v>0</v>
      </c>
      <c r="BJ27" s="45"/>
      <c r="BK27" s="45"/>
      <c r="BL27" s="45">
        <v>638.12125000000003</v>
      </c>
      <c r="BM27" s="45">
        <v>37070.141048760124</v>
      </c>
      <c r="BN27" s="45">
        <f t="shared" si="0"/>
        <v>3210.5553486478971</v>
      </c>
      <c r="BO27" s="45">
        <f t="shared" si="1"/>
        <v>2268.7924463778472</v>
      </c>
      <c r="BP27" s="46">
        <f t="shared" si="3"/>
        <v>8.8629737609329435</v>
      </c>
      <c r="BQ27" s="46">
        <f t="shared" si="2"/>
        <v>1.9241982507288626</v>
      </c>
      <c r="BR27" s="47">
        <v>5</v>
      </c>
      <c r="BS27" s="46">
        <f t="shared" si="4"/>
        <v>5.8309037900874632</v>
      </c>
      <c r="BT27" s="46">
        <f t="shared" si="5"/>
        <v>14.25</v>
      </c>
      <c r="BU27" s="46">
        <f t="shared" si="6"/>
        <v>16.618075801749271</v>
      </c>
      <c r="BV27" s="45">
        <f t="shared" si="11"/>
        <v>6160.3441392983295</v>
      </c>
      <c r="BW27" s="45">
        <f t="shared" si="7"/>
        <v>11639.691934324073</v>
      </c>
      <c r="BX27" s="45">
        <f t="shared" si="8"/>
        <v>48709.832983084198</v>
      </c>
      <c r="BY27" s="45">
        <f t="shared" si="9"/>
        <v>584517.99579701037</v>
      </c>
      <c r="BZ27" s="45">
        <f t="shared" si="10"/>
        <v>1169035.9915940207</v>
      </c>
      <c r="CA27" s="48">
        <v>43101</v>
      </c>
      <c r="CB27" s="49">
        <v>0</v>
      </c>
      <c r="CC27" s="49">
        <v>0</v>
      </c>
    </row>
    <row r="28" spans="1:81">
      <c r="A28" s="41" t="s">
        <v>91</v>
      </c>
      <c r="B28" s="41" t="s">
        <v>9</v>
      </c>
      <c r="C28" s="41" t="s">
        <v>93</v>
      </c>
      <c r="D28" s="42" t="s">
        <v>117</v>
      </c>
      <c r="E28" s="43" t="s">
        <v>62</v>
      </c>
      <c r="F28" s="43" t="s">
        <v>63</v>
      </c>
      <c r="G28" s="43">
        <v>10</v>
      </c>
      <c r="H28" s="44">
        <v>2397.23</v>
      </c>
      <c r="I28" s="45">
        <v>23972.3</v>
      </c>
      <c r="J28" s="45">
        <v>7191.69</v>
      </c>
      <c r="K28" s="45"/>
      <c r="L28" s="45"/>
      <c r="M28" s="45"/>
      <c r="N28" s="45"/>
      <c r="O28" s="45"/>
      <c r="P28" s="45"/>
      <c r="Q28" s="45">
        <v>31163.989999999998</v>
      </c>
      <c r="R28" s="45">
        <v>6232.7979999999998</v>
      </c>
      <c r="S28" s="45">
        <v>467.45984999999996</v>
      </c>
      <c r="T28" s="45">
        <v>311.63990000000001</v>
      </c>
      <c r="U28" s="45">
        <v>62.327979999999997</v>
      </c>
      <c r="V28" s="45">
        <v>779.09974999999997</v>
      </c>
      <c r="W28" s="45">
        <v>2493.1192000000001</v>
      </c>
      <c r="X28" s="45">
        <v>934.91969999999992</v>
      </c>
      <c r="Y28" s="45">
        <v>186.98393999999999</v>
      </c>
      <c r="Z28" s="45">
        <v>11468.348320000001</v>
      </c>
      <c r="AA28" s="45">
        <v>2596.9991666666665</v>
      </c>
      <c r="AB28" s="45">
        <v>3462.6655555555553</v>
      </c>
      <c r="AC28" s="45">
        <v>2229.9566177777779</v>
      </c>
      <c r="AD28" s="45">
        <v>8289.6213399999997</v>
      </c>
      <c r="AE28" s="45">
        <v>1621.662</v>
      </c>
      <c r="AF28" s="45">
        <v>3970</v>
      </c>
      <c r="AG28" s="45">
        <v>0</v>
      </c>
      <c r="AH28" s="45">
        <v>485.79999999999995</v>
      </c>
      <c r="AI28" s="45">
        <v>0</v>
      </c>
      <c r="AJ28" s="45">
        <v>0</v>
      </c>
      <c r="AK28" s="45">
        <v>30.700000000000003</v>
      </c>
      <c r="AL28" s="45">
        <v>687.09999999999991</v>
      </c>
      <c r="AM28" s="45">
        <v>6795.2620000000006</v>
      </c>
      <c r="AN28" s="45">
        <v>26553.231660000001</v>
      </c>
      <c r="AO28" s="45">
        <v>156.39104935378086</v>
      </c>
      <c r="AP28" s="45">
        <v>12.51128394830247</v>
      </c>
      <c r="AQ28" s="45">
        <v>6.255641974151235</v>
      </c>
      <c r="AR28" s="45">
        <v>109.07396500000002</v>
      </c>
      <c r="AS28" s="45">
        <v>40.139219120000014</v>
      </c>
      <c r="AT28" s="45">
        <v>1340.0515699999999</v>
      </c>
      <c r="AU28" s="45">
        <v>51.939983333333331</v>
      </c>
      <c r="AV28" s="45">
        <v>1716.3627127295679</v>
      </c>
      <c r="AW28" s="45">
        <v>432.83319444444442</v>
      </c>
      <c r="AX28" s="45">
        <v>256.23725111111111</v>
      </c>
      <c r="AY28" s="45">
        <v>6.4924979166666654</v>
      </c>
      <c r="AZ28" s="45">
        <v>103.87996666666666</v>
      </c>
      <c r="BA28" s="45">
        <v>40.397764814814813</v>
      </c>
      <c r="BB28" s="45">
        <v>309.061368382963</v>
      </c>
      <c r="BC28" s="45">
        <v>1148.9020433366668</v>
      </c>
      <c r="BD28" s="45"/>
      <c r="BE28" s="45">
        <v>0</v>
      </c>
      <c r="BF28" s="45">
        <v>1148.9020433366668</v>
      </c>
      <c r="BG28" s="45">
        <v>998.53750000000002</v>
      </c>
      <c r="BH28" s="45"/>
      <c r="BI28" s="45">
        <v>0</v>
      </c>
      <c r="BJ28" s="45"/>
      <c r="BK28" s="45"/>
      <c r="BL28" s="45">
        <v>998.53750000000002</v>
      </c>
      <c r="BM28" s="45">
        <v>61581.023916066231</v>
      </c>
      <c r="BN28" s="45">
        <f t="shared" si="0"/>
        <v>2469.6579604983826</v>
      </c>
      <c r="BO28" s="45">
        <f t="shared" si="1"/>
        <v>1745.2249587521901</v>
      </c>
      <c r="BP28" s="46">
        <f t="shared" si="3"/>
        <v>8.8629737609329435</v>
      </c>
      <c r="BQ28" s="46">
        <f t="shared" si="2"/>
        <v>1.9241982507288626</v>
      </c>
      <c r="BR28" s="47">
        <v>5</v>
      </c>
      <c r="BS28" s="46">
        <f t="shared" si="4"/>
        <v>5.8309037900874632</v>
      </c>
      <c r="BT28" s="46">
        <f t="shared" si="5"/>
        <v>14.25</v>
      </c>
      <c r="BU28" s="46">
        <f t="shared" si="6"/>
        <v>16.618075801749271</v>
      </c>
      <c r="BV28" s="45">
        <f t="shared" si="11"/>
        <v>10233.581233865234</v>
      </c>
      <c r="BW28" s="45">
        <f t="shared" si="7"/>
        <v>14448.464153115807</v>
      </c>
      <c r="BX28" s="45">
        <f t="shared" si="8"/>
        <v>76029.488069182044</v>
      </c>
      <c r="BY28" s="45">
        <f t="shared" si="9"/>
        <v>912353.85683018458</v>
      </c>
      <c r="BZ28" s="45">
        <f t="shared" si="10"/>
        <v>1824707.7136603692</v>
      </c>
      <c r="CA28" s="48">
        <v>43101</v>
      </c>
      <c r="CB28" s="49">
        <v>0</v>
      </c>
      <c r="CC28" s="49">
        <v>0</v>
      </c>
    </row>
    <row r="29" spans="1:81">
      <c r="A29" s="41" t="s">
        <v>91</v>
      </c>
      <c r="B29" s="41" t="s">
        <v>118</v>
      </c>
      <c r="C29" s="41" t="s">
        <v>93</v>
      </c>
      <c r="D29" s="42" t="s">
        <v>119</v>
      </c>
      <c r="E29" s="43" t="s">
        <v>62</v>
      </c>
      <c r="F29" s="43" t="s">
        <v>63</v>
      </c>
      <c r="G29" s="43">
        <v>2</v>
      </c>
      <c r="H29" s="44">
        <v>2000</v>
      </c>
      <c r="I29" s="45">
        <v>4000</v>
      </c>
      <c r="J29" s="45"/>
      <c r="K29" s="45"/>
      <c r="L29" s="45"/>
      <c r="M29" s="45"/>
      <c r="N29" s="45"/>
      <c r="O29" s="45"/>
      <c r="P29" s="45"/>
      <c r="Q29" s="45">
        <v>4000</v>
      </c>
      <c r="R29" s="45">
        <v>800</v>
      </c>
      <c r="S29" s="45">
        <v>60</v>
      </c>
      <c r="T29" s="45">
        <v>40</v>
      </c>
      <c r="U29" s="45">
        <v>8</v>
      </c>
      <c r="V29" s="45">
        <v>100</v>
      </c>
      <c r="W29" s="45">
        <v>320</v>
      </c>
      <c r="X29" s="45">
        <v>120</v>
      </c>
      <c r="Y29" s="45">
        <v>24</v>
      </c>
      <c r="Z29" s="45">
        <v>1472</v>
      </c>
      <c r="AA29" s="45">
        <v>333.33333333333331</v>
      </c>
      <c r="AB29" s="45">
        <v>444.4444444444444</v>
      </c>
      <c r="AC29" s="45">
        <v>286.22222222222229</v>
      </c>
      <c r="AD29" s="45">
        <v>1064</v>
      </c>
      <c r="AE29" s="45">
        <v>372</v>
      </c>
      <c r="AF29" s="45">
        <v>794</v>
      </c>
      <c r="AG29" s="45">
        <v>0</v>
      </c>
      <c r="AH29" s="45">
        <v>97.16</v>
      </c>
      <c r="AI29" s="45">
        <v>0</v>
      </c>
      <c r="AJ29" s="45">
        <v>0</v>
      </c>
      <c r="AK29" s="45">
        <v>6.1400000000000006</v>
      </c>
      <c r="AL29" s="45">
        <v>137.41999999999999</v>
      </c>
      <c r="AM29" s="45">
        <v>1406.7200000000003</v>
      </c>
      <c r="AN29" s="45">
        <v>3942.7200000000003</v>
      </c>
      <c r="AO29" s="45">
        <v>20.073302469135804</v>
      </c>
      <c r="AP29" s="45">
        <v>1.6058641975308643</v>
      </c>
      <c r="AQ29" s="45">
        <v>0.80293209876543215</v>
      </c>
      <c r="AR29" s="45">
        <v>14.000000000000002</v>
      </c>
      <c r="AS29" s="45">
        <v>5.1520000000000019</v>
      </c>
      <c r="AT29" s="45">
        <v>172</v>
      </c>
      <c r="AU29" s="45">
        <v>6.666666666666667</v>
      </c>
      <c r="AV29" s="45">
        <v>220.30076543209876</v>
      </c>
      <c r="AW29" s="45">
        <v>55.55555555555555</v>
      </c>
      <c r="AX29" s="45">
        <v>32.888888888888893</v>
      </c>
      <c r="AY29" s="45">
        <v>0.83333333333333326</v>
      </c>
      <c r="AZ29" s="45">
        <v>13.333333333333334</v>
      </c>
      <c r="BA29" s="45">
        <v>5.1851851851851851</v>
      </c>
      <c r="BB29" s="45">
        <v>39.669037037037043</v>
      </c>
      <c r="BC29" s="45">
        <v>147.46533333333332</v>
      </c>
      <c r="BD29" s="45"/>
      <c r="BE29" s="45">
        <v>0</v>
      </c>
      <c r="BF29" s="45">
        <v>147.46533333333332</v>
      </c>
      <c r="BG29" s="45">
        <v>132.31927083333335</v>
      </c>
      <c r="BH29" s="45"/>
      <c r="BI29" s="45">
        <v>0</v>
      </c>
      <c r="BJ29" s="45"/>
      <c r="BK29" s="45"/>
      <c r="BL29" s="45">
        <v>132.31927083333335</v>
      </c>
      <c r="BM29" s="45">
        <v>8442.8053695987655</v>
      </c>
      <c r="BN29" s="45">
        <f t="shared" si="0"/>
        <v>493.93159209967649</v>
      </c>
      <c r="BO29" s="45">
        <f t="shared" si="1"/>
        <v>349.04499175043804</v>
      </c>
      <c r="BP29" s="46">
        <f t="shared" si="3"/>
        <v>8.8629737609329435</v>
      </c>
      <c r="BQ29" s="46">
        <f t="shared" si="2"/>
        <v>1.9241982507288626</v>
      </c>
      <c r="BR29" s="47">
        <v>5</v>
      </c>
      <c r="BS29" s="46">
        <f t="shared" si="4"/>
        <v>5.8309037900874632</v>
      </c>
      <c r="BT29" s="46">
        <f t="shared" si="5"/>
        <v>14.25</v>
      </c>
      <c r="BU29" s="46">
        <f t="shared" si="6"/>
        <v>16.618075801749271</v>
      </c>
      <c r="BV29" s="45">
        <f t="shared" si="11"/>
        <v>1403.0317961140806</v>
      </c>
      <c r="BW29" s="45">
        <f t="shared" si="7"/>
        <v>2246.0083799641952</v>
      </c>
      <c r="BX29" s="45">
        <f t="shared" si="8"/>
        <v>10688.81374956296</v>
      </c>
      <c r="BY29" s="45">
        <f t="shared" si="9"/>
        <v>128265.76499475552</v>
      </c>
      <c r="BZ29" s="45">
        <f t="shared" si="10"/>
        <v>256531.52998951104</v>
      </c>
      <c r="CA29" s="48">
        <v>43101</v>
      </c>
      <c r="CB29" s="49">
        <v>0</v>
      </c>
      <c r="CC29" s="49">
        <v>0</v>
      </c>
    </row>
    <row r="30" spans="1:81">
      <c r="A30" s="41" t="s">
        <v>91</v>
      </c>
      <c r="B30" s="41" t="s">
        <v>120</v>
      </c>
      <c r="C30" s="41" t="s">
        <v>93</v>
      </c>
      <c r="D30" s="42" t="s">
        <v>121</v>
      </c>
      <c r="E30" s="43" t="s">
        <v>62</v>
      </c>
      <c r="F30" s="43" t="s">
        <v>63</v>
      </c>
      <c r="G30" s="43">
        <v>12</v>
      </c>
      <c r="H30" s="44">
        <v>2403.7199999999998</v>
      </c>
      <c r="I30" s="45">
        <v>28844.639999999999</v>
      </c>
      <c r="J30" s="45"/>
      <c r="K30" s="45"/>
      <c r="L30" s="45"/>
      <c r="M30" s="45"/>
      <c r="N30" s="45"/>
      <c r="O30" s="45"/>
      <c r="P30" s="45"/>
      <c r="Q30" s="45">
        <v>28844.639999999999</v>
      </c>
      <c r="R30" s="45">
        <v>5768.9279999999999</v>
      </c>
      <c r="S30" s="45">
        <v>432.6696</v>
      </c>
      <c r="T30" s="45">
        <v>288.44639999999998</v>
      </c>
      <c r="U30" s="45">
        <v>57.689279999999997</v>
      </c>
      <c r="V30" s="45">
        <v>721.11599999999999</v>
      </c>
      <c r="W30" s="45">
        <v>2307.5711999999999</v>
      </c>
      <c r="X30" s="45">
        <v>865.33920000000001</v>
      </c>
      <c r="Y30" s="45">
        <v>173.06783999999999</v>
      </c>
      <c r="Z30" s="45">
        <v>10614.827519999999</v>
      </c>
      <c r="AA30" s="45">
        <v>2403.7199999999998</v>
      </c>
      <c r="AB30" s="45">
        <v>3204.9599999999996</v>
      </c>
      <c r="AC30" s="45">
        <v>2063.9942400000004</v>
      </c>
      <c r="AD30" s="45">
        <v>7672.6742400000003</v>
      </c>
      <c r="AE30" s="45">
        <v>1941.3216</v>
      </c>
      <c r="AF30" s="45">
        <v>4764</v>
      </c>
      <c r="AG30" s="45">
        <v>0</v>
      </c>
      <c r="AH30" s="45">
        <v>582.96</v>
      </c>
      <c r="AI30" s="45">
        <v>0</v>
      </c>
      <c r="AJ30" s="45">
        <v>0</v>
      </c>
      <c r="AK30" s="45">
        <v>36.840000000000003</v>
      </c>
      <c r="AL30" s="45">
        <v>824.52</v>
      </c>
      <c r="AM30" s="45">
        <v>8149.6416000000008</v>
      </c>
      <c r="AN30" s="45">
        <v>26437.143360000002</v>
      </c>
      <c r="AO30" s="45">
        <v>144.75179583333335</v>
      </c>
      <c r="AP30" s="45">
        <v>11.580143666666666</v>
      </c>
      <c r="AQ30" s="45">
        <v>5.7900718333333332</v>
      </c>
      <c r="AR30" s="45">
        <v>100.95624000000001</v>
      </c>
      <c r="AS30" s="45">
        <v>37.151896320000013</v>
      </c>
      <c r="AT30" s="45">
        <v>1240.3195199999998</v>
      </c>
      <c r="AU30" s="45">
        <v>48.074400000000004</v>
      </c>
      <c r="AV30" s="45">
        <v>1588.624067653333</v>
      </c>
      <c r="AW30" s="45">
        <v>400.61999999999995</v>
      </c>
      <c r="AX30" s="45">
        <v>237.16704000000001</v>
      </c>
      <c r="AY30" s="45">
        <v>6.0092999999999996</v>
      </c>
      <c r="AZ30" s="45">
        <v>96.148800000000008</v>
      </c>
      <c r="BA30" s="45">
        <v>37.391199999999998</v>
      </c>
      <c r="BB30" s="45">
        <v>286.05977312000005</v>
      </c>
      <c r="BC30" s="45">
        <v>1063.3961131200001</v>
      </c>
      <c r="BD30" s="45"/>
      <c r="BE30" s="45">
        <v>0</v>
      </c>
      <c r="BF30" s="45">
        <v>1063.3961131200001</v>
      </c>
      <c r="BG30" s="45">
        <v>877.34124999999995</v>
      </c>
      <c r="BH30" s="45"/>
      <c r="BI30" s="45">
        <v>0</v>
      </c>
      <c r="BJ30" s="45"/>
      <c r="BK30" s="45"/>
      <c r="BL30" s="45">
        <v>877.34124999999995</v>
      </c>
      <c r="BM30" s="45">
        <v>58811.144790773331</v>
      </c>
      <c r="BN30" s="45">
        <f t="shared" si="0"/>
        <v>2963.5895525980591</v>
      </c>
      <c r="BO30" s="45">
        <f t="shared" si="1"/>
        <v>2094.2699505026285</v>
      </c>
      <c r="BP30" s="46">
        <f t="shared" si="3"/>
        <v>8.8629737609329435</v>
      </c>
      <c r="BQ30" s="46">
        <f t="shared" si="2"/>
        <v>1.9241982507288626</v>
      </c>
      <c r="BR30" s="47">
        <v>5</v>
      </c>
      <c r="BS30" s="46">
        <f t="shared" si="4"/>
        <v>5.8309037900874632</v>
      </c>
      <c r="BT30" s="46">
        <f t="shared" si="5"/>
        <v>14.25</v>
      </c>
      <c r="BU30" s="46">
        <f t="shared" si="6"/>
        <v>16.618075801749271</v>
      </c>
      <c r="BV30" s="45">
        <f t="shared" si="11"/>
        <v>9773.2806212072301</v>
      </c>
      <c r="BW30" s="45">
        <f t="shared" si="7"/>
        <v>14831.140124307918</v>
      </c>
      <c r="BX30" s="45">
        <f t="shared" si="8"/>
        <v>73642.284915081254</v>
      </c>
      <c r="BY30" s="45">
        <f t="shared" si="9"/>
        <v>883707.41898097505</v>
      </c>
      <c r="BZ30" s="45">
        <f t="shared" si="10"/>
        <v>1767414.8379619501</v>
      </c>
      <c r="CA30" s="48">
        <v>43101</v>
      </c>
      <c r="CB30" s="49">
        <v>0</v>
      </c>
      <c r="CC30" s="49">
        <v>0</v>
      </c>
    </row>
    <row r="31" spans="1:81">
      <c r="A31" s="41" t="s">
        <v>91</v>
      </c>
      <c r="B31" s="41" t="s">
        <v>10</v>
      </c>
      <c r="C31" s="41" t="s">
        <v>93</v>
      </c>
      <c r="D31" s="42" t="s">
        <v>122</v>
      </c>
      <c r="E31" s="43" t="s">
        <v>62</v>
      </c>
      <c r="F31" s="43" t="s">
        <v>63</v>
      </c>
      <c r="G31" s="43">
        <v>2</v>
      </c>
      <c r="H31" s="44">
        <v>1498.3</v>
      </c>
      <c r="I31" s="45">
        <v>2996.6</v>
      </c>
      <c r="J31" s="45"/>
      <c r="K31" s="45">
        <v>381.6</v>
      </c>
      <c r="L31" s="45"/>
      <c r="M31" s="45"/>
      <c r="N31" s="45"/>
      <c r="O31" s="45"/>
      <c r="P31" s="45"/>
      <c r="Q31" s="45">
        <v>3378.2</v>
      </c>
      <c r="R31" s="45">
        <v>675.64</v>
      </c>
      <c r="S31" s="45">
        <v>50.672999999999995</v>
      </c>
      <c r="T31" s="45">
        <v>33.781999999999996</v>
      </c>
      <c r="U31" s="45">
        <v>6.7564000000000002</v>
      </c>
      <c r="V31" s="45">
        <v>84.454999999999998</v>
      </c>
      <c r="W31" s="45">
        <v>270.25599999999997</v>
      </c>
      <c r="X31" s="45">
        <v>101.34599999999999</v>
      </c>
      <c r="Y31" s="45">
        <v>20.269199999999998</v>
      </c>
      <c r="Z31" s="45">
        <v>1243.1776</v>
      </c>
      <c r="AA31" s="45">
        <v>281.51666666666665</v>
      </c>
      <c r="AB31" s="45">
        <v>375.3555555555555</v>
      </c>
      <c r="AC31" s="45">
        <v>241.7289777777778</v>
      </c>
      <c r="AD31" s="45">
        <v>898.60119999999995</v>
      </c>
      <c r="AE31" s="45">
        <v>432.20400000000001</v>
      </c>
      <c r="AF31" s="45">
        <v>794</v>
      </c>
      <c r="AG31" s="45">
        <v>0</v>
      </c>
      <c r="AH31" s="45">
        <v>97.16</v>
      </c>
      <c r="AI31" s="45">
        <v>0</v>
      </c>
      <c r="AJ31" s="45">
        <v>0</v>
      </c>
      <c r="AK31" s="45">
        <v>6.1400000000000006</v>
      </c>
      <c r="AL31" s="45">
        <v>137.41999999999999</v>
      </c>
      <c r="AM31" s="45">
        <v>1466.9240000000002</v>
      </c>
      <c r="AN31" s="45">
        <v>3608.7028</v>
      </c>
      <c r="AO31" s="45">
        <v>16.952907600308642</v>
      </c>
      <c r="AP31" s="45">
        <v>1.3562326080246914</v>
      </c>
      <c r="AQ31" s="45">
        <v>0.67811630401234568</v>
      </c>
      <c r="AR31" s="45">
        <v>11.823700000000001</v>
      </c>
      <c r="AS31" s="45">
        <v>4.3511216000000017</v>
      </c>
      <c r="AT31" s="45">
        <v>145.26259999999999</v>
      </c>
      <c r="AU31" s="45">
        <v>5.6303333333333336</v>
      </c>
      <c r="AV31" s="45">
        <v>186.05501144567901</v>
      </c>
      <c r="AW31" s="45">
        <v>46.919444444444437</v>
      </c>
      <c r="AX31" s="45">
        <v>27.776311111111113</v>
      </c>
      <c r="AY31" s="45">
        <v>0.70379166666666659</v>
      </c>
      <c r="AZ31" s="45">
        <v>11.260666666666667</v>
      </c>
      <c r="BA31" s="45">
        <v>4.3791481481481478</v>
      </c>
      <c r="BB31" s="45">
        <v>33.502485229629634</v>
      </c>
      <c r="BC31" s="45">
        <v>124.54184726666665</v>
      </c>
      <c r="BD31" s="45"/>
      <c r="BE31" s="45">
        <v>0</v>
      </c>
      <c r="BF31" s="45">
        <v>124.54184726666665</v>
      </c>
      <c r="BG31" s="45">
        <v>134.25628333333336</v>
      </c>
      <c r="BH31" s="45"/>
      <c r="BI31" s="45">
        <v>75.812166666666656</v>
      </c>
      <c r="BJ31" s="45"/>
      <c r="BK31" s="45"/>
      <c r="BL31" s="45">
        <v>210.06845000000001</v>
      </c>
      <c r="BM31" s="45">
        <v>7507.5681087123457</v>
      </c>
      <c r="BN31" s="45">
        <f t="shared" si="0"/>
        <v>493.93159209967649</v>
      </c>
      <c r="BO31" s="45">
        <f t="shared" si="1"/>
        <v>349.04499175043804</v>
      </c>
      <c r="BP31" s="46">
        <f t="shared" si="3"/>
        <v>8.8629737609329435</v>
      </c>
      <c r="BQ31" s="46">
        <f t="shared" si="2"/>
        <v>1.9241982507288626</v>
      </c>
      <c r="BR31" s="47">
        <v>5</v>
      </c>
      <c r="BS31" s="46">
        <f t="shared" si="4"/>
        <v>5.8309037900874632</v>
      </c>
      <c r="BT31" s="46">
        <f t="shared" si="5"/>
        <v>14.25</v>
      </c>
      <c r="BU31" s="46">
        <f t="shared" si="6"/>
        <v>16.618075801749271</v>
      </c>
      <c r="BV31" s="45">
        <f t="shared" si="11"/>
        <v>1247.6133591737716</v>
      </c>
      <c r="BW31" s="45">
        <f t="shared" si="7"/>
        <v>2090.589943023886</v>
      </c>
      <c r="BX31" s="45">
        <f t="shared" si="8"/>
        <v>9598.1580517362308</v>
      </c>
      <c r="BY31" s="45">
        <f t="shared" si="9"/>
        <v>115177.89662083477</v>
      </c>
      <c r="BZ31" s="45">
        <f t="shared" si="10"/>
        <v>230355.79324166954</v>
      </c>
      <c r="CA31" s="48">
        <v>43101</v>
      </c>
      <c r="CB31" s="49">
        <v>0</v>
      </c>
      <c r="CC31" s="49">
        <v>0</v>
      </c>
    </row>
    <row r="32" spans="1:81">
      <c r="A32" s="41" t="s">
        <v>91</v>
      </c>
      <c r="B32" s="41" t="s">
        <v>123</v>
      </c>
      <c r="C32" s="41" t="s">
        <v>93</v>
      </c>
      <c r="D32" s="42" t="s">
        <v>124</v>
      </c>
      <c r="E32" s="43" t="s">
        <v>62</v>
      </c>
      <c r="F32" s="43" t="s">
        <v>63</v>
      </c>
      <c r="G32" s="43">
        <v>2</v>
      </c>
      <c r="H32" s="44">
        <v>1076.08</v>
      </c>
      <c r="I32" s="45">
        <v>2152.16</v>
      </c>
      <c r="J32" s="45"/>
      <c r="K32" s="45">
        <v>381.6</v>
      </c>
      <c r="L32" s="45"/>
      <c r="M32" s="45"/>
      <c r="N32" s="45"/>
      <c r="O32" s="45"/>
      <c r="P32" s="45"/>
      <c r="Q32" s="45">
        <v>2533.7599999999998</v>
      </c>
      <c r="R32" s="45">
        <v>506.75199999999995</v>
      </c>
      <c r="S32" s="45">
        <v>38.006399999999992</v>
      </c>
      <c r="T32" s="45">
        <v>25.337599999999998</v>
      </c>
      <c r="U32" s="45">
        <v>5.06752</v>
      </c>
      <c r="V32" s="45">
        <v>63.343999999999994</v>
      </c>
      <c r="W32" s="45">
        <v>202.70079999999999</v>
      </c>
      <c r="X32" s="45">
        <v>76.012799999999984</v>
      </c>
      <c r="Y32" s="45">
        <v>15.202559999999998</v>
      </c>
      <c r="Z32" s="45">
        <v>932.42367999999976</v>
      </c>
      <c r="AA32" s="45">
        <v>211.14666666666665</v>
      </c>
      <c r="AB32" s="45">
        <v>281.52888888888884</v>
      </c>
      <c r="AC32" s="45">
        <v>181.30460444444446</v>
      </c>
      <c r="AD32" s="45">
        <v>673.98015999999996</v>
      </c>
      <c r="AE32" s="45">
        <v>482.87040000000002</v>
      </c>
      <c r="AF32" s="45">
        <v>794</v>
      </c>
      <c r="AG32" s="45">
        <v>0</v>
      </c>
      <c r="AH32" s="45">
        <v>97.16</v>
      </c>
      <c r="AI32" s="45">
        <v>0</v>
      </c>
      <c r="AJ32" s="45">
        <v>0</v>
      </c>
      <c r="AK32" s="45">
        <v>6.1400000000000006</v>
      </c>
      <c r="AL32" s="45">
        <v>137.41999999999999</v>
      </c>
      <c r="AM32" s="45">
        <v>1517.5904000000003</v>
      </c>
      <c r="AN32" s="45">
        <v>3123.99424</v>
      </c>
      <c r="AO32" s="45">
        <v>12.715232716049382</v>
      </c>
      <c r="AP32" s="45">
        <v>1.0172186172839506</v>
      </c>
      <c r="AQ32" s="45">
        <v>0.50860930864197529</v>
      </c>
      <c r="AR32" s="45">
        <v>8.8681599999999996</v>
      </c>
      <c r="AS32" s="45">
        <v>3.2634828800000011</v>
      </c>
      <c r="AT32" s="45">
        <v>108.95167999999998</v>
      </c>
      <c r="AU32" s="45">
        <v>4.2229333333333336</v>
      </c>
      <c r="AV32" s="45">
        <v>139.54731685530862</v>
      </c>
      <c r="AW32" s="45">
        <v>35.191111111111105</v>
      </c>
      <c r="AX32" s="45">
        <v>20.833137777777779</v>
      </c>
      <c r="AY32" s="45">
        <v>0.5278666666666666</v>
      </c>
      <c r="AZ32" s="45">
        <v>8.4458666666666673</v>
      </c>
      <c r="BA32" s="45">
        <v>3.2845037037037033</v>
      </c>
      <c r="BB32" s="45">
        <v>25.127954820740744</v>
      </c>
      <c r="BC32" s="45">
        <v>93.410440746666666</v>
      </c>
      <c r="BD32" s="45"/>
      <c r="BE32" s="45">
        <v>0</v>
      </c>
      <c r="BF32" s="45">
        <v>93.410440746666666</v>
      </c>
      <c r="BG32" s="45">
        <v>142.25750000000002</v>
      </c>
      <c r="BH32" s="45"/>
      <c r="BI32" s="45">
        <v>0</v>
      </c>
      <c r="BJ32" s="45"/>
      <c r="BK32" s="45"/>
      <c r="BL32" s="45">
        <v>142.25750000000002</v>
      </c>
      <c r="BM32" s="45">
        <v>6032.9694976019755</v>
      </c>
      <c r="BN32" s="45">
        <f t="shared" si="0"/>
        <v>493.93159209967649</v>
      </c>
      <c r="BO32" s="45">
        <f t="shared" si="1"/>
        <v>349.04499175043804</v>
      </c>
      <c r="BP32" s="46">
        <f t="shared" si="3"/>
        <v>8.8629737609329435</v>
      </c>
      <c r="BQ32" s="46">
        <f t="shared" si="2"/>
        <v>1.9241982507288626</v>
      </c>
      <c r="BR32" s="47">
        <v>5</v>
      </c>
      <c r="BS32" s="46">
        <f t="shared" si="4"/>
        <v>5.8309037900874632</v>
      </c>
      <c r="BT32" s="46">
        <f t="shared" si="5"/>
        <v>14.25</v>
      </c>
      <c r="BU32" s="46">
        <f t="shared" si="6"/>
        <v>16.618075801749271</v>
      </c>
      <c r="BV32" s="45">
        <f t="shared" si="11"/>
        <v>1002.5634442079084</v>
      </c>
      <c r="BW32" s="45">
        <f t="shared" si="7"/>
        <v>1845.5400280580229</v>
      </c>
      <c r="BX32" s="45">
        <f t="shared" si="8"/>
        <v>7878.509525659998</v>
      </c>
      <c r="BY32" s="45">
        <f t="shared" si="9"/>
        <v>94542.114307919983</v>
      </c>
      <c r="BZ32" s="45">
        <f t="shared" si="10"/>
        <v>189084.22861583997</v>
      </c>
      <c r="CA32" s="48">
        <v>43101</v>
      </c>
      <c r="CB32" s="49">
        <v>0</v>
      </c>
      <c r="CC32" s="49">
        <v>0</v>
      </c>
    </row>
    <row r="33" spans="1:81">
      <c r="A33" s="41" t="s">
        <v>91</v>
      </c>
      <c r="B33" s="41" t="s">
        <v>125</v>
      </c>
      <c r="C33" s="41" t="s">
        <v>93</v>
      </c>
      <c r="D33" s="42" t="s">
        <v>126</v>
      </c>
      <c r="E33" s="43" t="s">
        <v>62</v>
      </c>
      <c r="F33" s="43" t="s">
        <v>63</v>
      </c>
      <c r="G33" s="43">
        <v>6</v>
      </c>
      <c r="H33" s="44">
        <v>1607.34</v>
      </c>
      <c r="I33" s="45">
        <v>9644.0399999999991</v>
      </c>
      <c r="J33" s="45"/>
      <c r="K33" s="45"/>
      <c r="L33" s="45"/>
      <c r="M33" s="45"/>
      <c r="N33" s="45"/>
      <c r="O33" s="45"/>
      <c r="P33" s="45"/>
      <c r="Q33" s="45">
        <v>9644.0399999999991</v>
      </c>
      <c r="R33" s="45">
        <v>1928.808</v>
      </c>
      <c r="S33" s="45">
        <v>144.66059999999999</v>
      </c>
      <c r="T33" s="45">
        <v>96.440399999999997</v>
      </c>
      <c r="U33" s="45">
        <v>19.288079999999997</v>
      </c>
      <c r="V33" s="45">
        <v>241.101</v>
      </c>
      <c r="W33" s="45">
        <v>771.52319999999997</v>
      </c>
      <c r="X33" s="45">
        <v>289.32119999999998</v>
      </c>
      <c r="Y33" s="45">
        <v>57.864239999999995</v>
      </c>
      <c r="Z33" s="45">
        <v>3549.0067199999999</v>
      </c>
      <c r="AA33" s="45">
        <v>803.66999999999985</v>
      </c>
      <c r="AB33" s="45">
        <v>1071.56</v>
      </c>
      <c r="AC33" s="45">
        <v>690.08464000000004</v>
      </c>
      <c r="AD33" s="45">
        <v>2565.3146399999996</v>
      </c>
      <c r="AE33" s="45">
        <v>1257.3576</v>
      </c>
      <c r="AF33" s="45">
        <v>2382</v>
      </c>
      <c r="AG33" s="45">
        <v>0</v>
      </c>
      <c r="AH33" s="45">
        <v>291.48</v>
      </c>
      <c r="AI33" s="45">
        <v>0</v>
      </c>
      <c r="AJ33" s="45">
        <v>0</v>
      </c>
      <c r="AK33" s="45">
        <v>18.420000000000002</v>
      </c>
      <c r="AL33" s="45">
        <v>412.26</v>
      </c>
      <c r="AM33" s="45">
        <v>4361.5176000000001</v>
      </c>
      <c r="AN33" s="45">
        <v>10475.838959999999</v>
      </c>
      <c r="AO33" s="45">
        <v>48.396932986111111</v>
      </c>
      <c r="AP33" s="45">
        <v>3.8717546388888886</v>
      </c>
      <c r="AQ33" s="45">
        <v>1.9358773194444443</v>
      </c>
      <c r="AR33" s="45">
        <v>33.75414</v>
      </c>
      <c r="AS33" s="45">
        <v>12.421523520000004</v>
      </c>
      <c r="AT33" s="45">
        <v>414.69371999999993</v>
      </c>
      <c r="AU33" s="45">
        <v>16.073399999999999</v>
      </c>
      <c r="AV33" s="45">
        <v>531.14734846444435</v>
      </c>
      <c r="AW33" s="45">
        <v>133.94499999999999</v>
      </c>
      <c r="AX33" s="45">
        <v>79.295439999999999</v>
      </c>
      <c r="AY33" s="45">
        <v>2.0091749999999995</v>
      </c>
      <c r="AZ33" s="45">
        <v>32.146799999999999</v>
      </c>
      <c r="BA33" s="45">
        <v>12.501533333333331</v>
      </c>
      <c r="BB33" s="45">
        <v>95.642444986666675</v>
      </c>
      <c r="BC33" s="45">
        <v>355.54039332000002</v>
      </c>
      <c r="BD33" s="45"/>
      <c r="BE33" s="45">
        <v>0</v>
      </c>
      <c r="BF33" s="45">
        <v>355.54039332000002</v>
      </c>
      <c r="BG33" s="45">
        <v>344.78250000000003</v>
      </c>
      <c r="BH33" s="45"/>
      <c r="BI33" s="45">
        <v>0</v>
      </c>
      <c r="BJ33" s="45"/>
      <c r="BK33" s="45"/>
      <c r="BL33" s="45">
        <v>344.78250000000003</v>
      </c>
      <c r="BM33" s="45">
        <v>21351.349201784444</v>
      </c>
      <c r="BN33" s="45">
        <f t="shared" si="0"/>
        <v>1481.7947762990295</v>
      </c>
      <c r="BO33" s="45">
        <f t="shared" si="1"/>
        <v>1047.1349752513142</v>
      </c>
      <c r="BP33" s="46">
        <f t="shared" si="3"/>
        <v>8.8629737609329435</v>
      </c>
      <c r="BQ33" s="46">
        <f t="shared" si="2"/>
        <v>1.9241982507288626</v>
      </c>
      <c r="BR33" s="47">
        <v>5</v>
      </c>
      <c r="BS33" s="46">
        <f t="shared" si="4"/>
        <v>5.8309037900874632</v>
      </c>
      <c r="BT33" s="46">
        <f t="shared" si="5"/>
        <v>14.25</v>
      </c>
      <c r="BU33" s="46">
        <f t="shared" si="6"/>
        <v>16.618075801749271</v>
      </c>
      <c r="BV33" s="45">
        <f t="shared" si="11"/>
        <v>3548.1833950487267</v>
      </c>
      <c r="BW33" s="45">
        <f t="shared" si="7"/>
        <v>6077.1131465990711</v>
      </c>
      <c r="BX33" s="45">
        <f t="shared" si="8"/>
        <v>27428.462348383517</v>
      </c>
      <c r="BY33" s="45">
        <f t="shared" si="9"/>
        <v>329141.5481806022</v>
      </c>
      <c r="BZ33" s="45">
        <f t="shared" si="10"/>
        <v>658283.0963612044</v>
      </c>
      <c r="CA33" s="48">
        <v>43101</v>
      </c>
      <c r="CB33" s="49">
        <v>0</v>
      </c>
      <c r="CC33" s="49">
        <v>0</v>
      </c>
    </row>
    <row r="34" spans="1:81">
      <c r="A34" s="41" t="s">
        <v>91</v>
      </c>
      <c r="B34" s="41" t="s">
        <v>11</v>
      </c>
      <c r="C34" s="41" t="s">
        <v>93</v>
      </c>
      <c r="D34" s="42" t="s">
        <v>127</v>
      </c>
      <c r="E34" s="43" t="s">
        <v>62</v>
      </c>
      <c r="F34" s="43" t="s">
        <v>63</v>
      </c>
      <c r="G34" s="43">
        <v>8</v>
      </c>
      <c r="H34" s="44">
        <v>2397.23</v>
      </c>
      <c r="I34" s="45">
        <v>19177.84</v>
      </c>
      <c r="J34" s="45"/>
      <c r="K34" s="45">
        <v>1526.4</v>
      </c>
      <c r="L34" s="45"/>
      <c r="M34" s="45"/>
      <c r="N34" s="45"/>
      <c r="O34" s="45"/>
      <c r="P34" s="45"/>
      <c r="Q34" s="45">
        <v>20704.240000000002</v>
      </c>
      <c r="R34" s="45">
        <v>4140.8480000000009</v>
      </c>
      <c r="S34" s="45">
        <v>310.56360000000001</v>
      </c>
      <c r="T34" s="45">
        <v>207.04240000000001</v>
      </c>
      <c r="U34" s="45">
        <v>41.408480000000004</v>
      </c>
      <c r="V34" s="45">
        <v>517.60600000000011</v>
      </c>
      <c r="W34" s="45">
        <v>1656.3392000000001</v>
      </c>
      <c r="X34" s="45">
        <v>621.12720000000002</v>
      </c>
      <c r="Y34" s="45">
        <v>124.22544000000001</v>
      </c>
      <c r="Z34" s="45">
        <v>7619.1603200000018</v>
      </c>
      <c r="AA34" s="45">
        <v>1725.3533333333335</v>
      </c>
      <c r="AB34" s="45">
        <v>2300.471111111111</v>
      </c>
      <c r="AC34" s="45">
        <v>1481.5033955555559</v>
      </c>
      <c r="AD34" s="45">
        <v>5507.3278399999999</v>
      </c>
      <c r="AE34" s="45">
        <v>1297.3296</v>
      </c>
      <c r="AF34" s="45">
        <v>3176</v>
      </c>
      <c r="AG34" s="45">
        <v>0</v>
      </c>
      <c r="AH34" s="45">
        <v>388.64</v>
      </c>
      <c r="AI34" s="45">
        <v>0</v>
      </c>
      <c r="AJ34" s="45">
        <v>0</v>
      </c>
      <c r="AK34" s="45">
        <v>24.560000000000002</v>
      </c>
      <c r="AL34" s="45">
        <v>549.67999999999995</v>
      </c>
      <c r="AM34" s="45">
        <v>5436.209600000001</v>
      </c>
      <c r="AN34" s="45">
        <v>18562.697760000003</v>
      </c>
      <c r="AO34" s="45">
        <v>103.90061797839508</v>
      </c>
      <c r="AP34" s="45">
        <v>8.3120494382716057</v>
      </c>
      <c r="AQ34" s="45">
        <v>4.1560247191358028</v>
      </c>
      <c r="AR34" s="45">
        <v>72.464840000000009</v>
      </c>
      <c r="AS34" s="45">
        <v>26.667061120000014</v>
      </c>
      <c r="AT34" s="45">
        <v>890.28232000000003</v>
      </c>
      <c r="AU34" s="45">
        <v>34.507066666666674</v>
      </c>
      <c r="AV34" s="45">
        <v>1140.2899799224692</v>
      </c>
      <c r="AW34" s="45">
        <v>287.55888888888887</v>
      </c>
      <c r="AX34" s="45">
        <v>170.23486222222223</v>
      </c>
      <c r="AY34" s="45">
        <v>4.3133833333333333</v>
      </c>
      <c r="AZ34" s="45">
        <v>69.014133333333348</v>
      </c>
      <c r="BA34" s="45">
        <v>26.838829629629632</v>
      </c>
      <c r="BB34" s="45">
        <v>205.32931584592598</v>
      </c>
      <c r="BC34" s="45">
        <v>763.28941325333346</v>
      </c>
      <c r="BD34" s="45"/>
      <c r="BE34" s="45">
        <v>0</v>
      </c>
      <c r="BF34" s="45">
        <v>763.28941325333346</v>
      </c>
      <c r="BG34" s="45">
        <v>550.73120000000006</v>
      </c>
      <c r="BH34" s="45"/>
      <c r="BI34" s="45">
        <v>0</v>
      </c>
      <c r="BJ34" s="45"/>
      <c r="BK34" s="45"/>
      <c r="BL34" s="45">
        <v>550.73120000000006</v>
      </c>
      <c r="BM34" s="45">
        <v>41721.248353175804</v>
      </c>
      <c r="BN34" s="45">
        <f t="shared" si="0"/>
        <v>1975.726368398706</v>
      </c>
      <c r="BO34" s="45">
        <f t="shared" si="1"/>
        <v>1396.1799670017522</v>
      </c>
      <c r="BP34" s="46">
        <f t="shared" si="3"/>
        <v>8.8629737609329435</v>
      </c>
      <c r="BQ34" s="46">
        <f t="shared" si="2"/>
        <v>1.9241982507288626</v>
      </c>
      <c r="BR34" s="47">
        <v>5</v>
      </c>
      <c r="BS34" s="46">
        <f t="shared" si="4"/>
        <v>5.8309037900874632</v>
      </c>
      <c r="BT34" s="46">
        <f t="shared" si="5"/>
        <v>14.25</v>
      </c>
      <c r="BU34" s="46">
        <f t="shared" si="6"/>
        <v>16.618075801749271</v>
      </c>
      <c r="BV34" s="45">
        <f t="shared" si="11"/>
        <v>6933.2686767668238</v>
      </c>
      <c r="BW34" s="45">
        <f t="shared" si="7"/>
        <v>10305.175012167281</v>
      </c>
      <c r="BX34" s="45">
        <f t="shared" si="8"/>
        <v>52026.423365343086</v>
      </c>
      <c r="BY34" s="45">
        <f t="shared" si="9"/>
        <v>624317.08038411709</v>
      </c>
      <c r="BZ34" s="45">
        <f t="shared" si="10"/>
        <v>1248634.1607682342</v>
      </c>
      <c r="CA34" s="48">
        <v>43101</v>
      </c>
      <c r="CB34" s="49">
        <v>0</v>
      </c>
      <c r="CC34" s="49">
        <v>0</v>
      </c>
    </row>
    <row r="35" spans="1:81">
      <c r="A35" s="41" t="s">
        <v>91</v>
      </c>
      <c r="B35" s="41" t="s">
        <v>78</v>
      </c>
      <c r="C35" s="41" t="s">
        <v>128</v>
      </c>
      <c r="D35" s="42" t="s">
        <v>129</v>
      </c>
      <c r="E35" s="43" t="s">
        <v>62</v>
      </c>
      <c r="F35" s="43" t="s">
        <v>63</v>
      </c>
      <c r="G35" s="43">
        <v>60</v>
      </c>
      <c r="H35" s="44">
        <v>2973.68</v>
      </c>
      <c r="I35" s="45">
        <v>178420.8</v>
      </c>
      <c r="J35" s="45"/>
      <c r="K35" s="45"/>
      <c r="L35" s="45"/>
      <c r="M35" s="45"/>
      <c r="N35" s="45"/>
      <c r="O35" s="45"/>
      <c r="P35" s="45"/>
      <c r="Q35" s="45">
        <v>178420.8</v>
      </c>
      <c r="R35" s="45">
        <v>35684.159999999996</v>
      </c>
      <c r="S35" s="45">
        <v>2676.3119999999999</v>
      </c>
      <c r="T35" s="45">
        <v>1784.2079999999999</v>
      </c>
      <c r="U35" s="45">
        <v>356.84159999999997</v>
      </c>
      <c r="V35" s="45">
        <v>4460.5199999999995</v>
      </c>
      <c r="W35" s="45">
        <v>14273.663999999999</v>
      </c>
      <c r="X35" s="45">
        <v>5352.6239999999998</v>
      </c>
      <c r="Y35" s="45">
        <v>1070.5247999999999</v>
      </c>
      <c r="Z35" s="45">
        <v>65658.854399999982</v>
      </c>
      <c r="AA35" s="45">
        <v>14868.399999999998</v>
      </c>
      <c r="AB35" s="45">
        <v>19824.533333333329</v>
      </c>
      <c r="AC35" s="45">
        <v>12766.999466666668</v>
      </c>
      <c r="AD35" s="45">
        <v>47459.932799999995</v>
      </c>
      <c r="AE35" s="45">
        <v>7654.7520000000004</v>
      </c>
      <c r="AF35" s="45">
        <v>19464</v>
      </c>
      <c r="AG35" s="45">
        <v>0</v>
      </c>
      <c r="AH35" s="45">
        <v>0</v>
      </c>
      <c r="AI35" s="45">
        <v>0</v>
      </c>
      <c r="AJ35" s="45">
        <v>0</v>
      </c>
      <c r="AK35" s="45">
        <v>184.20000000000002</v>
      </c>
      <c r="AL35" s="45">
        <v>17632.8</v>
      </c>
      <c r="AM35" s="45">
        <v>44935.752</v>
      </c>
      <c r="AN35" s="45">
        <v>158054.53919999997</v>
      </c>
      <c r="AO35" s="45">
        <v>895.37367129629627</v>
      </c>
      <c r="AP35" s="45">
        <v>71.629893703703701</v>
      </c>
      <c r="AQ35" s="45">
        <v>35.81494685185185</v>
      </c>
      <c r="AR35" s="45">
        <v>624.47280000000001</v>
      </c>
      <c r="AS35" s="45">
        <v>229.80599040000007</v>
      </c>
      <c r="AT35" s="45">
        <v>7672.094399999999</v>
      </c>
      <c r="AU35" s="45">
        <v>297.36799999999999</v>
      </c>
      <c r="AV35" s="45">
        <v>9826.5597022518505</v>
      </c>
      <c r="AW35" s="45">
        <v>2478.0666666666662</v>
      </c>
      <c r="AX35" s="45">
        <v>1467.0154666666667</v>
      </c>
      <c r="AY35" s="45">
        <v>37.170999999999992</v>
      </c>
      <c r="AZ35" s="45">
        <v>594.73599999999999</v>
      </c>
      <c r="BA35" s="45">
        <v>231.28622222222219</v>
      </c>
      <c r="BB35" s="45">
        <v>1769.4453308444447</v>
      </c>
      <c r="BC35" s="45">
        <v>6577.7206863999991</v>
      </c>
      <c r="BD35" s="45"/>
      <c r="BE35" s="45">
        <v>0</v>
      </c>
      <c r="BF35" s="45">
        <v>6577.7206863999991</v>
      </c>
      <c r="BG35" s="45">
        <v>5292.456250000002</v>
      </c>
      <c r="BH35" s="45"/>
      <c r="BI35" s="45">
        <v>0</v>
      </c>
      <c r="BJ35" s="45"/>
      <c r="BK35" s="45"/>
      <c r="BL35" s="45">
        <v>5292.456250000002</v>
      </c>
      <c r="BM35" s="45">
        <v>358172.0758386518</v>
      </c>
      <c r="BN35" s="45">
        <f t="shared" si="0"/>
        <v>14817.947762990294</v>
      </c>
      <c r="BO35" s="45">
        <f t="shared" si="1"/>
        <v>10471.349752513141</v>
      </c>
      <c r="BP35" s="46">
        <f t="shared" si="3"/>
        <v>8.8629737609329435</v>
      </c>
      <c r="BQ35" s="46">
        <f t="shared" si="2"/>
        <v>1.9241982507288626</v>
      </c>
      <c r="BR35" s="47">
        <v>5</v>
      </c>
      <c r="BS35" s="46">
        <f t="shared" si="4"/>
        <v>5.8309037900874632</v>
      </c>
      <c r="BT35" s="46">
        <f t="shared" si="5"/>
        <v>14.25</v>
      </c>
      <c r="BU35" s="46">
        <f t="shared" si="6"/>
        <v>16.618075801749271</v>
      </c>
      <c r="BV35" s="45">
        <f t="shared" si="11"/>
        <v>59521.307063566033</v>
      </c>
      <c r="BW35" s="45">
        <f t="shared" si="7"/>
        <v>84810.604579069477</v>
      </c>
      <c r="BX35" s="45">
        <f t="shared" si="8"/>
        <v>442982.68041772128</v>
      </c>
      <c r="BY35" s="45">
        <f t="shared" si="9"/>
        <v>5315792.1650126558</v>
      </c>
      <c r="BZ35" s="45">
        <f t="shared" si="10"/>
        <v>10631584.330025312</v>
      </c>
      <c r="CA35" s="50">
        <v>42736</v>
      </c>
      <c r="CB35" s="49">
        <v>0</v>
      </c>
      <c r="CC35" s="49">
        <v>0</v>
      </c>
    </row>
    <row r="36" spans="1:81">
      <c r="A36" s="41" t="s">
        <v>91</v>
      </c>
      <c r="B36" s="41" t="s">
        <v>78</v>
      </c>
      <c r="C36" s="41" t="s">
        <v>128</v>
      </c>
      <c r="D36" s="42" t="s">
        <v>130</v>
      </c>
      <c r="E36" s="43" t="s">
        <v>62</v>
      </c>
      <c r="F36" s="43" t="s">
        <v>64</v>
      </c>
      <c r="G36" s="43">
        <v>7</v>
      </c>
      <c r="H36" s="44">
        <v>2973.68</v>
      </c>
      <c r="I36" s="45">
        <v>20815.759999999998</v>
      </c>
      <c r="J36" s="45"/>
      <c r="K36" s="45"/>
      <c r="L36" s="45"/>
      <c r="M36" s="45"/>
      <c r="N36" s="45"/>
      <c r="O36" s="45"/>
      <c r="P36" s="45"/>
      <c r="Q36" s="45">
        <v>20815.759999999998</v>
      </c>
      <c r="R36" s="45">
        <v>4163.152</v>
      </c>
      <c r="S36" s="45">
        <v>312.23639999999995</v>
      </c>
      <c r="T36" s="45">
        <v>208.1576</v>
      </c>
      <c r="U36" s="45">
        <v>41.631519999999995</v>
      </c>
      <c r="V36" s="45">
        <v>520.39400000000001</v>
      </c>
      <c r="W36" s="45">
        <v>1665.2608</v>
      </c>
      <c r="X36" s="45">
        <v>624.47279999999989</v>
      </c>
      <c r="Y36" s="45">
        <v>124.89456</v>
      </c>
      <c r="Z36" s="45">
        <v>7660.1996799999997</v>
      </c>
      <c r="AA36" s="45">
        <v>1734.6466666666665</v>
      </c>
      <c r="AB36" s="45">
        <v>2312.862222222222</v>
      </c>
      <c r="AC36" s="45">
        <v>1489.4832711111112</v>
      </c>
      <c r="AD36" s="45">
        <v>5536.9921599999998</v>
      </c>
      <c r="AE36" s="45">
        <v>893.05440000000021</v>
      </c>
      <c r="AF36" s="45">
        <v>2270.7999999999997</v>
      </c>
      <c r="AG36" s="45">
        <v>0</v>
      </c>
      <c r="AH36" s="45">
        <v>0</v>
      </c>
      <c r="AI36" s="45">
        <v>0</v>
      </c>
      <c r="AJ36" s="45">
        <v>0</v>
      </c>
      <c r="AK36" s="45">
        <v>21.490000000000002</v>
      </c>
      <c r="AL36" s="45">
        <v>2057.16</v>
      </c>
      <c r="AM36" s="45">
        <v>5242.5043999999998</v>
      </c>
      <c r="AN36" s="45">
        <v>18439.696239999997</v>
      </c>
      <c r="AO36" s="45">
        <v>104.46026165123457</v>
      </c>
      <c r="AP36" s="45">
        <v>8.3568209320987652</v>
      </c>
      <c r="AQ36" s="45">
        <v>4.1784104660493826</v>
      </c>
      <c r="AR36" s="45">
        <v>72.855159999999998</v>
      </c>
      <c r="AS36" s="45">
        <v>26.810698880000007</v>
      </c>
      <c r="AT36" s="45">
        <v>895.07767999999987</v>
      </c>
      <c r="AU36" s="45">
        <v>34.692933333333336</v>
      </c>
      <c r="AV36" s="45">
        <v>1146.4319652627159</v>
      </c>
      <c r="AW36" s="45">
        <v>289.10777777777776</v>
      </c>
      <c r="AX36" s="45">
        <v>171.15180444444445</v>
      </c>
      <c r="AY36" s="45">
        <v>4.3366166666666661</v>
      </c>
      <c r="AZ36" s="45">
        <v>69.385866666666672</v>
      </c>
      <c r="BA36" s="45">
        <v>26.98339259259259</v>
      </c>
      <c r="BB36" s="45">
        <v>206.43528859851855</v>
      </c>
      <c r="BC36" s="45">
        <v>767.40074674666675</v>
      </c>
      <c r="BD36" s="45"/>
      <c r="BE36" s="45">
        <v>0</v>
      </c>
      <c r="BF36" s="45">
        <v>767.40074674666675</v>
      </c>
      <c r="BG36" s="45">
        <v>617.45322916666692</v>
      </c>
      <c r="BH36" s="45"/>
      <c r="BI36" s="45">
        <v>0</v>
      </c>
      <c r="BJ36" s="45"/>
      <c r="BK36" s="45"/>
      <c r="BL36" s="45">
        <v>617.45322916666692</v>
      </c>
      <c r="BM36" s="45">
        <v>41786.742181176051</v>
      </c>
      <c r="BN36" s="45">
        <f t="shared" si="0"/>
        <v>1728.7605723488678</v>
      </c>
      <c r="BO36" s="45">
        <f t="shared" si="1"/>
        <v>1221.6574711265332</v>
      </c>
      <c r="BP36" s="46">
        <f t="shared" si="3"/>
        <v>8.8629737609329435</v>
      </c>
      <c r="BQ36" s="46">
        <f t="shared" si="2"/>
        <v>1.9241982507288626</v>
      </c>
      <c r="BR36" s="47">
        <v>5</v>
      </c>
      <c r="BS36" s="46">
        <f t="shared" si="4"/>
        <v>5.8309037900874632</v>
      </c>
      <c r="BT36" s="46">
        <f t="shared" si="5"/>
        <v>14.25</v>
      </c>
      <c r="BU36" s="46">
        <f t="shared" si="6"/>
        <v>16.618075801749271</v>
      </c>
      <c r="BV36" s="45">
        <f t="shared" si="11"/>
        <v>6944.1524907493731</v>
      </c>
      <c r="BW36" s="45">
        <f t="shared" si="7"/>
        <v>9894.5705342247747</v>
      </c>
      <c r="BX36" s="45">
        <f t="shared" si="8"/>
        <v>51681.312715400825</v>
      </c>
      <c r="BY36" s="45">
        <f t="shared" si="9"/>
        <v>620175.7525848099</v>
      </c>
      <c r="BZ36" s="45">
        <f t="shared" si="10"/>
        <v>1240351.5051696198</v>
      </c>
      <c r="CA36" s="50">
        <v>42736</v>
      </c>
      <c r="CB36" s="49">
        <v>0</v>
      </c>
      <c r="CC36" s="49">
        <v>0</v>
      </c>
    </row>
    <row r="37" spans="1:81">
      <c r="A37" s="41" t="s">
        <v>91</v>
      </c>
      <c r="B37" s="41" t="s">
        <v>131</v>
      </c>
      <c r="C37" s="41" t="s">
        <v>115</v>
      </c>
      <c r="D37" s="42" t="s">
        <v>132</v>
      </c>
      <c r="E37" s="43" t="s">
        <v>62</v>
      </c>
      <c r="F37" s="43" t="s">
        <v>63</v>
      </c>
      <c r="G37" s="43">
        <v>3</v>
      </c>
      <c r="H37" s="44">
        <v>1198.3399999999999</v>
      </c>
      <c r="I37" s="45">
        <v>3595.0199999999995</v>
      </c>
      <c r="J37" s="45"/>
      <c r="K37" s="45"/>
      <c r="L37" s="45"/>
      <c r="M37" s="45"/>
      <c r="N37" s="45"/>
      <c r="O37" s="45"/>
      <c r="P37" s="45"/>
      <c r="Q37" s="45">
        <v>3595.0199999999995</v>
      </c>
      <c r="R37" s="45">
        <v>719.00399999999991</v>
      </c>
      <c r="S37" s="45">
        <v>53.925299999999993</v>
      </c>
      <c r="T37" s="45">
        <v>35.950199999999995</v>
      </c>
      <c r="U37" s="45">
        <v>7.1900399999999989</v>
      </c>
      <c r="V37" s="45">
        <v>89.875499999999988</v>
      </c>
      <c r="W37" s="45">
        <v>287.60159999999996</v>
      </c>
      <c r="X37" s="45">
        <v>107.85059999999999</v>
      </c>
      <c r="Y37" s="45">
        <v>21.570119999999999</v>
      </c>
      <c r="Z37" s="45">
        <v>1322.9673599999999</v>
      </c>
      <c r="AA37" s="45">
        <v>299.58499999999992</v>
      </c>
      <c r="AB37" s="45">
        <v>399.4466666666666</v>
      </c>
      <c r="AC37" s="45">
        <v>257.24365333333333</v>
      </c>
      <c r="AD37" s="45">
        <v>956.27531999999985</v>
      </c>
      <c r="AE37" s="45">
        <v>702.29880000000003</v>
      </c>
      <c r="AF37" s="45">
        <v>1191</v>
      </c>
      <c r="AG37" s="45">
        <v>0</v>
      </c>
      <c r="AH37" s="45">
        <v>84.960000000000008</v>
      </c>
      <c r="AI37" s="45">
        <v>0</v>
      </c>
      <c r="AJ37" s="45">
        <v>0</v>
      </c>
      <c r="AK37" s="45">
        <v>9.2100000000000009</v>
      </c>
      <c r="AL37" s="45">
        <v>206.13</v>
      </c>
      <c r="AM37" s="45">
        <v>2193.5988000000002</v>
      </c>
      <c r="AN37" s="45">
        <v>4472.84148</v>
      </c>
      <c r="AO37" s="45">
        <v>18.040980960648149</v>
      </c>
      <c r="AP37" s="45">
        <v>1.4432784768518518</v>
      </c>
      <c r="AQ37" s="45">
        <v>0.72163923842592592</v>
      </c>
      <c r="AR37" s="45">
        <v>12.58257</v>
      </c>
      <c r="AS37" s="45">
        <v>4.6303857600000011</v>
      </c>
      <c r="AT37" s="45">
        <v>154.58585999999997</v>
      </c>
      <c r="AU37" s="45">
        <v>5.9916999999999998</v>
      </c>
      <c r="AV37" s="45">
        <v>197.99641443592591</v>
      </c>
      <c r="AW37" s="45">
        <v>49.930833333333325</v>
      </c>
      <c r="AX37" s="45">
        <v>29.559053333333331</v>
      </c>
      <c r="AY37" s="45">
        <v>0.74896249999999986</v>
      </c>
      <c r="AZ37" s="45">
        <v>11.9834</v>
      </c>
      <c r="BA37" s="45">
        <v>4.66021111111111</v>
      </c>
      <c r="BB37" s="45">
        <v>35.652745382222221</v>
      </c>
      <c r="BC37" s="45">
        <v>132.53520565999997</v>
      </c>
      <c r="BD37" s="45"/>
      <c r="BE37" s="45">
        <v>0</v>
      </c>
      <c r="BF37" s="45">
        <v>132.53520565999997</v>
      </c>
      <c r="BG37" s="45">
        <v>147.25874999999999</v>
      </c>
      <c r="BH37" s="45"/>
      <c r="BI37" s="45">
        <v>0</v>
      </c>
      <c r="BJ37" s="45"/>
      <c r="BK37" s="45"/>
      <c r="BL37" s="45">
        <v>147.25874999999999</v>
      </c>
      <c r="BM37" s="45">
        <v>8545.6518500959264</v>
      </c>
      <c r="BN37" s="45">
        <f t="shared" si="0"/>
        <v>740.89738814951477</v>
      </c>
      <c r="BO37" s="45">
        <f t="shared" si="1"/>
        <v>523.56748762565712</v>
      </c>
      <c r="BP37" s="46">
        <f t="shared" si="3"/>
        <v>8.8629737609329435</v>
      </c>
      <c r="BQ37" s="46">
        <f t="shared" si="2"/>
        <v>1.9241982507288626</v>
      </c>
      <c r="BR37" s="47">
        <v>5</v>
      </c>
      <c r="BS37" s="46">
        <f t="shared" si="4"/>
        <v>5.8309037900874632</v>
      </c>
      <c r="BT37" s="46">
        <f t="shared" si="5"/>
        <v>14.25</v>
      </c>
      <c r="BU37" s="46">
        <f t="shared" si="6"/>
        <v>16.618075801749271</v>
      </c>
      <c r="BV37" s="45">
        <f t="shared" si="11"/>
        <v>1420.12290220253</v>
      </c>
      <c r="BW37" s="45">
        <f t="shared" si="7"/>
        <v>2684.587777977702</v>
      </c>
      <c r="BX37" s="45">
        <f t="shared" si="8"/>
        <v>11230.239628073628</v>
      </c>
      <c r="BY37" s="45">
        <f t="shared" si="9"/>
        <v>134762.87553688354</v>
      </c>
      <c r="BZ37" s="45">
        <f t="shared" si="10"/>
        <v>269525.75107376708</v>
      </c>
      <c r="CA37" s="48">
        <v>43101</v>
      </c>
      <c r="CB37" s="49">
        <v>0</v>
      </c>
      <c r="CC37" s="49">
        <v>0</v>
      </c>
    </row>
    <row r="38" spans="1:81">
      <c r="A38" s="41" t="s">
        <v>91</v>
      </c>
      <c r="B38" s="41" t="s">
        <v>12</v>
      </c>
      <c r="C38" s="41" t="s">
        <v>93</v>
      </c>
      <c r="D38" s="42" t="s">
        <v>133</v>
      </c>
      <c r="E38" s="43" t="s">
        <v>62</v>
      </c>
      <c r="F38" s="43" t="s">
        <v>63</v>
      </c>
      <c r="G38" s="43">
        <v>2</v>
      </c>
      <c r="H38" s="44">
        <v>2397.23</v>
      </c>
      <c r="I38" s="45">
        <v>4794.46</v>
      </c>
      <c r="J38" s="45"/>
      <c r="K38" s="45"/>
      <c r="L38" s="45"/>
      <c r="M38" s="45"/>
      <c r="N38" s="45"/>
      <c r="O38" s="45"/>
      <c r="P38" s="45"/>
      <c r="Q38" s="45">
        <v>4794.46</v>
      </c>
      <c r="R38" s="45">
        <v>958.89200000000005</v>
      </c>
      <c r="S38" s="45">
        <v>71.916899999999998</v>
      </c>
      <c r="T38" s="45">
        <v>47.944600000000001</v>
      </c>
      <c r="U38" s="45">
        <v>9.5889199999999999</v>
      </c>
      <c r="V38" s="45">
        <v>119.86150000000001</v>
      </c>
      <c r="W38" s="45">
        <v>383.55680000000001</v>
      </c>
      <c r="X38" s="45">
        <v>143.8338</v>
      </c>
      <c r="Y38" s="45">
        <v>28.766760000000001</v>
      </c>
      <c r="Z38" s="45">
        <v>1764.3612800000001</v>
      </c>
      <c r="AA38" s="45">
        <v>399.5383333333333</v>
      </c>
      <c r="AB38" s="45">
        <v>532.71777777777777</v>
      </c>
      <c r="AC38" s="45">
        <v>343.07024888888895</v>
      </c>
      <c r="AD38" s="45">
        <v>1275.32636</v>
      </c>
      <c r="AE38" s="45">
        <v>324.33240000000001</v>
      </c>
      <c r="AF38" s="45">
        <v>794</v>
      </c>
      <c r="AG38" s="45">
        <v>0</v>
      </c>
      <c r="AH38" s="45">
        <v>97.16</v>
      </c>
      <c r="AI38" s="45">
        <v>0</v>
      </c>
      <c r="AJ38" s="45">
        <v>0</v>
      </c>
      <c r="AK38" s="45">
        <v>6.1400000000000006</v>
      </c>
      <c r="AL38" s="45">
        <v>137.41999999999999</v>
      </c>
      <c r="AM38" s="45">
        <v>1359.0524000000003</v>
      </c>
      <c r="AN38" s="45">
        <v>4398.7400400000006</v>
      </c>
      <c r="AO38" s="45">
        <v>24.060161439043213</v>
      </c>
      <c r="AP38" s="45">
        <v>1.924812915123457</v>
      </c>
      <c r="AQ38" s="45">
        <v>0.96240645756172849</v>
      </c>
      <c r="AR38" s="45">
        <v>16.780610000000003</v>
      </c>
      <c r="AS38" s="45">
        <v>6.1752644800000027</v>
      </c>
      <c r="AT38" s="45">
        <v>206.16177999999999</v>
      </c>
      <c r="AU38" s="45">
        <v>7.9907666666666675</v>
      </c>
      <c r="AV38" s="45">
        <v>264.05580195839508</v>
      </c>
      <c r="AW38" s="45">
        <v>66.589722222222221</v>
      </c>
      <c r="AX38" s="45">
        <v>39.421115555555559</v>
      </c>
      <c r="AY38" s="45">
        <v>0.99884583333333332</v>
      </c>
      <c r="AZ38" s="45">
        <v>15.981533333333335</v>
      </c>
      <c r="BA38" s="45">
        <v>6.2150407407407409</v>
      </c>
      <c r="BB38" s="45">
        <v>47.54790282814816</v>
      </c>
      <c r="BC38" s="45">
        <v>176.75416051333335</v>
      </c>
      <c r="BD38" s="45"/>
      <c r="BE38" s="45">
        <v>0</v>
      </c>
      <c r="BF38" s="45">
        <v>176.75416051333335</v>
      </c>
      <c r="BG38" s="45">
        <v>130.86416666666668</v>
      </c>
      <c r="BH38" s="45"/>
      <c r="BI38" s="45">
        <v>0</v>
      </c>
      <c r="BJ38" s="45"/>
      <c r="BK38" s="45"/>
      <c r="BL38" s="45">
        <v>130.86416666666668</v>
      </c>
      <c r="BM38" s="45">
        <v>9764.8741691383948</v>
      </c>
      <c r="BN38" s="45">
        <f t="shared" si="0"/>
        <v>493.93159209967649</v>
      </c>
      <c r="BO38" s="45">
        <f t="shared" si="1"/>
        <v>349.04499175043804</v>
      </c>
      <c r="BP38" s="46">
        <f t="shared" si="3"/>
        <v>8.8629737609329435</v>
      </c>
      <c r="BQ38" s="46">
        <f t="shared" si="2"/>
        <v>1.9241982507288626</v>
      </c>
      <c r="BR38" s="47">
        <v>5</v>
      </c>
      <c r="BS38" s="46">
        <f t="shared" si="4"/>
        <v>5.8309037900874632</v>
      </c>
      <c r="BT38" s="46">
        <f t="shared" si="5"/>
        <v>14.25</v>
      </c>
      <c r="BU38" s="46">
        <f t="shared" si="6"/>
        <v>16.618075801749271</v>
      </c>
      <c r="BV38" s="45">
        <f t="shared" si="11"/>
        <v>1622.7341913728526</v>
      </c>
      <c r="BW38" s="45">
        <f t="shared" si="7"/>
        <v>2465.7107752229672</v>
      </c>
      <c r="BX38" s="45">
        <f t="shared" si="8"/>
        <v>12230.584944361362</v>
      </c>
      <c r="BY38" s="45">
        <f t="shared" si="9"/>
        <v>146767.01933233635</v>
      </c>
      <c r="BZ38" s="45">
        <f t="shared" si="10"/>
        <v>293534.0386646727</v>
      </c>
      <c r="CA38" s="48">
        <v>43101</v>
      </c>
      <c r="CB38" s="49">
        <v>0</v>
      </c>
      <c r="CC38" s="49">
        <v>0</v>
      </c>
    </row>
    <row r="39" spans="1:81">
      <c r="A39" s="41" t="s">
        <v>91</v>
      </c>
      <c r="B39" s="41" t="s">
        <v>13</v>
      </c>
      <c r="C39" s="41" t="s">
        <v>93</v>
      </c>
      <c r="D39" s="42" t="s">
        <v>134</v>
      </c>
      <c r="E39" s="43" t="s">
        <v>62</v>
      </c>
      <c r="F39" s="43" t="s">
        <v>63</v>
      </c>
      <c r="G39" s="43">
        <v>3</v>
      </c>
      <c r="H39" s="44">
        <v>2397.23</v>
      </c>
      <c r="I39" s="45">
        <v>7191.6900000000005</v>
      </c>
      <c r="J39" s="45"/>
      <c r="K39" s="45">
        <v>572.40000000000009</v>
      </c>
      <c r="L39" s="45"/>
      <c r="M39" s="45"/>
      <c r="N39" s="45"/>
      <c r="O39" s="45"/>
      <c r="P39" s="45"/>
      <c r="Q39" s="45">
        <v>7764.09</v>
      </c>
      <c r="R39" s="45">
        <v>1552.8180000000002</v>
      </c>
      <c r="S39" s="45">
        <v>116.46135</v>
      </c>
      <c r="T39" s="45">
        <v>77.640900000000002</v>
      </c>
      <c r="U39" s="45">
        <v>15.528180000000001</v>
      </c>
      <c r="V39" s="45">
        <v>194.10225000000003</v>
      </c>
      <c r="W39" s="45">
        <v>621.12720000000002</v>
      </c>
      <c r="X39" s="45">
        <v>232.92269999999999</v>
      </c>
      <c r="Y39" s="45">
        <v>46.584540000000004</v>
      </c>
      <c r="Z39" s="45">
        <v>2857.1851200000001</v>
      </c>
      <c r="AA39" s="45">
        <v>647.00749999999994</v>
      </c>
      <c r="AB39" s="45">
        <v>862.67666666666662</v>
      </c>
      <c r="AC39" s="45">
        <v>555.56377333333342</v>
      </c>
      <c r="AD39" s="45">
        <v>2065.2479399999997</v>
      </c>
      <c r="AE39" s="45">
        <v>486.49860000000001</v>
      </c>
      <c r="AF39" s="45">
        <v>1191</v>
      </c>
      <c r="AG39" s="45">
        <v>0</v>
      </c>
      <c r="AH39" s="45">
        <v>145.74</v>
      </c>
      <c r="AI39" s="45">
        <v>0</v>
      </c>
      <c r="AJ39" s="45">
        <v>0</v>
      </c>
      <c r="AK39" s="45">
        <v>9.2100000000000009</v>
      </c>
      <c r="AL39" s="45">
        <v>206.13</v>
      </c>
      <c r="AM39" s="45">
        <v>2038.5785999999998</v>
      </c>
      <c r="AN39" s="45">
        <v>6961.0116600000001</v>
      </c>
      <c r="AO39" s="45">
        <v>38.962731741898153</v>
      </c>
      <c r="AP39" s="45">
        <v>3.1170185393518519</v>
      </c>
      <c r="AQ39" s="45">
        <v>1.558509269675926</v>
      </c>
      <c r="AR39" s="45">
        <v>27.174315000000004</v>
      </c>
      <c r="AS39" s="45">
        <v>10.000147920000003</v>
      </c>
      <c r="AT39" s="45">
        <v>333.85586999999998</v>
      </c>
      <c r="AU39" s="45">
        <v>12.940150000000001</v>
      </c>
      <c r="AV39" s="45">
        <v>427.6087424709259</v>
      </c>
      <c r="AW39" s="45">
        <v>107.83458333333333</v>
      </c>
      <c r="AX39" s="45">
        <v>63.838073333333341</v>
      </c>
      <c r="AY39" s="45">
        <v>1.6175187499999999</v>
      </c>
      <c r="AZ39" s="45">
        <v>25.880300000000002</v>
      </c>
      <c r="BA39" s="45">
        <v>10.064561111111111</v>
      </c>
      <c r="BB39" s="45">
        <v>76.998493442222241</v>
      </c>
      <c r="BC39" s="45">
        <v>286.23352997000006</v>
      </c>
      <c r="BD39" s="45"/>
      <c r="BE39" s="45">
        <v>0</v>
      </c>
      <c r="BF39" s="45">
        <v>286.23352997000006</v>
      </c>
      <c r="BG39" s="45">
        <v>213.34625</v>
      </c>
      <c r="BH39" s="45"/>
      <c r="BI39" s="45">
        <v>0</v>
      </c>
      <c r="BJ39" s="45"/>
      <c r="BK39" s="45"/>
      <c r="BL39" s="45">
        <v>213.34625</v>
      </c>
      <c r="BM39" s="45">
        <v>15652.290182440927</v>
      </c>
      <c r="BN39" s="45">
        <f t="shared" si="0"/>
        <v>740.89738814951477</v>
      </c>
      <c r="BO39" s="45">
        <f t="shared" si="1"/>
        <v>523.56748762565712</v>
      </c>
      <c r="BP39" s="46">
        <f t="shared" si="3"/>
        <v>8.8629737609329435</v>
      </c>
      <c r="BQ39" s="46">
        <f t="shared" si="2"/>
        <v>1.9241982507288626</v>
      </c>
      <c r="BR39" s="47">
        <v>5</v>
      </c>
      <c r="BS39" s="46">
        <f t="shared" si="4"/>
        <v>5.8309037900874632</v>
      </c>
      <c r="BT39" s="46">
        <f t="shared" si="5"/>
        <v>14.25</v>
      </c>
      <c r="BU39" s="46">
        <f t="shared" si="6"/>
        <v>16.618075801749271</v>
      </c>
      <c r="BV39" s="45">
        <f t="shared" si="11"/>
        <v>2601.1094472277923</v>
      </c>
      <c r="BW39" s="45">
        <f t="shared" si="7"/>
        <v>3865.5743230029643</v>
      </c>
      <c r="BX39" s="45">
        <f t="shared" si="8"/>
        <v>19517.864505443893</v>
      </c>
      <c r="BY39" s="45">
        <f t="shared" si="9"/>
        <v>234214.3740653267</v>
      </c>
      <c r="BZ39" s="45">
        <f t="shared" si="10"/>
        <v>468428.7481306534</v>
      </c>
      <c r="CA39" s="48">
        <v>43101</v>
      </c>
      <c r="CB39" s="49">
        <v>0</v>
      </c>
      <c r="CC39" s="49">
        <v>0</v>
      </c>
    </row>
    <row r="40" spans="1:81">
      <c r="A40" s="41" t="s">
        <v>91</v>
      </c>
      <c r="B40" s="41" t="s">
        <v>14</v>
      </c>
      <c r="C40" s="41" t="s">
        <v>93</v>
      </c>
      <c r="D40" s="42" t="s">
        <v>135</v>
      </c>
      <c r="E40" s="43" t="s">
        <v>62</v>
      </c>
      <c r="F40" s="43" t="s">
        <v>63</v>
      </c>
      <c r="G40" s="43">
        <v>16</v>
      </c>
      <c r="H40" s="44">
        <v>1393</v>
      </c>
      <c r="I40" s="45">
        <v>22288</v>
      </c>
      <c r="J40" s="45"/>
      <c r="K40" s="45"/>
      <c r="L40" s="45"/>
      <c r="M40" s="45"/>
      <c r="N40" s="45"/>
      <c r="O40" s="45"/>
      <c r="P40" s="45"/>
      <c r="Q40" s="45">
        <v>22288</v>
      </c>
      <c r="R40" s="45">
        <v>4457.6000000000004</v>
      </c>
      <c r="S40" s="45">
        <v>334.32</v>
      </c>
      <c r="T40" s="45">
        <v>222.88</v>
      </c>
      <c r="U40" s="45">
        <v>44.576000000000001</v>
      </c>
      <c r="V40" s="45">
        <v>557.20000000000005</v>
      </c>
      <c r="W40" s="45">
        <v>1783.04</v>
      </c>
      <c r="X40" s="45">
        <v>668.64</v>
      </c>
      <c r="Y40" s="45">
        <v>133.72800000000001</v>
      </c>
      <c r="Z40" s="45">
        <v>8201.9840000000004</v>
      </c>
      <c r="AA40" s="45">
        <v>1857.3333333333333</v>
      </c>
      <c r="AB40" s="45">
        <v>2476.4444444444443</v>
      </c>
      <c r="AC40" s="45">
        <v>1594.8302222222226</v>
      </c>
      <c r="AD40" s="45">
        <v>5928.6080000000002</v>
      </c>
      <c r="AE40" s="45">
        <v>3558.7200000000003</v>
      </c>
      <c r="AF40" s="45">
        <v>6352</v>
      </c>
      <c r="AG40" s="45">
        <v>0</v>
      </c>
      <c r="AH40" s="45">
        <v>777.28</v>
      </c>
      <c r="AI40" s="45">
        <v>0</v>
      </c>
      <c r="AJ40" s="45">
        <v>0</v>
      </c>
      <c r="AK40" s="45">
        <v>49.120000000000005</v>
      </c>
      <c r="AL40" s="45">
        <v>1099.3599999999999</v>
      </c>
      <c r="AM40" s="45">
        <v>11836.480000000003</v>
      </c>
      <c r="AN40" s="45">
        <v>25967.072000000004</v>
      </c>
      <c r="AO40" s="45">
        <v>111.8484413580247</v>
      </c>
      <c r="AP40" s="45">
        <v>8.9478753086419758</v>
      </c>
      <c r="AQ40" s="45">
        <v>4.4739376543209879</v>
      </c>
      <c r="AR40" s="45">
        <v>78.00800000000001</v>
      </c>
      <c r="AS40" s="45">
        <v>28.706944000000011</v>
      </c>
      <c r="AT40" s="45">
        <v>958.3839999999999</v>
      </c>
      <c r="AU40" s="45">
        <v>37.146666666666668</v>
      </c>
      <c r="AV40" s="45">
        <v>1227.5158649876544</v>
      </c>
      <c r="AW40" s="45">
        <v>309.55555555555554</v>
      </c>
      <c r="AX40" s="45">
        <v>183.25688888888891</v>
      </c>
      <c r="AY40" s="45">
        <v>4.6433333333333326</v>
      </c>
      <c r="AZ40" s="45">
        <v>74.293333333333337</v>
      </c>
      <c r="BA40" s="45">
        <v>28.89185185185185</v>
      </c>
      <c r="BB40" s="45">
        <v>221.03587437037041</v>
      </c>
      <c r="BC40" s="45">
        <v>821.67683733333331</v>
      </c>
      <c r="BD40" s="45">
        <v>2467.6000000000004</v>
      </c>
      <c r="BE40" s="45">
        <v>2467.6000000000004</v>
      </c>
      <c r="BF40" s="45">
        <v>3289.2768373333338</v>
      </c>
      <c r="BG40" s="45">
        <v>1081.2816666666668</v>
      </c>
      <c r="BH40" s="45"/>
      <c r="BI40" s="45">
        <v>0</v>
      </c>
      <c r="BJ40" s="45"/>
      <c r="BK40" s="45"/>
      <c r="BL40" s="45">
        <v>1081.2816666666668</v>
      </c>
      <c r="BM40" s="45">
        <v>53853.146368987655</v>
      </c>
      <c r="BN40" s="45">
        <f t="shared" si="0"/>
        <v>3951.4527367974119</v>
      </c>
      <c r="BO40" s="45">
        <f t="shared" si="1"/>
        <v>2792.3599340035043</v>
      </c>
      <c r="BP40" s="46">
        <f t="shared" si="3"/>
        <v>8.8629737609329435</v>
      </c>
      <c r="BQ40" s="46">
        <f t="shared" si="2"/>
        <v>1.9241982507288626</v>
      </c>
      <c r="BR40" s="47">
        <v>5</v>
      </c>
      <c r="BS40" s="46">
        <f t="shared" si="4"/>
        <v>5.8309037900874632</v>
      </c>
      <c r="BT40" s="46">
        <f t="shared" si="5"/>
        <v>14.25</v>
      </c>
      <c r="BU40" s="46">
        <f t="shared" si="6"/>
        <v>16.618075801749271</v>
      </c>
      <c r="BV40" s="45">
        <f t="shared" si="11"/>
        <v>8949.3566852253534</v>
      </c>
      <c r="BW40" s="45">
        <f t="shared" si="7"/>
        <v>15693.16935602627</v>
      </c>
      <c r="BX40" s="45">
        <f t="shared" si="8"/>
        <v>69546.315725013919</v>
      </c>
      <c r="BY40" s="45">
        <f t="shared" si="9"/>
        <v>834555.78870016709</v>
      </c>
      <c r="BZ40" s="45">
        <f t="shared" si="10"/>
        <v>1669111.5774003342</v>
      </c>
      <c r="CA40" s="48">
        <v>43101</v>
      </c>
      <c r="CB40" s="49">
        <v>0</v>
      </c>
      <c r="CC40" s="49">
        <v>0</v>
      </c>
    </row>
    <row r="41" spans="1:81">
      <c r="A41" s="41" t="s">
        <v>91</v>
      </c>
      <c r="B41" s="41" t="s">
        <v>15</v>
      </c>
      <c r="C41" s="41" t="s">
        <v>93</v>
      </c>
      <c r="D41" s="42" t="s">
        <v>136</v>
      </c>
      <c r="E41" s="43" t="s">
        <v>62</v>
      </c>
      <c r="F41" s="43" t="s">
        <v>63</v>
      </c>
      <c r="G41" s="43">
        <v>18</v>
      </c>
      <c r="H41" s="44">
        <v>1393</v>
      </c>
      <c r="I41" s="45">
        <v>25074</v>
      </c>
      <c r="J41" s="45"/>
      <c r="K41" s="45"/>
      <c r="L41" s="45">
        <v>3806.8899000000006</v>
      </c>
      <c r="M41" s="45"/>
      <c r="N41" s="45"/>
      <c r="O41" s="45"/>
      <c r="P41" s="45"/>
      <c r="Q41" s="45">
        <v>28880.889900000002</v>
      </c>
      <c r="R41" s="45">
        <v>5776.1779800000004</v>
      </c>
      <c r="S41" s="45">
        <v>433.2133485</v>
      </c>
      <c r="T41" s="45">
        <v>288.80889900000005</v>
      </c>
      <c r="U41" s="45">
        <v>57.761779800000006</v>
      </c>
      <c r="V41" s="45">
        <v>722.02224750000005</v>
      </c>
      <c r="W41" s="45">
        <v>2310.4711920000004</v>
      </c>
      <c r="X41" s="45">
        <v>866.42669699999999</v>
      </c>
      <c r="Y41" s="45">
        <v>173.28533940000003</v>
      </c>
      <c r="Z41" s="45">
        <v>10628.167483200001</v>
      </c>
      <c r="AA41" s="45">
        <v>2406.7408249999999</v>
      </c>
      <c r="AB41" s="45">
        <v>3208.9877666666666</v>
      </c>
      <c r="AC41" s="45">
        <v>2066.588121733334</v>
      </c>
      <c r="AD41" s="45">
        <v>7682.3167133999996</v>
      </c>
      <c r="AE41" s="45">
        <v>4003.56</v>
      </c>
      <c r="AF41" s="45">
        <v>7146</v>
      </c>
      <c r="AG41" s="45">
        <v>0</v>
      </c>
      <c r="AH41" s="45">
        <v>874.43999999999994</v>
      </c>
      <c r="AI41" s="45">
        <v>0</v>
      </c>
      <c r="AJ41" s="45">
        <v>0</v>
      </c>
      <c r="AK41" s="45">
        <v>55.260000000000005</v>
      </c>
      <c r="AL41" s="45">
        <v>1236.78</v>
      </c>
      <c r="AM41" s="45">
        <v>13316.04</v>
      </c>
      <c r="AN41" s="45">
        <v>31626.524196600003</v>
      </c>
      <c r="AO41" s="45">
        <v>144.93370963512734</v>
      </c>
      <c r="AP41" s="45">
        <v>11.594696770810186</v>
      </c>
      <c r="AQ41" s="45">
        <v>5.7973483854050931</v>
      </c>
      <c r="AR41" s="45">
        <v>101.08311465000003</v>
      </c>
      <c r="AS41" s="45">
        <v>37.198586191200015</v>
      </c>
      <c r="AT41" s="45">
        <v>1241.8782656999999</v>
      </c>
      <c r="AU41" s="45">
        <v>48.134816500000007</v>
      </c>
      <c r="AV41" s="45">
        <v>1590.6205378325426</v>
      </c>
      <c r="AW41" s="45">
        <v>401.12347083333333</v>
      </c>
      <c r="AX41" s="45">
        <v>237.46509473333336</v>
      </c>
      <c r="AY41" s="45">
        <v>6.0168520624999999</v>
      </c>
      <c r="AZ41" s="45">
        <v>96.269633000000013</v>
      </c>
      <c r="BA41" s="45">
        <v>37.438190611111111</v>
      </c>
      <c r="BB41" s="45">
        <v>286.4192727764223</v>
      </c>
      <c r="BC41" s="45">
        <v>1064.7325140167002</v>
      </c>
      <c r="BD41" s="45">
        <v>3197.5270960714283</v>
      </c>
      <c r="BE41" s="45">
        <v>3197.5270960714283</v>
      </c>
      <c r="BF41" s="45">
        <v>4262.2596100881283</v>
      </c>
      <c r="BG41" s="45">
        <v>1216.4418749999998</v>
      </c>
      <c r="BH41" s="45"/>
      <c r="BI41" s="45">
        <v>0</v>
      </c>
      <c r="BJ41" s="45"/>
      <c r="BK41" s="45"/>
      <c r="BL41" s="45">
        <v>1216.4418749999998</v>
      </c>
      <c r="BM41" s="45">
        <v>67576.736119520676</v>
      </c>
      <c r="BN41" s="45">
        <f t="shared" si="0"/>
        <v>4445.3843288970884</v>
      </c>
      <c r="BO41" s="45">
        <f t="shared" si="1"/>
        <v>3141.4049257539423</v>
      </c>
      <c r="BP41" s="46">
        <f t="shared" si="3"/>
        <v>8.8629737609329435</v>
      </c>
      <c r="BQ41" s="46">
        <f t="shared" si="2"/>
        <v>1.9241982507288626</v>
      </c>
      <c r="BR41" s="47">
        <v>5</v>
      </c>
      <c r="BS41" s="46">
        <f t="shared" si="4"/>
        <v>5.8309037900874632</v>
      </c>
      <c r="BT41" s="46">
        <f t="shared" si="5"/>
        <v>14.25</v>
      </c>
      <c r="BU41" s="46">
        <f t="shared" si="6"/>
        <v>16.618075801749271</v>
      </c>
      <c r="BV41" s="45">
        <f t="shared" si="11"/>
        <v>11229.953232690024</v>
      </c>
      <c r="BW41" s="45">
        <f t="shared" si="7"/>
        <v>18816.742487341056</v>
      </c>
      <c r="BX41" s="45">
        <f t="shared" si="8"/>
        <v>86393.478606861725</v>
      </c>
      <c r="BY41" s="45">
        <f t="shared" si="9"/>
        <v>1036721.7432823407</v>
      </c>
      <c r="BZ41" s="45">
        <f t="shared" si="10"/>
        <v>2073443.4865646814</v>
      </c>
      <c r="CA41" s="48">
        <v>43101</v>
      </c>
      <c r="CB41" s="49">
        <v>0</v>
      </c>
      <c r="CC41" s="49">
        <v>0</v>
      </c>
    </row>
    <row r="42" spans="1:81">
      <c r="A42" s="41" t="s">
        <v>91</v>
      </c>
      <c r="B42" s="41" t="s">
        <v>66</v>
      </c>
      <c r="C42" s="41" t="s">
        <v>93</v>
      </c>
      <c r="D42" s="42" t="s">
        <v>137</v>
      </c>
      <c r="E42" s="43" t="s">
        <v>62</v>
      </c>
      <c r="F42" s="43" t="s">
        <v>63</v>
      </c>
      <c r="G42" s="43">
        <v>4</v>
      </c>
      <c r="H42" s="44">
        <v>1393</v>
      </c>
      <c r="I42" s="45">
        <v>5572</v>
      </c>
      <c r="J42" s="45"/>
      <c r="K42" s="45"/>
      <c r="L42" s="45"/>
      <c r="M42" s="45"/>
      <c r="N42" s="45"/>
      <c r="O42" s="45"/>
      <c r="P42" s="45"/>
      <c r="Q42" s="45">
        <v>5572</v>
      </c>
      <c r="R42" s="45">
        <v>1114.4000000000001</v>
      </c>
      <c r="S42" s="45">
        <v>83.58</v>
      </c>
      <c r="T42" s="45">
        <v>55.72</v>
      </c>
      <c r="U42" s="45">
        <v>11.144</v>
      </c>
      <c r="V42" s="45">
        <v>139.30000000000001</v>
      </c>
      <c r="W42" s="45">
        <v>445.76</v>
      </c>
      <c r="X42" s="45">
        <v>167.16</v>
      </c>
      <c r="Y42" s="45">
        <v>33.432000000000002</v>
      </c>
      <c r="Z42" s="45">
        <v>2050.4960000000001</v>
      </c>
      <c r="AA42" s="45">
        <v>464.33333333333331</v>
      </c>
      <c r="AB42" s="45">
        <v>619.11111111111109</v>
      </c>
      <c r="AC42" s="45">
        <v>398.70755555555564</v>
      </c>
      <c r="AD42" s="45">
        <v>1482.152</v>
      </c>
      <c r="AE42" s="45">
        <v>889.68000000000006</v>
      </c>
      <c r="AF42" s="45">
        <v>1588</v>
      </c>
      <c r="AG42" s="45">
        <v>0</v>
      </c>
      <c r="AH42" s="45">
        <v>194.32</v>
      </c>
      <c r="AI42" s="45">
        <v>0</v>
      </c>
      <c r="AJ42" s="45">
        <v>0</v>
      </c>
      <c r="AK42" s="45">
        <v>12.280000000000001</v>
      </c>
      <c r="AL42" s="45">
        <v>274.83999999999997</v>
      </c>
      <c r="AM42" s="45">
        <v>2959.1200000000008</v>
      </c>
      <c r="AN42" s="45">
        <v>6491.7680000000009</v>
      </c>
      <c r="AO42" s="45">
        <v>27.962110339506175</v>
      </c>
      <c r="AP42" s="45">
        <v>2.2369688271604939</v>
      </c>
      <c r="AQ42" s="45">
        <v>1.118484413580247</v>
      </c>
      <c r="AR42" s="45">
        <v>19.502000000000002</v>
      </c>
      <c r="AS42" s="45">
        <v>7.1767360000000027</v>
      </c>
      <c r="AT42" s="45">
        <v>239.59599999999998</v>
      </c>
      <c r="AU42" s="45">
        <v>9.2866666666666671</v>
      </c>
      <c r="AV42" s="45">
        <v>306.87896624691359</v>
      </c>
      <c r="AW42" s="45">
        <v>77.388888888888886</v>
      </c>
      <c r="AX42" s="45">
        <v>45.814222222222227</v>
      </c>
      <c r="AY42" s="45">
        <v>1.1608333333333332</v>
      </c>
      <c r="AZ42" s="45">
        <v>18.573333333333334</v>
      </c>
      <c r="BA42" s="45">
        <v>7.2229629629629626</v>
      </c>
      <c r="BB42" s="45">
        <v>55.258968592592602</v>
      </c>
      <c r="BC42" s="45">
        <v>205.41920933333333</v>
      </c>
      <c r="BD42" s="45">
        <v>759.81818181818187</v>
      </c>
      <c r="BE42" s="45">
        <v>759.81818181818187</v>
      </c>
      <c r="BF42" s="45">
        <v>965.23739115151523</v>
      </c>
      <c r="BG42" s="45">
        <v>270.32041666666669</v>
      </c>
      <c r="BH42" s="45"/>
      <c r="BI42" s="45">
        <v>0</v>
      </c>
      <c r="BJ42" s="45"/>
      <c r="BK42" s="45"/>
      <c r="BL42" s="45">
        <v>270.32041666666669</v>
      </c>
      <c r="BM42" s="45">
        <v>13606.204774065096</v>
      </c>
      <c r="BN42" s="45">
        <f t="shared" si="0"/>
        <v>987.86318419935299</v>
      </c>
      <c r="BO42" s="45">
        <f t="shared" si="1"/>
        <v>698.08998350087609</v>
      </c>
      <c r="BP42" s="46">
        <f t="shared" si="3"/>
        <v>8.8629737609329435</v>
      </c>
      <c r="BQ42" s="46">
        <f t="shared" si="2"/>
        <v>1.9241982507288626</v>
      </c>
      <c r="BR42" s="47">
        <v>5</v>
      </c>
      <c r="BS42" s="46">
        <f t="shared" si="4"/>
        <v>5.8309037900874632</v>
      </c>
      <c r="BT42" s="46">
        <f t="shared" si="5"/>
        <v>14.25</v>
      </c>
      <c r="BU42" s="46">
        <f t="shared" si="6"/>
        <v>16.618075801749271</v>
      </c>
      <c r="BV42" s="45">
        <f t="shared" si="11"/>
        <v>2261.0894230953654</v>
      </c>
      <c r="BW42" s="45">
        <f t="shared" si="7"/>
        <v>3947.0425907955946</v>
      </c>
      <c r="BX42" s="45">
        <f t="shared" si="8"/>
        <v>17553.24736486069</v>
      </c>
      <c r="BY42" s="45">
        <f t="shared" si="9"/>
        <v>210638.96837832828</v>
      </c>
      <c r="BZ42" s="45">
        <f t="shared" si="10"/>
        <v>421277.93675665656</v>
      </c>
      <c r="CA42" s="48">
        <v>43101</v>
      </c>
      <c r="CB42" s="49">
        <v>0</v>
      </c>
      <c r="CC42" s="49">
        <v>0</v>
      </c>
    </row>
    <row r="43" spans="1:81">
      <c r="A43" s="41" t="s">
        <v>91</v>
      </c>
      <c r="B43" s="41" t="s">
        <v>17</v>
      </c>
      <c r="C43" s="41" t="s">
        <v>93</v>
      </c>
      <c r="D43" s="42" t="s">
        <v>138</v>
      </c>
      <c r="E43" s="43" t="s">
        <v>62</v>
      </c>
      <c r="F43" s="43" t="s">
        <v>63</v>
      </c>
      <c r="G43" s="43">
        <v>3</v>
      </c>
      <c r="H43" s="44">
        <v>1511.38</v>
      </c>
      <c r="I43" s="45">
        <v>4534.1400000000003</v>
      </c>
      <c r="J43" s="45"/>
      <c r="K43" s="45"/>
      <c r="L43" s="45"/>
      <c r="M43" s="45"/>
      <c r="N43" s="45"/>
      <c r="O43" s="45"/>
      <c r="P43" s="45"/>
      <c r="Q43" s="45">
        <v>4534.1400000000003</v>
      </c>
      <c r="R43" s="45">
        <v>906.82800000000009</v>
      </c>
      <c r="S43" s="45">
        <v>68.012100000000004</v>
      </c>
      <c r="T43" s="45">
        <v>45.341400000000007</v>
      </c>
      <c r="U43" s="45">
        <v>9.0682800000000015</v>
      </c>
      <c r="V43" s="45">
        <v>113.35350000000001</v>
      </c>
      <c r="W43" s="45">
        <v>362.73120000000006</v>
      </c>
      <c r="X43" s="45">
        <v>136.02420000000001</v>
      </c>
      <c r="Y43" s="45">
        <v>27.204840000000001</v>
      </c>
      <c r="Z43" s="45">
        <v>1668.5635200000002</v>
      </c>
      <c r="AA43" s="45">
        <v>377.84500000000003</v>
      </c>
      <c r="AB43" s="45">
        <v>503.79333333333335</v>
      </c>
      <c r="AC43" s="45">
        <v>324.44290666666672</v>
      </c>
      <c r="AD43" s="45">
        <v>1206.08124</v>
      </c>
      <c r="AE43" s="45">
        <v>645.95159999999998</v>
      </c>
      <c r="AF43" s="45">
        <v>1191</v>
      </c>
      <c r="AG43" s="45">
        <v>0</v>
      </c>
      <c r="AH43" s="45">
        <v>145.74</v>
      </c>
      <c r="AI43" s="45">
        <v>0</v>
      </c>
      <c r="AJ43" s="45">
        <v>0</v>
      </c>
      <c r="AK43" s="45">
        <v>9.2100000000000009</v>
      </c>
      <c r="AL43" s="45">
        <v>206.13</v>
      </c>
      <c r="AM43" s="45">
        <v>2198.0315999999998</v>
      </c>
      <c r="AN43" s="45">
        <v>5072.6763599999995</v>
      </c>
      <c r="AO43" s="45">
        <v>22.753790914351857</v>
      </c>
      <c r="AP43" s="45">
        <v>1.8203032731481483</v>
      </c>
      <c r="AQ43" s="45">
        <v>0.91015163657407416</v>
      </c>
      <c r="AR43" s="45">
        <v>15.869490000000004</v>
      </c>
      <c r="AS43" s="45">
        <v>5.8399723200000029</v>
      </c>
      <c r="AT43" s="45">
        <v>194.96802</v>
      </c>
      <c r="AU43" s="45">
        <v>7.5569000000000006</v>
      </c>
      <c r="AV43" s="45">
        <v>249.7186281440741</v>
      </c>
      <c r="AW43" s="45">
        <v>62.974166666666669</v>
      </c>
      <c r="AX43" s="45">
        <v>37.280706666666674</v>
      </c>
      <c r="AY43" s="45">
        <v>0.94461249999999997</v>
      </c>
      <c r="AZ43" s="45">
        <v>15.113800000000001</v>
      </c>
      <c r="BA43" s="45">
        <v>5.877588888888889</v>
      </c>
      <c r="BB43" s="45">
        <v>44.966241897777792</v>
      </c>
      <c r="BC43" s="45">
        <v>167.15711662000001</v>
      </c>
      <c r="BD43" s="45"/>
      <c r="BE43" s="45">
        <v>0</v>
      </c>
      <c r="BF43" s="45">
        <v>167.15711662000001</v>
      </c>
      <c r="BG43" s="45">
        <v>202.74031249999996</v>
      </c>
      <c r="BH43" s="45"/>
      <c r="BI43" s="45">
        <v>0</v>
      </c>
      <c r="BJ43" s="45"/>
      <c r="BK43" s="45"/>
      <c r="BL43" s="45">
        <v>202.74031249999996</v>
      </c>
      <c r="BM43" s="45">
        <v>10226.432417264074</v>
      </c>
      <c r="BN43" s="45">
        <f t="shared" si="0"/>
        <v>740.89738814951477</v>
      </c>
      <c r="BO43" s="45">
        <f t="shared" si="1"/>
        <v>523.56748762565712</v>
      </c>
      <c r="BP43" s="46">
        <f t="shared" si="3"/>
        <v>8.8629737609329435</v>
      </c>
      <c r="BQ43" s="46">
        <f t="shared" si="2"/>
        <v>1.9241982507288626</v>
      </c>
      <c r="BR43" s="47">
        <v>5</v>
      </c>
      <c r="BS43" s="46">
        <f t="shared" si="4"/>
        <v>5.8309037900874632</v>
      </c>
      <c r="BT43" s="46">
        <f t="shared" si="5"/>
        <v>14.25</v>
      </c>
      <c r="BU43" s="46">
        <f t="shared" si="6"/>
        <v>16.618075801749271</v>
      </c>
      <c r="BV43" s="45">
        <f t="shared" si="11"/>
        <v>1699.4362909156041</v>
      </c>
      <c r="BW43" s="45">
        <f t="shared" si="7"/>
        <v>2963.9011666907763</v>
      </c>
      <c r="BX43" s="45">
        <f t="shared" si="8"/>
        <v>13190.333583954849</v>
      </c>
      <c r="BY43" s="45">
        <f t="shared" si="9"/>
        <v>158284.00300745817</v>
      </c>
      <c r="BZ43" s="45">
        <f t="shared" si="10"/>
        <v>316568.00601491635</v>
      </c>
      <c r="CA43" s="48">
        <v>43101</v>
      </c>
      <c r="CB43" s="49">
        <v>0</v>
      </c>
      <c r="CC43" s="49">
        <v>0</v>
      </c>
    </row>
    <row r="44" spans="1:81">
      <c r="A44" s="41" t="s">
        <v>91</v>
      </c>
      <c r="B44" s="41" t="s">
        <v>16</v>
      </c>
      <c r="C44" s="41" t="s">
        <v>93</v>
      </c>
      <c r="D44" s="42" t="s">
        <v>139</v>
      </c>
      <c r="E44" s="43" t="s">
        <v>62</v>
      </c>
      <c r="F44" s="43" t="s">
        <v>63</v>
      </c>
      <c r="G44" s="43">
        <v>91</v>
      </c>
      <c r="H44" s="44">
        <v>2216.69</v>
      </c>
      <c r="I44" s="45">
        <v>201718.79</v>
      </c>
      <c r="J44" s="45"/>
      <c r="K44" s="45"/>
      <c r="L44" s="45"/>
      <c r="M44" s="45"/>
      <c r="N44" s="45"/>
      <c r="O44" s="45"/>
      <c r="P44" s="45"/>
      <c r="Q44" s="45">
        <v>201718.79</v>
      </c>
      <c r="R44" s="45">
        <v>40343.758000000002</v>
      </c>
      <c r="S44" s="45">
        <v>3025.7818499999998</v>
      </c>
      <c r="T44" s="45">
        <v>2017.1879000000001</v>
      </c>
      <c r="U44" s="45">
        <v>403.43758000000003</v>
      </c>
      <c r="V44" s="45">
        <v>5042.9697500000002</v>
      </c>
      <c r="W44" s="45">
        <v>16137.503200000001</v>
      </c>
      <c r="X44" s="45">
        <v>6051.5636999999997</v>
      </c>
      <c r="Y44" s="45">
        <v>1210.3127400000001</v>
      </c>
      <c r="Z44" s="45">
        <v>74232.514719999992</v>
      </c>
      <c r="AA44" s="45">
        <v>16809.899166666666</v>
      </c>
      <c r="AB44" s="45">
        <v>22413.198888888888</v>
      </c>
      <c r="AC44" s="45">
        <v>14434.100084444448</v>
      </c>
      <c r="AD44" s="45">
        <v>53657.198140000008</v>
      </c>
      <c r="AE44" s="45">
        <v>15742.872600000001</v>
      </c>
      <c r="AF44" s="45">
        <v>36127</v>
      </c>
      <c r="AG44" s="45">
        <v>0</v>
      </c>
      <c r="AH44" s="45">
        <v>4420.78</v>
      </c>
      <c r="AI44" s="45">
        <v>0</v>
      </c>
      <c r="AJ44" s="45">
        <v>0</v>
      </c>
      <c r="AK44" s="45">
        <v>279.37</v>
      </c>
      <c r="AL44" s="45">
        <v>6252.61</v>
      </c>
      <c r="AM44" s="45">
        <v>62822.632600000004</v>
      </c>
      <c r="AN44" s="45">
        <v>190712.34545999998</v>
      </c>
      <c r="AO44" s="45">
        <v>1012.2905713445217</v>
      </c>
      <c r="AP44" s="45">
        <v>80.983245707561736</v>
      </c>
      <c r="AQ44" s="45">
        <v>40.491622853780868</v>
      </c>
      <c r="AR44" s="45">
        <v>706.0157650000001</v>
      </c>
      <c r="AS44" s="45">
        <v>259.81380152000014</v>
      </c>
      <c r="AT44" s="45">
        <v>8673.9079700000002</v>
      </c>
      <c r="AU44" s="45">
        <v>336.19798333333335</v>
      </c>
      <c r="AV44" s="45">
        <v>11109.700959759199</v>
      </c>
      <c r="AW44" s="45">
        <v>2801.649861111111</v>
      </c>
      <c r="AX44" s="45">
        <v>1658.576717777778</v>
      </c>
      <c r="AY44" s="45">
        <v>42.024747916666662</v>
      </c>
      <c r="AZ44" s="45">
        <v>672.39596666666671</v>
      </c>
      <c r="BA44" s="45">
        <v>261.48732037037036</v>
      </c>
      <c r="BB44" s="45">
        <v>2000.4975378940744</v>
      </c>
      <c r="BC44" s="45">
        <v>7436.6321517366669</v>
      </c>
      <c r="BD44" s="45"/>
      <c r="BE44" s="45">
        <v>0</v>
      </c>
      <c r="BF44" s="45">
        <v>7436.6321517366669</v>
      </c>
      <c r="BG44" s="45">
        <v>6149.7894791666668</v>
      </c>
      <c r="BH44" s="45"/>
      <c r="BI44" s="45">
        <v>0</v>
      </c>
      <c r="BJ44" s="45"/>
      <c r="BK44" s="45"/>
      <c r="BL44" s="45">
        <v>6149.7894791666668</v>
      </c>
      <c r="BM44" s="45">
        <v>417127.25805066252</v>
      </c>
      <c r="BN44" s="45">
        <f t="shared" si="0"/>
        <v>22473.88744053528</v>
      </c>
      <c r="BO44" s="45">
        <f t="shared" si="1"/>
        <v>15881.547124644931</v>
      </c>
      <c r="BP44" s="46">
        <f t="shared" si="3"/>
        <v>8.8629737609329435</v>
      </c>
      <c r="BQ44" s="46">
        <f t="shared" si="2"/>
        <v>1.9241982507288626</v>
      </c>
      <c r="BR44" s="47">
        <v>5</v>
      </c>
      <c r="BS44" s="46">
        <f t="shared" si="4"/>
        <v>5.8309037900874632</v>
      </c>
      <c r="BT44" s="46">
        <f t="shared" si="5"/>
        <v>14.25</v>
      </c>
      <c r="BU44" s="46">
        <f t="shared" si="6"/>
        <v>16.618075801749271</v>
      </c>
      <c r="BV44" s="45">
        <f t="shared" si="11"/>
        <v>69318.523932617376</v>
      </c>
      <c r="BW44" s="45">
        <f t="shared" si="7"/>
        <v>107673.95849779759</v>
      </c>
      <c r="BX44" s="45">
        <f t="shared" si="8"/>
        <v>524801.21654846007</v>
      </c>
      <c r="BY44" s="45">
        <f t="shared" si="9"/>
        <v>6297614.5985815208</v>
      </c>
      <c r="BZ44" s="45">
        <f t="shared" si="10"/>
        <v>12595229.197163042</v>
      </c>
      <c r="CA44" s="48">
        <v>43101</v>
      </c>
      <c r="CB44" s="49">
        <v>0</v>
      </c>
      <c r="CC44" s="49">
        <v>0</v>
      </c>
    </row>
    <row r="45" spans="1:81">
      <c r="A45" s="41" t="s">
        <v>91</v>
      </c>
      <c r="B45" s="41" t="s">
        <v>140</v>
      </c>
      <c r="C45" s="41" t="s">
        <v>93</v>
      </c>
      <c r="D45" s="42" t="s">
        <v>141</v>
      </c>
      <c r="E45" s="43" t="s">
        <v>62</v>
      </c>
      <c r="F45" s="43" t="s">
        <v>63</v>
      </c>
      <c r="G45" s="43">
        <v>2</v>
      </c>
      <c r="H45" s="44">
        <v>2904.49</v>
      </c>
      <c r="I45" s="45">
        <v>5808.98</v>
      </c>
      <c r="J45" s="45"/>
      <c r="K45" s="45"/>
      <c r="L45" s="45"/>
      <c r="M45" s="45"/>
      <c r="N45" s="45"/>
      <c r="O45" s="45"/>
      <c r="P45" s="45"/>
      <c r="Q45" s="45">
        <v>5808.98</v>
      </c>
      <c r="R45" s="45">
        <v>1161.796</v>
      </c>
      <c r="S45" s="45">
        <v>87.134699999999995</v>
      </c>
      <c r="T45" s="45">
        <v>58.089799999999997</v>
      </c>
      <c r="U45" s="45">
        <v>11.61796</v>
      </c>
      <c r="V45" s="45">
        <v>145.22450000000001</v>
      </c>
      <c r="W45" s="45">
        <v>464.71839999999997</v>
      </c>
      <c r="X45" s="45">
        <v>174.26939999999999</v>
      </c>
      <c r="Y45" s="45">
        <v>34.853879999999997</v>
      </c>
      <c r="Z45" s="45">
        <v>2137.7046400000004</v>
      </c>
      <c r="AA45" s="45">
        <v>484.08166666666659</v>
      </c>
      <c r="AB45" s="45">
        <v>645.44222222222209</v>
      </c>
      <c r="AC45" s="45">
        <v>415.66479111111113</v>
      </c>
      <c r="AD45" s="45">
        <v>1545.1886799999997</v>
      </c>
      <c r="AE45" s="45">
        <v>263.46120000000002</v>
      </c>
      <c r="AF45" s="45">
        <v>794</v>
      </c>
      <c r="AG45" s="45">
        <v>0</v>
      </c>
      <c r="AH45" s="45">
        <v>97.16</v>
      </c>
      <c r="AI45" s="45">
        <v>0</v>
      </c>
      <c r="AJ45" s="45">
        <v>0</v>
      </c>
      <c r="AK45" s="45">
        <v>6.1400000000000006</v>
      </c>
      <c r="AL45" s="45">
        <v>137.41999999999999</v>
      </c>
      <c r="AM45" s="45">
        <v>1298.1812000000002</v>
      </c>
      <c r="AN45" s="45">
        <v>4981.0745200000001</v>
      </c>
      <c r="AO45" s="45">
        <v>29.151353144290123</v>
      </c>
      <c r="AP45" s="45">
        <v>2.3321082515432097</v>
      </c>
      <c r="AQ45" s="45">
        <v>1.1660541257716048</v>
      </c>
      <c r="AR45" s="45">
        <v>20.331430000000001</v>
      </c>
      <c r="AS45" s="45">
        <v>7.4819662400000029</v>
      </c>
      <c r="AT45" s="45">
        <v>249.78613999999996</v>
      </c>
      <c r="AU45" s="45">
        <v>9.681633333333334</v>
      </c>
      <c r="AV45" s="45">
        <v>319.93068509493821</v>
      </c>
      <c r="AW45" s="45">
        <v>80.680277777777761</v>
      </c>
      <c r="AX45" s="45">
        <v>47.762724444444444</v>
      </c>
      <c r="AY45" s="45">
        <v>1.2102041666666665</v>
      </c>
      <c r="AZ45" s="45">
        <v>19.363266666666668</v>
      </c>
      <c r="BA45" s="45">
        <v>7.5301592592592588</v>
      </c>
      <c r="BB45" s="45">
        <v>57.609160691851855</v>
      </c>
      <c r="BC45" s="45">
        <v>214.15579300666667</v>
      </c>
      <c r="BD45" s="45"/>
      <c r="BE45" s="45">
        <v>0</v>
      </c>
      <c r="BF45" s="45">
        <v>214.15579300666667</v>
      </c>
      <c r="BG45" s="45">
        <v>98.172499999999999</v>
      </c>
      <c r="BH45" s="45"/>
      <c r="BI45" s="45">
        <v>0</v>
      </c>
      <c r="BJ45" s="45"/>
      <c r="BK45" s="45"/>
      <c r="BL45" s="45">
        <v>98.172499999999999</v>
      </c>
      <c r="BM45" s="45">
        <v>11422.313498101605</v>
      </c>
      <c r="BN45" s="45">
        <f t="shared" si="0"/>
        <v>493.93159209967649</v>
      </c>
      <c r="BO45" s="45">
        <f t="shared" si="1"/>
        <v>349.04499175043804</v>
      </c>
      <c r="BP45" s="46">
        <f t="shared" si="3"/>
        <v>8.8629737609329435</v>
      </c>
      <c r="BQ45" s="46">
        <f t="shared" si="2"/>
        <v>1.9241982507288626</v>
      </c>
      <c r="BR45" s="47">
        <v>5</v>
      </c>
      <c r="BS45" s="46">
        <f t="shared" si="4"/>
        <v>5.8309037900874632</v>
      </c>
      <c r="BT45" s="46">
        <f t="shared" si="5"/>
        <v>14.25</v>
      </c>
      <c r="BU45" s="46">
        <f t="shared" si="6"/>
        <v>16.618075801749271</v>
      </c>
      <c r="BV45" s="45">
        <f t="shared" si="11"/>
        <v>1898.1687154279634</v>
      </c>
      <c r="BW45" s="45">
        <f t="shared" si="7"/>
        <v>2741.1452992780778</v>
      </c>
      <c r="BX45" s="45">
        <f t="shared" si="8"/>
        <v>14163.458797379682</v>
      </c>
      <c r="BY45" s="45">
        <f t="shared" si="9"/>
        <v>169961.5055685562</v>
      </c>
      <c r="BZ45" s="45">
        <f t="shared" si="10"/>
        <v>339923.01113711239</v>
      </c>
      <c r="CA45" s="48">
        <v>43101</v>
      </c>
      <c r="CB45" s="49">
        <v>0</v>
      </c>
      <c r="CC45" s="49">
        <v>0</v>
      </c>
    </row>
    <row r="46" spans="1:81">
      <c r="A46" s="41" t="s">
        <v>91</v>
      </c>
      <c r="B46" s="41" t="s">
        <v>142</v>
      </c>
      <c r="C46" s="41" t="s">
        <v>93</v>
      </c>
      <c r="D46" s="42" t="s">
        <v>143</v>
      </c>
      <c r="E46" s="43" t="s">
        <v>62</v>
      </c>
      <c r="F46" s="43" t="s">
        <v>63</v>
      </c>
      <c r="G46" s="43">
        <v>1</v>
      </c>
      <c r="H46" s="44">
        <v>2904.49</v>
      </c>
      <c r="I46" s="45">
        <v>2904.49</v>
      </c>
      <c r="J46" s="45"/>
      <c r="K46" s="45"/>
      <c r="L46" s="45"/>
      <c r="M46" s="45"/>
      <c r="N46" s="45"/>
      <c r="O46" s="45"/>
      <c r="P46" s="45">
        <v>348.53879999999998</v>
      </c>
      <c r="Q46" s="45">
        <v>3253.0287999999996</v>
      </c>
      <c r="R46" s="45">
        <v>650.60575999999992</v>
      </c>
      <c r="S46" s="45">
        <v>48.795431999999991</v>
      </c>
      <c r="T46" s="45">
        <v>32.530287999999999</v>
      </c>
      <c r="U46" s="45">
        <v>6.5060575999999992</v>
      </c>
      <c r="V46" s="45">
        <v>81.32571999999999</v>
      </c>
      <c r="W46" s="45">
        <v>260.24230399999999</v>
      </c>
      <c r="X46" s="45">
        <v>97.590863999999982</v>
      </c>
      <c r="Y46" s="45">
        <v>19.518172799999999</v>
      </c>
      <c r="Z46" s="45">
        <v>1197.1145984</v>
      </c>
      <c r="AA46" s="45">
        <v>271.08573333333328</v>
      </c>
      <c r="AB46" s="45">
        <v>361.44764444444439</v>
      </c>
      <c r="AC46" s="45">
        <v>232.77228302222224</v>
      </c>
      <c r="AD46" s="45">
        <v>865.30566079999994</v>
      </c>
      <c r="AE46" s="45">
        <v>131.73060000000001</v>
      </c>
      <c r="AF46" s="45">
        <v>397</v>
      </c>
      <c r="AG46" s="45">
        <v>0</v>
      </c>
      <c r="AH46" s="45">
        <v>48.58</v>
      </c>
      <c r="AI46" s="45">
        <v>0</v>
      </c>
      <c r="AJ46" s="45">
        <v>0</v>
      </c>
      <c r="AK46" s="45">
        <v>3.0700000000000003</v>
      </c>
      <c r="AL46" s="45">
        <v>68.709999999999994</v>
      </c>
      <c r="AM46" s="45">
        <v>649.09060000000011</v>
      </c>
      <c r="AN46" s="45">
        <v>2711.5108592000001</v>
      </c>
      <c r="AO46" s="45">
        <v>16.32475776080247</v>
      </c>
      <c r="AP46" s="45">
        <v>1.3059806208641975</v>
      </c>
      <c r="AQ46" s="45">
        <v>0.65299031043209876</v>
      </c>
      <c r="AR46" s="45">
        <v>11.385600800000001</v>
      </c>
      <c r="AS46" s="45">
        <v>4.1899010944000015</v>
      </c>
      <c r="AT46" s="45">
        <v>139.88023839999997</v>
      </c>
      <c r="AU46" s="45">
        <v>5.4217146666666665</v>
      </c>
      <c r="AV46" s="45">
        <v>179.16118365316541</v>
      </c>
      <c r="AW46" s="45">
        <v>45.180955555555549</v>
      </c>
      <c r="AX46" s="45">
        <v>26.747125688888886</v>
      </c>
      <c r="AY46" s="45">
        <v>0.6777143333333332</v>
      </c>
      <c r="AZ46" s="45">
        <v>10.843429333333333</v>
      </c>
      <c r="BA46" s="45">
        <v>4.2168891851851846</v>
      </c>
      <c r="BB46" s="45">
        <v>32.261129987437037</v>
      </c>
      <c r="BC46" s="45">
        <v>119.92724408373331</v>
      </c>
      <c r="BD46" s="45"/>
      <c r="BE46" s="45">
        <v>0</v>
      </c>
      <c r="BF46" s="45">
        <v>119.92724408373331</v>
      </c>
      <c r="BG46" s="45">
        <v>49.08625</v>
      </c>
      <c r="BH46" s="45"/>
      <c r="BI46" s="45">
        <v>0</v>
      </c>
      <c r="BJ46" s="45"/>
      <c r="BK46" s="45"/>
      <c r="BL46" s="45">
        <v>49.08625</v>
      </c>
      <c r="BM46" s="45">
        <v>6312.7143369368987</v>
      </c>
      <c r="BN46" s="45">
        <f t="shared" si="0"/>
        <v>246.96579604983825</v>
      </c>
      <c r="BO46" s="45">
        <f t="shared" si="1"/>
        <v>174.52249587521902</v>
      </c>
      <c r="BP46" s="46">
        <f t="shared" si="3"/>
        <v>8.8629737609329435</v>
      </c>
      <c r="BQ46" s="46">
        <f t="shared" si="2"/>
        <v>1.9241982507288626</v>
      </c>
      <c r="BR46" s="47">
        <v>5</v>
      </c>
      <c r="BS46" s="46">
        <f t="shared" si="4"/>
        <v>5.8309037900874632</v>
      </c>
      <c r="BT46" s="46">
        <f t="shared" si="5"/>
        <v>14.25</v>
      </c>
      <c r="BU46" s="46">
        <f t="shared" si="6"/>
        <v>16.618075801749271</v>
      </c>
      <c r="BV46" s="45">
        <f t="shared" si="11"/>
        <v>1049.0516536600676</v>
      </c>
      <c r="BW46" s="45">
        <f t="shared" si="7"/>
        <v>1470.5399455851248</v>
      </c>
      <c r="BX46" s="45">
        <f t="shared" si="8"/>
        <v>7783.2542825220235</v>
      </c>
      <c r="BY46" s="45">
        <f t="shared" si="9"/>
        <v>93399.051390264285</v>
      </c>
      <c r="BZ46" s="45">
        <f t="shared" si="10"/>
        <v>186798.10278052857</v>
      </c>
      <c r="CA46" s="48">
        <v>43101</v>
      </c>
      <c r="CB46" s="49">
        <v>0</v>
      </c>
      <c r="CC46" s="49">
        <v>0</v>
      </c>
    </row>
    <row r="47" spans="1:81">
      <c r="A47" s="41" t="s">
        <v>91</v>
      </c>
      <c r="B47" s="41" t="s">
        <v>144</v>
      </c>
      <c r="C47" s="41" t="s">
        <v>145</v>
      </c>
      <c r="D47" s="42" t="s">
        <v>146</v>
      </c>
      <c r="E47" s="43" t="s">
        <v>62</v>
      </c>
      <c r="F47" s="43" t="s">
        <v>63</v>
      </c>
      <c r="G47" s="43">
        <v>5</v>
      </c>
      <c r="H47" s="44">
        <v>2417.3200000000002</v>
      </c>
      <c r="I47" s="45">
        <v>12086.6</v>
      </c>
      <c r="J47" s="45"/>
      <c r="K47" s="45"/>
      <c r="L47" s="45"/>
      <c r="M47" s="45"/>
      <c r="N47" s="45"/>
      <c r="O47" s="45"/>
      <c r="P47" s="45"/>
      <c r="Q47" s="45">
        <v>12086.6</v>
      </c>
      <c r="R47" s="45">
        <v>2417.3200000000002</v>
      </c>
      <c r="S47" s="45">
        <v>181.29900000000001</v>
      </c>
      <c r="T47" s="45">
        <v>120.866</v>
      </c>
      <c r="U47" s="45">
        <v>24.173200000000001</v>
      </c>
      <c r="V47" s="45">
        <v>302.16500000000002</v>
      </c>
      <c r="W47" s="45">
        <v>966.928</v>
      </c>
      <c r="X47" s="45">
        <v>362.59800000000001</v>
      </c>
      <c r="Y47" s="45">
        <v>72.519599999999997</v>
      </c>
      <c r="Z47" s="45">
        <v>4447.8688000000002</v>
      </c>
      <c r="AA47" s="45">
        <v>1007.2166666666667</v>
      </c>
      <c r="AB47" s="45">
        <v>1342.9555555555555</v>
      </c>
      <c r="AC47" s="45">
        <v>864.86337777777794</v>
      </c>
      <c r="AD47" s="45">
        <v>3215.0356000000002</v>
      </c>
      <c r="AE47" s="45">
        <v>804.80399999999997</v>
      </c>
      <c r="AF47" s="45">
        <v>1395</v>
      </c>
      <c r="AG47" s="45">
        <v>0</v>
      </c>
      <c r="AH47" s="45">
        <v>0</v>
      </c>
      <c r="AI47" s="45">
        <v>0</v>
      </c>
      <c r="AJ47" s="45">
        <v>0</v>
      </c>
      <c r="AK47" s="45">
        <v>15.350000000000001</v>
      </c>
      <c r="AL47" s="45">
        <v>343.54999999999995</v>
      </c>
      <c r="AM47" s="45">
        <v>2558.7039999999997</v>
      </c>
      <c r="AN47" s="45">
        <v>10221.608400000001</v>
      </c>
      <c r="AO47" s="45">
        <v>60.654494405864206</v>
      </c>
      <c r="AP47" s="45">
        <v>4.8523595524691361</v>
      </c>
      <c r="AQ47" s="45">
        <v>2.426179776234568</v>
      </c>
      <c r="AR47" s="45">
        <v>42.303100000000008</v>
      </c>
      <c r="AS47" s="45">
        <v>15.567540800000007</v>
      </c>
      <c r="AT47" s="45">
        <v>519.72379999999998</v>
      </c>
      <c r="AU47" s="45">
        <v>20.144333333333336</v>
      </c>
      <c r="AV47" s="45">
        <v>665.67180786790118</v>
      </c>
      <c r="AW47" s="45">
        <v>167.86944444444444</v>
      </c>
      <c r="AX47" s="45">
        <v>99.378711111111116</v>
      </c>
      <c r="AY47" s="45">
        <v>2.5180416666666665</v>
      </c>
      <c r="AZ47" s="45">
        <v>40.288666666666671</v>
      </c>
      <c r="BA47" s="45">
        <v>15.667814814814815</v>
      </c>
      <c r="BB47" s="45">
        <v>119.86594576296299</v>
      </c>
      <c r="BC47" s="45">
        <v>445.58862446666672</v>
      </c>
      <c r="BD47" s="45"/>
      <c r="BE47" s="45">
        <v>0</v>
      </c>
      <c r="BF47" s="45">
        <v>445.58862446666672</v>
      </c>
      <c r="BG47" s="45">
        <v>266.18749999999994</v>
      </c>
      <c r="BH47" s="45"/>
      <c r="BI47" s="45">
        <v>0</v>
      </c>
      <c r="BJ47" s="45"/>
      <c r="BK47" s="45"/>
      <c r="BL47" s="45">
        <v>266.18749999999994</v>
      </c>
      <c r="BM47" s="45">
        <v>23685.656332334569</v>
      </c>
      <c r="BN47" s="45">
        <f t="shared" si="0"/>
        <v>1234.8289802491913</v>
      </c>
      <c r="BO47" s="45">
        <f t="shared" si="1"/>
        <v>872.61247937609505</v>
      </c>
      <c r="BP47" s="46">
        <f t="shared" si="3"/>
        <v>8.8629737609329435</v>
      </c>
      <c r="BQ47" s="46">
        <f t="shared" si="2"/>
        <v>1.9241982507288626</v>
      </c>
      <c r="BR47" s="47">
        <v>5</v>
      </c>
      <c r="BS47" s="46">
        <f t="shared" si="4"/>
        <v>5.8309037900874632</v>
      </c>
      <c r="BT47" s="46">
        <f t="shared" si="5"/>
        <v>14.25</v>
      </c>
      <c r="BU47" s="46">
        <f t="shared" si="6"/>
        <v>16.618075801749271</v>
      </c>
      <c r="BV47" s="45">
        <f t="shared" si="11"/>
        <v>3936.1003234491845</v>
      </c>
      <c r="BW47" s="45">
        <f t="shared" si="7"/>
        <v>6043.5417830744709</v>
      </c>
      <c r="BX47" s="45">
        <f t="shared" si="8"/>
        <v>29729.198115409039</v>
      </c>
      <c r="BY47" s="45">
        <f t="shared" si="9"/>
        <v>356750.3773849085</v>
      </c>
      <c r="BZ47" s="45">
        <f t="shared" si="10"/>
        <v>713500.75476981699</v>
      </c>
      <c r="CA47" s="50">
        <v>42736</v>
      </c>
      <c r="CB47" s="49">
        <v>0</v>
      </c>
      <c r="CC47" s="49">
        <v>0</v>
      </c>
    </row>
    <row r="48" spans="1:81">
      <c r="A48" s="41" t="s">
        <v>91</v>
      </c>
      <c r="B48" s="41" t="s">
        <v>147</v>
      </c>
      <c r="C48" s="41" t="s">
        <v>115</v>
      </c>
      <c r="D48" s="42" t="s">
        <v>148</v>
      </c>
      <c r="E48" s="43" t="s">
        <v>62</v>
      </c>
      <c r="F48" s="43" t="s">
        <v>63</v>
      </c>
      <c r="G48" s="43">
        <v>1</v>
      </c>
      <c r="H48" s="44">
        <v>2676.87</v>
      </c>
      <c r="I48" s="45">
        <v>2676.87</v>
      </c>
      <c r="J48" s="45"/>
      <c r="K48" s="45"/>
      <c r="L48" s="45"/>
      <c r="M48" s="45"/>
      <c r="N48" s="45"/>
      <c r="O48" s="45"/>
      <c r="P48" s="45"/>
      <c r="Q48" s="45">
        <v>2676.87</v>
      </c>
      <c r="R48" s="45">
        <v>535.37400000000002</v>
      </c>
      <c r="S48" s="45">
        <v>40.15305</v>
      </c>
      <c r="T48" s="45">
        <v>26.768699999999999</v>
      </c>
      <c r="U48" s="45">
        <v>5.3537400000000002</v>
      </c>
      <c r="V48" s="45">
        <v>66.921750000000003</v>
      </c>
      <c r="W48" s="45">
        <v>214.14959999999999</v>
      </c>
      <c r="X48" s="45">
        <v>80.306100000000001</v>
      </c>
      <c r="Y48" s="45">
        <v>16.061219999999999</v>
      </c>
      <c r="Z48" s="45">
        <v>985.08816000000002</v>
      </c>
      <c r="AA48" s="45">
        <v>223.07249999999999</v>
      </c>
      <c r="AB48" s="45">
        <v>297.42999999999995</v>
      </c>
      <c r="AC48" s="45">
        <v>191.54492000000002</v>
      </c>
      <c r="AD48" s="45">
        <v>712.04741999999999</v>
      </c>
      <c r="AE48" s="45">
        <v>145.3878</v>
      </c>
      <c r="AF48" s="45">
        <v>397</v>
      </c>
      <c r="AG48" s="45">
        <v>0</v>
      </c>
      <c r="AH48" s="45">
        <v>28.32</v>
      </c>
      <c r="AI48" s="45">
        <v>0</v>
      </c>
      <c r="AJ48" s="45">
        <v>0</v>
      </c>
      <c r="AK48" s="45">
        <v>3.0700000000000003</v>
      </c>
      <c r="AL48" s="45">
        <v>68.709999999999994</v>
      </c>
      <c r="AM48" s="45">
        <v>642.48780000000011</v>
      </c>
      <c r="AN48" s="45">
        <v>2339.62338</v>
      </c>
      <c r="AO48" s="45">
        <v>13.43340529513889</v>
      </c>
      <c r="AP48" s="45">
        <v>1.0746724236111111</v>
      </c>
      <c r="AQ48" s="45">
        <v>0.53733621180555557</v>
      </c>
      <c r="AR48" s="45">
        <v>9.3690450000000016</v>
      </c>
      <c r="AS48" s="45">
        <v>3.4478085600000012</v>
      </c>
      <c r="AT48" s="45">
        <v>115.10540999999999</v>
      </c>
      <c r="AU48" s="45">
        <v>4.4614500000000001</v>
      </c>
      <c r="AV48" s="45">
        <v>147.42912749055557</v>
      </c>
      <c r="AW48" s="45">
        <v>37.178749999999994</v>
      </c>
      <c r="AX48" s="45">
        <v>22.009820000000001</v>
      </c>
      <c r="AY48" s="45">
        <v>0.55768124999999991</v>
      </c>
      <c r="AZ48" s="45">
        <v>8.9229000000000003</v>
      </c>
      <c r="BA48" s="45">
        <v>3.4700166666666665</v>
      </c>
      <c r="BB48" s="45">
        <v>26.547213793333338</v>
      </c>
      <c r="BC48" s="45">
        <v>98.686381710000006</v>
      </c>
      <c r="BD48" s="45"/>
      <c r="BE48" s="45">
        <v>0</v>
      </c>
      <c r="BF48" s="45">
        <v>98.686381710000006</v>
      </c>
      <c r="BG48" s="45">
        <v>49.08625</v>
      </c>
      <c r="BH48" s="45"/>
      <c r="BI48" s="45">
        <v>0</v>
      </c>
      <c r="BJ48" s="45"/>
      <c r="BK48" s="45"/>
      <c r="BL48" s="45">
        <v>49.08625</v>
      </c>
      <c r="BM48" s="45">
        <v>5311.6951392005558</v>
      </c>
      <c r="BN48" s="45">
        <f t="shared" si="0"/>
        <v>246.96579604983825</v>
      </c>
      <c r="BO48" s="45">
        <f t="shared" si="1"/>
        <v>174.52249587521902</v>
      </c>
      <c r="BP48" s="46">
        <f t="shared" si="3"/>
        <v>8.8629737609329435</v>
      </c>
      <c r="BQ48" s="46">
        <f t="shared" si="2"/>
        <v>1.9241982507288626</v>
      </c>
      <c r="BR48" s="47">
        <v>5</v>
      </c>
      <c r="BS48" s="46">
        <f t="shared" si="4"/>
        <v>5.8309037900874632</v>
      </c>
      <c r="BT48" s="46">
        <f t="shared" si="5"/>
        <v>14.25</v>
      </c>
      <c r="BU48" s="46">
        <f t="shared" si="6"/>
        <v>16.618075801749271</v>
      </c>
      <c r="BV48" s="45">
        <f t="shared" si="11"/>
        <v>882.70152459017982</v>
      </c>
      <c r="BW48" s="45">
        <f t="shared" si="7"/>
        <v>1304.189816515237</v>
      </c>
      <c r="BX48" s="45">
        <f t="shared" si="8"/>
        <v>6615.8849557157928</v>
      </c>
      <c r="BY48" s="45">
        <f t="shared" si="9"/>
        <v>79390.619468589517</v>
      </c>
      <c r="BZ48" s="45">
        <f t="shared" si="10"/>
        <v>158781.23893717903</v>
      </c>
      <c r="CA48" s="48">
        <v>43101</v>
      </c>
      <c r="CB48" s="49">
        <v>0</v>
      </c>
      <c r="CC48" s="49">
        <v>0</v>
      </c>
    </row>
    <row r="49" spans="1:81">
      <c r="A49" s="41" t="s">
        <v>91</v>
      </c>
      <c r="B49" s="41" t="s">
        <v>149</v>
      </c>
      <c r="C49" s="41" t="s">
        <v>115</v>
      </c>
      <c r="D49" s="42" t="s">
        <v>150</v>
      </c>
      <c r="E49" s="43" t="s">
        <v>62</v>
      </c>
      <c r="F49" s="43" t="s">
        <v>63</v>
      </c>
      <c r="G49" s="43">
        <v>22</v>
      </c>
      <c r="H49" s="44">
        <v>2676.87</v>
      </c>
      <c r="I49" s="45">
        <v>58891.14</v>
      </c>
      <c r="J49" s="45"/>
      <c r="K49" s="45"/>
      <c r="L49" s="45"/>
      <c r="M49" s="45"/>
      <c r="N49" s="45"/>
      <c r="O49" s="45"/>
      <c r="P49" s="45"/>
      <c r="Q49" s="45">
        <v>58891.14</v>
      </c>
      <c r="R49" s="45">
        <v>11778.228000000001</v>
      </c>
      <c r="S49" s="45">
        <v>883.36709999999994</v>
      </c>
      <c r="T49" s="45">
        <v>588.91139999999996</v>
      </c>
      <c r="U49" s="45">
        <v>117.78228</v>
      </c>
      <c r="V49" s="45">
        <v>1472.2785000000001</v>
      </c>
      <c r="W49" s="45">
        <v>4711.2911999999997</v>
      </c>
      <c r="X49" s="45">
        <v>1766.7341999999999</v>
      </c>
      <c r="Y49" s="45">
        <v>353.34683999999999</v>
      </c>
      <c r="Z49" s="45">
        <v>21671.939519999996</v>
      </c>
      <c r="AA49" s="45">
        <v>4907.5949999999993</v>
      </c>
      <c r="AB49" s="45">
        <v>6543.4599999999991</v>
      </c>
      <c r="AC49" s="45">
        <v>4213.9882400000006</v>
      </c>
      <c r="AD49" s="45">
        <v>15665.043239999999</v>
      </c>
      <c r="AE49" s="45">
        <v>3198.5316000000003</v>
      </c>
      <c r="AF49" s="45">
        <v>8734</v>
      </c>
      <c r="AG49" s="45">
        <v>0</v>
      </c>
      <c r="AH49" s="45">
        <v>623.04</v>
      </c>
      <c r="AI49" s="45">
        <v>0</v>
      </c>
      <c r="AJ49" s="45">
        <v>0</v>
      </c>
      <c r="AK49" s="45">
        <v>67.540000000000006</v>
      </c>
      <c r="AL49" s="45">
        <v>1511.62</v>
      </c>
      <c r="AM49" s="45">
        <v>14134.731599999999</v>
      </c>
      <c r="AN49" s="45">
        <v>51471.714359999998</v>
      </c>
      <c r="AO49" s="45">
        <v>295.53491649305556</v>
      </c>
      <c r="AP49" s="45">
        <v>23.642793319444447</v>
      </c>
      <c r="AQ49" s="45">
        <v>11.821396659722224</v>
      </c>
      <c r="AR49" s="45">
        <v>206.11899000000003</v>
      </c>
      <c r="AS49" s="45">
        <v>75.851788320000026</v>
      </c>
      <c r="AT49" s="45">
        <v>2532.3190199999999</v>
      </c>
      <c r="AU49" s="45">
        <v>98.151900000000012</v>
      </c>
      <c r="AV49" s="45">
        <v>3243.440804792222</v>
      </c>
      <c r="AW49" s="45">
        <v>817.93249999999989</v>
      </c>
      <c r="AX49" s="45">
        <v>484.21604000000002</v>
      </c>
      <c r="AY49" s="45">
        <v>12.2689875</v>
      </c>
      <c r="AZ49" s="45">
        <v>196.30380000000002</v>
      </c>
      <c r="BA49" s="45">
        <v>76.340366666666668</v>
      </c>
      <c r="BB49" s="45">
        <v>584.03870345333348</v>
      </c>
      <c r="BC49" s="45">
        <v>2171.10039762</v>
      </c>
      <c r="BD49" s="45"/>
      <c r="BE49" s="45">
        <v>0</v>
      </c>
      <c r="BF49" s="45">
        <v>2171.10039762</v>
      </c>
      <c r="BG49" s="45">
        <v>1079.8975</v>
      </c>
      <c r="BH49" s="45"/>
      <c r="BI49" s="45">
        <v>0</v>
      </c>
      <c r="BJ49" s="45"/>
      <c r="BK49" s="45"/>
      <c r="BL49" s="45">
        <v>1079.8975</v>
      </c>
      <c r="BM49" s="45">
        <v>116857.29306241222</v>
      </c>
      <c r="BN49" s="45">
        <f t="shared" si="0"/>
        <v>5433.2475130964413</v>
      </c>
      <c r="BO49" s="45">
        <f t="shared" si="1"/>
        <v>3839.4949092548186</v>
      </c>
      <c r="BP49" s="46">
        <f t="shared" si="3"/>
        <v>8.8629737609329435</v>
      </c>
      <c r="BQ49" s="46">
        <f t="shared" si="2"/>
        <v>1.9241982507288626</v>
      </c>
      <c r="BR49" s="47">
        <v>5</v>
      </c>
      <c r="BS49" s="46">
        <f t="shared" si="4"/>
        <v>5.8309037900874632</v>
      </c>
      <c r="BT49" s="46">
        <f t="shared" si="5"/>
        <v>14.25</v>
      </c>
      <c r="BU49" s="46">
        <f t="shared" si="6"/>
        <v>16.618075801749271</v>
      </c>
      <c r="BV49" s="45">
        <f t="shared" si="11"/>
        <v>19419.433540983955</v>
      </c>
      <c r="BW49" s="45">
        <f t="shared" si="7"/>
        <v>28692.175963335216</v>
      </c>
      <c r="BX49" s="45">
        <f t="shared" si="8"/>
        <v>145549.46902574744</v>
      </c>
      <c r="BY49" s="45">
        <f t="shared" si="9"/>
        <v>1746593.6283089693</v>
      </c>
      <c r="BZ49" s="45">
        <f t="shared" si="10"/>
        <v>3493187.2566179386</v>
      </c>
      <c r="CA49" s="48">
        <v>43101</v>
      </c>
      <c r="CB49" s="49">
        <v>0</v>
      </c>
      <c r="CC49" s="49">
        <v>0</v>
      </c>
    </row>
    <row r="50" spans="1:81">
      <c r="A50" s="41" t="s">
        <v>91</v>
      </c>
      <c r="B50" s="41" t="s">
        <v>151</v>
      </c>
      <c r="C50" s="41" t="s">
        <v>115</v>
      </c>
      <c r="D50" s="42" t="s">
        <v>152</v>
      </c>
      <c r="E50" s="43" t="s">
        <v>62</v>
      </c>
      <c r="F50" s="43" t="s">
        <v>63</v>
      </c>
      <c r="G50" s="43">
        <v>25</v>
      </c>
      <c r="H50" s="44">
        <v>1825.1386363636361</v>
      </c>
      <c r="I50" s="45">
        <v>45628.465909090904</v>
      </c>
      <c r="J50" s="45"/>
      <c r="K50" s="45"/>
      <c r="L50" s="45"/>
      <c r="M50" s="45"/>
      <c r="N50" s="45"/>
      <c r="O50" s="45"/>
      <c r="P50" s="45"/>
      <c r="Q50" s="45">
        <v>45628.465909090904</v>
      </c>
      <c r="R50" s="45">
        <v>9125.693181818182</v>
      </c>
      <c r="S50" s="45">
        <v>684.42698863636349</v>
      </c>
      <c r="T50" s="45">
        <v>456.28465909090903</v>
      </c>
      <c r="U50" s="45">
        <v>91.256931818181812</v>
      </c>
      <c r="V50" s="45">
        <v>1140.7116477272727</v>
      </c>
      <c r="W50" s="45">
        <v>3650.2772727272722</v>
      </c>
      <c r="X50" s="45">
        <v>1368.853977272727</v>
      </c>
      <c r="Y50" s="45">
        <v>273.77079545454541</v>
      </c>
      <c r="Z50" s="45">
        <v>16791.275454545452</v>
      </c>
      <c r="AA50" s="45">
        <v>3802.3721590909086</v>
      </c>
      <c r="AB50" s="45">
        <v>5069.829545454545</v>
      </c>
      <c r="AC50" s="45">
        <v>3264.9702272727272</v>
      </c>
      <c r="AD50" s="45">
        <v>12137.171931818182</v>
      </c>
      <c r="AE50" s="45">
        <v>4912.2920454545456</v>
      </c>
      <c r="AF50" s="45">
        <v>9925</v>
      </c>
      <c r="AG50" s="45">
        <v>0</v>
      </c>
      <c r="AH50" s="45">
        <v>708</v>
      </c>
      <c r="AI50" s="45">
        <v>0</v>
      </c>
      <c r="AJ50" s="45">
        <v>0</v>
      </c>
      <c r="AK50" s="45">
        <v>76.75</v>
      </c>
      <c r="AL50" s="45">
        <v>1717.7499999999998</v>
      </c>
      <c r="AM50" s="45">
        <v>17339.792045454546</v>
      </c>
      <c r="AN50" s="45">
        <v>46268.239431818176</v>
      </c>
      <c r="AO50" s="45">
        <v>228.97849934895834</v>
      </c>
      <c r="AP50" s="45">
        <v>18.318279947916665</v>
      </c>
      <c r="AQ50" s="45">
        <v>9.1591399739583323</v>
      </c>
      <c r="AR50" s="45">
        <v>159.69963068181818</v>
      </c>
      <c r="AS50" s="45">
        <v>58.769464090909111</v>
      </c>
      <c r="AT50" s="45">
        <v>1962.0240340909088</v>
      </c>
      <c r="AU50" s="45">
        <v>76.047443181818181</v>
      </c>
      <c r="AV50" s="45">
        <v>2512.9964913162876</v>
      </c>
      <c r="AW50" s="45">
        <v>633.72869318181813</v>
      </c>
      <c r="AX50" s="45">
        <v>375.16738636363635</v>
      </c>
      <c r="AY50" s="45">
        <v>9.5059303977272709</v>
      </c>
      <c r="AZ50" s="45">
        <v>152.09488636363636</v>
      </c>
      <c r="BA50" s="45">
        <v>59.148011363636357</v>
      </c>
      <c r="BB50" s="45">
        <v>452.50932602272729</v>
      </c>
      <c r="BC50" s="45">
        <v>1682.1542336931818</v>
      </c>
      <c r="BD50" s="45"/>
      <c r="BE50" s="45">
        <v>0</v>
      </c>
      <c r="BF50" s="45">
        <v>1682.1542336931818</v>
      </c>
      <c r="BG50" s="45">
        <v>1227.15625</v>
      </c>
      <c r="BH50" s="45"/>
      <c r="BI50" s="45">
        <v>0</v>
      </c>
      <c r="BJ50" s="45"/>
      <c r="BK50" s="45"/>
      <c r="BL50" s="45">
        <v>1227.15625</v>
      </c>
      <c r="BM50" s="45">
        <v>97319.012315918546</v>
      </c>
      <c r="BN50" s="45">
        <f t="shared" si="0"/>
        <v>6174.1449012459561</v>
      </c>
      <c r="BO50" s="45">
        <f t="shared" si="1"/>
        <v>4363.0623968804757</v>
      </c>
      <c r="BP50" s="46">
        <f t="shared" si="3"/>
        <v>8.8629737609329435</v>
      </c>
      <c r="BQ50" s="46">
        <f t="shared" si="2"/>
        <v>1.9241982507288626</v>
      </c>
      <c r="BR50" s="47">
        <v>5</v>
      </c>
      <c r="BS50" s="46">
        <f t="shared" si="4"/>
        <v>5.8309037900874632</v>
      </c>
      <c r="BT50" s="46">
        <f t="shared" si="5"/>
        <v>14.25</v>
      </c>
      <c r="BU50" s="46">
        <f t="shared" si="6"/>
        <v>16.618075801749271</v>
      </c>
      <c r="BV50" s="45">
        <f t="shared" si="11"/>
        <v>16172.547236173054</v>
      </c>
      <c r="BW50" s="45">
        <f t="shared" si="7"/>
        <v>26709.754534299485</v>
      </c>
      <c r="BX50" s="45">
        <f t="shared" si="8"/>
        <v>124028.76685021803</v>
      </c>
      <c r="BY50" s="45">
        <f t="shared" si="9"/>
        <v>1488345.2022026163</v>
      </c>
      <c r="BZ50" s="45">
        <f t="shared" si="10"/>
        <v>2976690.4044052325</v>
      </c>
      <c r="CA50" s="48">
        <v>43101</v>
      </c>
      <c r="CB50" s="49">
        <v>0</v>
      </c>
      <c r="CC50" s="49">
        <v>0</v>
      </c>
    </row>
    <row r="51" spans="1:81">
      <c r="A51" s="41" t="s">
        <v>91</v>
      </c>
      <c r="B51" s="41" t="s">
        <v>153</v>
      </c>
      <c r="C51" s="41" t="s">
        <v>115</v>
      </c>
      <c r="D51" s="42" t="s">
        <v>154</v>
      </c>
      <c r="E51" s="43" t="s">
        <v>62</v>
      </c>
      <c r="F51" s="43" t="s">
        <v>63</v>
      </c>
      <c r="G51" s="43">
        <v>6</v>
      </c>
      <c r="H51" s="44">
        <v>3212.24</v>
      </c>
      <c r="I51" s="45">
        <v>19273.439999999999</v>
      </c>
      <c r="J51" s="45"/>
      <c r="K51" s="45"/>
      <c r="L51" s="45"/>
      <c r="M51" s="45"/>
      <c r="N51" s="45"/>
      <c r="O51" s="45"/>
      <c r="P51" s="45"/>
      <c r="Q51" s="45">
        <v>19273.439999999999</v>
      </c>
      <c r="R51" s="45">
        <v>3854.6880000000001</v>
      </c>
      <c r="S51" s="45">
        <v>289.10159999999996</v>
      </c>
      <c r="T51" s="45">
        <v>192.73439999999999</v>
      </c>
      <c r="U51" s="45">
        <v>38.546880000000002</v>
      </c>
      <c r="V51" s="45">
        <v>481.83600000000001</v>
      </c>
      <c r="W51" s="45">
        <v>1541.8751999999999</v>
      </c>
      <c r="X51" s="45">
        <v>578.20319999999992</v>
      </c>
      <c r="Y51" s="45">
        <v>115.64063999999999</v>
      </c>
      <c r="Z51" s="45">
        <v>7092.6259200000004</v>
      </c>
      <c r="AA51" s="45">
        <v>1606.12</v>
      </c>
      <c r="AB51" s="45">
        <v>2141.4933333333329</v>
      </c>
      <c r="AC51" s="45">
        <v>1379.1217066666668</v>
      </c>
      <c r="AD51" s="45">
        <v>5126.7350399999996</v>
      </c>
      <c r="AE51" s="45">
        <v>679.59360000000015</v>
      </c>
      <c r="AF51" s="45">
        <v>2382</v>
      </c>
      <c r="AG51" s="45">
        <v>0</v>
      </c>
      <c r="AH51" s="45">
        <v>169.92000000000002</v>
      </c>
      <c r="AI51" s="45">
        <v>0</v>
      </c>
      <c r="AJ51" s="45">
        <v>0</v>
      </c>
      <c r="AK51" s="45">
        <v>18.420000000000002</v>
      </c>
      <c r="AL51" s="45">
        <v>412.26</v>
      </c>
      <c r="AM51" s="45">
        <v>3662.1936000000005</v>
      </c>
      <c r="AN51" s="45">
        <v>15881.55456</v>
      </c>
      <c r="AO51" s="45">
        <v>96.720397685185191</v>
      </c>
      <c r="AP51" s="45">
        <v>7.7376318148148151</v>
      </c>
      <c r="AQ51" s="45">
        <v>3.8688159074074076</v>
      </c>
      <c r="AR51" s="45">
        <v>67.457040000000006</v>
      </c>
      <c r="AS51" s="45">
        <v>24.824190720000008</v>
      </c>
      <c r="AT51" s="45">
        <v>828.7579199999999</v>
      </c>
      <c r="AU51" s="45">
        <v>32.122399999999999</v>
      </c>
      <c r="AV51" s="45">
        <v>1061.4883961274072</v>
      </c>
      <c r="AW51" s="45">
        <v>267.68666666666661</v>
      </c>
      <c r="AX51" s="45">
        <v>158.47050666666667</v>
      </c>
      <c r="AY51" s="45">
        <v>4.0152999999999999</v>
      </c>
      <c r="AZ51" s="45">
        <v>64.244799999999998</v>
      </c>
      <c r="BA51" s="45">
        <v>24.984088888888888</v>
      </c>
      <c r="BB51" s="45">
        <v>191.1397012977778</v>
      </c>
      <c r="BC51" s="45">
        <v>710.54106351999997</v>
      </c>
      <c r="BD51" s="45"/>
      <c r="BE51" s="45">
        <v>0</v>
      </c>
      <c r="BF51" s="45">
        <v>710.54106351999997</v>
      </c>
      <c r="BG51" s="45">
        <v>294.51749999999998</v>
      </c>
      <c r="BH51" s="45"/>
      <c r="BI51" s="45">
        <v>0</v>
      </c>
      <c r="BJ51" s="45"/>
      <c r="BK51" s="45"/>
      <c r="BL51" s="45">
        <v>294.51749999999998</v>
      </c>
      <c r="BM51" s="45">
        <v>37221.541519647413</v>
      </c>
      <c r="BN51" s="45">
        <f t="shared" si="0"/>
        <v>1481.7947762990295</v>
      </c>
      <c r="BO51" s="45">
        <f t="shared" si="1"/>
        <v>1047.1349752513142</v>
      </c>
      <c r="BP51" s="46">
        <f t="shared" si="3"/>
        <v>8.8629737609329435</v>
      </c>
      <c r="BQ51" s="46">
        <f t="shared" si="2"/>
        <v>1.9241982507288626</v>
      </c>
      <c r="BR51" s="47">
        <v>5</v>
      </c>
      <c r="BS51" s="46">
        <f t="shared" si="4"/>
        <v>5.8309037900874632</v>
      </c>
      <c r="BT51" s="46">
        <f t="shared" si="5"/>
        <v>14.25</v>
      </c>
      <c r="BU51" s="46">
        <f t="shared" si="6"/>
        <v>16.618075801749271</v>
      </c>
      <c r="BV51" s="45">
        <f t="shared" si="11"/>
        <v>6185.5039843145851</v>
      </c>
      <c r="BW51" s="45">
        <f t="shared" si="7"/>
        <v>8714.4337358649282</v>
      </c>
      <c r="BX51" s="45">
        <f t="shared" si="8"/>
        <v>45935.975255512341</v>
      </c>
      <c r="BY51" s="45">
        <f t="shared" si="9"/>
        <v>551231.7030661481</v>
      </c>
      <c r="BZ51" s="45">
        <f t="shared" si="10"/>
        <v>1102463.4061322962</v>
      </c>
      <c r="CA51" s="48">
        <v>43101</v>
      </c>
      <c r="CB51" s="49">
        <v>0</v>
      </c>
      <c r="CC51" s="49">
        <v>0</v>
      </c>
    </row>
    <row r="52" spans="1:81">
      <c r="A52" s="41" t="s">
        <v>91</v>
      </c>
      <c r="B52" s="41" t="s">
        <v>155</v>
      </c>
      <c r="C52" s="41" t="s">
        <v>156</v>
      </c>
      <c r="D52" s="42" t="s">
        <v>157</v>
      </c>
      <c r="E52" s="43" t="s">
        <v>62</v>
      </c>
      <c r="F52" s="43" t="s">
        <v>63</v>
      </c>
      <c r="G52" s="43">
        <v>5</v>
      </c>
      <c r="H52" s="44">
        <v>1696.02</v>
      </c>
      <c r="I52" s="45">
        <v>8480.1</v>
      </c>
      <c r="J52" s="45"/>
      <c r="K52" s="45"/>
      <c r="L52" s="45"/>
      <c r="M52" s="45"/>
      <c r="N52" s="45"/>
      <c r="O52" s="45"/>
      <c r="P52" s="45"/>
      <c r="Q52" s="45">
        <v>8480.1</v>
      </c>
      <c r="R52" s="45">
        <v>1696.0200000000002</v>
      </c>
      <c r="S52" s="45">
        <v>127.2015</v>
      </c>
      <c r="T52" s="45">
        <v>84.801000000000002</v>
      </c>
      <c r="U52" s="45">
        <v>16.9602</v>
      </c>
      <c r="V52" s="45">
        <v>212.00250000000003</v>
      </c>
      <c r="W52" s="45">
        <v>678.40800000000002</v>
      </c>
      <c r="X52" s="45">
        <v>254.40299999999999</v>
      </c>
      <c r="Y52" s="45">
        <v>50.880600000000001</v>
      </c>
      <c r="Z52" s="45">
        <v>3120.6767999999997</v>
      </c>
      <c r="AA52" s="45">
        <v>706.67499999999995</v>
      </c>
      <c r="AB52" s="45">
        <v>942.23333333333335</v>
      </c>
      <c r="AC52" s="45">
        <v>606.79826666666679</v>
      </c>
      <c r="AD52" s="45">
        <v>2255.7066</v>
      </c>
      <c r="AE52" s="45">
        <v>1021.194</v>
      </c>
      <c r="AF52" s="45">
        <v>1841.0000000000002</v>
      </c>
      <c r="AG52" s="45">
        <v>0</v>
      </c>
      <c r="AH52" s="45">
        <v>0</v>
      </c>
      <c r="AI52" s="45">
        <v>0</v>
      </c>
      <c r="AJ52" s="45">
        <v>0</v>
      </c>
      <c r="AK52" s="45">
        <v>15.350000000000001</v>
      </c>
      <c r="AL52" s="45">
        <v>343.54999999999995</v>
      </c>
      <c r="AM52" s="45">
        <v>3221.0940000000001</v>
      </c>
      <c r="AN52" s="45">
        <v>8597.4773999999998</v>
      </c>
      <c r="AO52" s="45">
        <v>42.555903067129634</v>
      </c>
      <c r="AP52" s="45">
        <v>3.4044722453703709</v>
      </c>
      <c r="AQ52" s="45">
        <v>1.7022361226851854</v>
      </c>
      <c r="AR52" s="45">
        <v>29.680350000000004</v>
      </c>
      <c r="AS52" s="45">
        <v>10.922368800000005</v>
      </c>
      <c r="AT52" s="45">
        <v>364.64429999999999</v>
      </c>
      <c r="AU52" s="45">
        <v>14.133500000000002</v>
      </c>
      <c r="AV52" s="45">
        <v>467.04313023518523</v>
      </c>
      <c r="AW52" s="45">
        <v>117.77916666666667</v>
      </c>
      <c r="AX52" s="45">
        <v>69.72526666666667</v>
      </c>
      <c r="AY52" s="45">
        <v>1.7666875</v>
      </c>
      <c r="AZ52" s="45">
        <v>28.267000000000003</v>
      </c>
      <c r="BA52" s="45">
        <v>10.992722222222222</v>
      </c>
      <c r="BB52" s="45">
        <v>84.099350244444466</v>
      </c>
      <c r="BC52" s="45">
        <v>312.63019330000003</v>
      </c>
      <c r="BD52" s="45"/>
      <c r="BE52" s="45">
        <v>0</v>
      </c>
      <c r="BF52" s="45">
        <v>312.63019330000003</v>
      </c>
      <c r="BG52" s="45">
        <v>260.03567708333333</v>
      </c>
      <c r="BH52" s="45"/>
      <c r="BI52" s="45">
        <v>0</v>
      </c>
      <c r="BJ52" s="45"/>
      <c r="BK52" s="45"/>
      <c r="BL52" s="45">
        <v>260.03567708333333</v>
      </c>
      <c r="BM52" s="45">
        <v>18117.286400618523</v>
      </c>
      <c r="BN52" s="45">
        <f t="shared" si="0"/>
        <v>1234.8289802491913</v>
      </c>
      <c r="BO52" s="45">
        <f t="shared" si="1"/>
        <v>872.61247937609505</v>
      </c>
      <c r="BP52" s="46">
        <f t="shared" si="3"/>
        <v>8.8629737609329435</v>
      </c>
      <c r="BQ52" s="46">
        <f t="shared" si="2"/>
        <v>1.9241982507288626</v>
      </c>
      <c r="BR52" s="47">
        <v>5</v>
      </c>
      <c r="BS52" s="46">
        <f t="shared" si="4"/>
        <v>5.8309037900874632</v>
      </c>
      <c r="BT52" s="46">
        <f t="shared" si="5"/>
        <v>14.25</v>
      </c>
      <c r="BU52" s="46">
        <f t="shared" si="6"/>
        <v>16.618075801749271</v>
      </c>
      <c r="BV52" s="45">
        <f t="shared" si="11"/>
        <v>3010.7443872747986</v>
      </c>
      <c r="BW52" s="45">
        <f t="shared" si="7"/>
        <v>5118.1858469000854</v>
      </c>
      <c r="BX52" s="45">
        <f t="shared" si="8"/>
        <v>23235.472247518606</v>
      </c>
      <c r="BY52" s="45">
        <f t="shared" si="9"/>
        <v>278825.6669702233</v>
      </c>
      <c r="BZ52" s="45">
        <f t="shared" si="10"/>
        <v>557651.33394044661</v>
      </c>
      <c r="CA52" s="48">
        <v>43101</v>
      </c>
      <c r="CB52" s="49">
        <v>0</v>
      </c>
      <c r="CC52" s="49">
        <v>0</v>
      </c>
    </row>
    <row r="53" spans="1:81">
      <c r="A53" s="41" t="s">
        <v>158</v>
      </c>
      <c r="B53" s="41" t="s">
        <v>78</v>
      </c>
      <c r="C53" s="41" t="s">
        <v>159</v>
      </c>
      <c r="D53" s="42" t="s">
        <v>160</v>
      </c>
      <c r="E53" s="43" t="s">
        <v>62</v>
      </c>
      <c r="F53" s="43" t="s">
        <v>63</v>
      </c>
      <c r="G53" s="43">
        <v>2</v>
      </c>
      <c r="H53" s="44">
        <v>3035.23</v>
      </c>
      <c r="I53" s="45">
        <v>6070.46</v>
      </c>
      <c r="J53" s="45"/>
      <c r="K53" s="45"/>
      <c r="L53" s="45"/>
      <c r="M53" s="45"/>
      <c r="N53" s="45"/>
      <c r="O53" s="45"/>
      <c r="P53" s="45"/>
      <c r="Q53" s="45">
        <v>6070.46</v>
      </c>
      <c r="R53" s="45">
        <v>1214.0920000000001</v>
      </c>
      <c r="S53" s="45">
        <v>91.056899999999999</v>
      </c>
      <c r="T53" s="45">
        <v>60.704599999999999</v>
      </c>
      <c r="U53" s="45">
        <v>12.140919999999999</v>
      </c>
      <c r="V53" s="45">
        <v>151.76150000000001</v>
      </c>
      <c r="W53" s="45">
        <v>485.63679999999999</v>
      </c>
      <c r="X53" s="45">
        <v>182.1138</v>
      </c>
      <c r="Y53" s="45">
        <v>36.422760000000004</v>
      </c>
      <c r="Z53" s="45">
        <v>2233.9292800000003</v>
      </c>
      <c r="AA53" s="45">
        <v>505.87166666666667</v>
      </c>
      <c r="AB53" s="45">
        <v>674.49555555555548</v>
      </c>
      <c r="AC53" s="45">
        <v>434.37513777777787</v>
      </c>
      <c r="AD53" s="45">
        <v>1614.74236</v>
      </c>
      <c r="AE53" s="45">
        <v>0</v>
      </c>
      <c r="AF53" s="45">
        <v>794</v>
      </c>
      <c r="AG53" s="45">
        <v>0</v>
      </c>
      <c r="AH53" s="45">
        <v>30</v>
      </c>
      <c r="AI53" s="45">
        <v>0</v>
      </c>
      <c r="AJ53" s="45">
        <v>0</v>
      </c>
      <c r="AK53" s="45">
        <v>6.1400000000000006</v>
      </c>
      <c r="AL53" s="45">
        <v>587.76</v>
      </c>
      <c r="AM53" s="45">
        <v>1417.9</v>
      </c>
      <c r="AN53" s="45">
        <v>5266.5716400000001</v>
      </c>
      <c r="AO53" s="45">
        <v>30.463544926697534</v>
      </c>
      <c r="AP53" s="45">
        <v>2.4370835941358027</v>
      </c>
      <c r="AQ53" s="45">
        <v>1.2185417970679013</v>
      </c>
      <c r="AR53" s="45">
        <v>21.246610000000004</v>
      </c>
      <c r="AS53" s="45">
        <v>7.8187524800000032</v>
      </c>
      <c r="AT53" s="45">
        <v>261.02977999999996</v>
      </c>
      <c r="AU53" s="45">
        <v>10.117433333333334</v>
      </c>
      <c r="AV53" s="45">
        <v>334.33174613123452</v>
      </c>
      <c r="AW53" s="45">
        <v>84.311944444444435</v>
      </c>
      <c r="AX53" s="45">
        <v>49.912671111111116</v>
      </c>
      <c r="AY53" s="45">
        <v>1.2646791666666666</v>
      </c>
      <c r="AZ53" s="45">
        <v>20.234866666666669</v>
      </c>
      <c r="BA53" s="45">
        <v>7.8691148148148145</v>
      </c>
      <c r="BB53" s="45">
        <v>60.202325642962975</v>
      </c>
      <c r="BC53" s="45">
        <v>223.79560184666667</v>
      </c>
      <c r="BD53" s="45"/>
      <c r="BE53" s="45">
        <v>0</v>
      </c>
      <c r="BF53" s="45">
        <v>223.79560184666667</v>
      </c>
      <c r="BG53" s="45">
        <v>176.4152083333334</v>
      </c>
      <c r="BH53" s="45"/>
      <c r="BI53" s="45">
        <v>0</v>
      </c>
      <c r="BJ53" s="45"/>
      <c r="BK53" s="45"/>
      <c r="BL53" s="45">
        <v>176.4152083333334</v>
      </c>
      <c r="BM53" s="45">
        <v>12071.574196311236</v>
      </c>
      <c r="BN53" s="45">
        <f t="shared" si="0"/>
        <v>493.93159209967649</v>
      </c>
      <c r="BO53" s="45">
        <f t="shared" si="1"/>
        <v>349.04499175043804</v>
      </c>
      <c r="BP53" s="46">
        <f t="shared" si="3"/>
        <v>8.7106017191977063</v>
      </c>
      <c r="BQ53" s="46">
        <f t="shared" si="2"/>
        <v>1.8911174785100282</v>
      </c>
      <c r="BR53" s="47">
        <v>3.5000000000000004</v>
      </c>
      <c r="BS53" s="46">
        <f t="shared" si="4"/>
        <v>4.0114613180515759</v>
      </c>
      <c r="BT53" s="46">
        <f t="shared" si="5"/>
        <v>12.75</v>
      </c>
      <c r="BU53" s="46">
        <f t="shared" si="6"/>
        <v>14.613180515759311</v>
      </c>
      <c r="BV53" s="45">
        <f t="shared" si="11"/>
        <v>1764.0409284007819</v>
      </c>
      <c r="BW53" s="45">
        <f t="shared" si="7"/>
        <v>2607.0175122508963</v>
      </c>
      <c r="BX53" s="45">
        <f t="shared" si="8"/>
        <v>14678.591708562133</v>
      </c>
      <c r="BY53" s="45">
        <f t="shared" si="9"/>
        <v>176143.1005027456</v>
      </c>
      <c r="BZ53" s="45">
        <f t="shared" si="10"/>
        <v>352286.2010054912</v>
      </c>
      <c r="CA53" s="48">
        <v>43101</v>
      </c>
      <c r="CB53" s="49">
        <v>0</v>
      </c>
      <c r="CC53" s="49">
        <v>0</v>
      </c>
    </row>
    <row r="54" spans="1:81">
      <c r="A54" s="41" t="s">
        <v>158</v>
      </c>
      <c r="B54" s="41" t="s">
        <v>17</v>
      </c>
      <c r="C54" s="41" t="s">
        <v>161</v>
      </c>
      <c r="D54" s="42" t="s">
        <v>162</v>
      </c>
      <c r="E54" s="43" t="s">
        <v>62</v>
      </c>
      <c r="F54" s="43" t="s">
        <v>63</v>
      </c>
      <c r="G54" s="43">
        <v>1</v>
      </c>
      <c r="H54" s="44">
        <v>1511.38</v>
      </c>
      <c r="I54" s="45">
        <v>1511.38</v>
      </c>
      <c r="J54" s="45"/>
      <c r="K54" s="45"/>
      <c r="L54" s="45"/>
      <c r="M54" s="45"/>
      <c r="N54" s="45"/>
      <c r="O54" s="45"/>
      <c r="P54" s="45"/>
      <c r="Q54" s="45">
        <v>1511.38</v>
      </c>
      <c r="R54" s="45">
        <v>302.27600000000001</v>
      </c>
      <c r="S54" s="45">
        <v>22.6707</v>
      </c>
      <c r="T54" s="45">
        <v>15.113800000000001</v>
      </c>
      <c r="U54" s="45">
        <v>3.0227600000000003</v>
      </c>
      <c r="V54" s="45">
        <v>37.784500000000001</v>
      </c>
      <c r="W54" s="45">
        <v>120.91040000000001</v>
      </c>
      <c r="X54" s="45">
        <v>45.3414</v>
      </c>
      <c r="Y54" s="45">
        <v>9.0682800000000015</v>
      </c>
      <c r="Z54" s="45">
        <v>556.18784000000005</v>
      </c>
      <c r="AA54" s="45">
        <v>125.94833333333334</v>
      </c>
      <c r="AB54" s="45">
        <v>167.93111111111111</v>
      </c>
      <c r="AC54" s="45">
        <v>108.14763555555558</v>
      </c>
      <c r="AD54" s="45">
        <v>402.02708000000007</v>
      </c>
      <c r="AE54" s="45">
        <v>89.3172</v>
      </c>
      <c r="AF54" s="45">
        <v>397</v>
      </c>
      <c r="AG54" s="45">
        <v>0</v>
      </c>
      <c r="AH54" s="45">
        <v>48.58</v>
      </c>
      <c r="AI54" s="45">
        <v>9.5500000000000007</v>
      </c>
      <c r="AJ54" s="45">
        <v>0</v>
      </c>
      <c r="AK54" s="45">
        <v>3.0700000000000003</v>
      </c>
      <c r="AL54" s="45">
        <v>0</v>
      </c>
      <c r="AM54" s="45">
        <v>547.5172</v>
      </c>
      <c r="AN54" s="45">
        <v>1505.7321200000001</v>
      </c>
      <c r="AO54" s="45">
        <v>7.584596971450619</v>
      </c>
      <c r="AP54" s="45">
        <v>0.60676775771604952</v>
      </c>
      <c r="AQ54" s="45">
        <v>0.30338387885802476</v>
      </c>
      <c r="AR54" s="45">
        <v>5.2898300000000011</v>
      </c>
      <c r="AS54" s="45">
        <v>1.946657440000001</v>
      </c>
      <c r="AT54" s="45">
        <v>64.989339999999999</v>
      </c>
      <c r="AU54" s="45">
        <v>2.518966666666667</v>
      </c>
      <c r="AV54" s="45">
        <v>83.239542714691368</v>
      </c>
      <c r="AW54" s="45">
        <v>20.991388888888888</v>
      </c>
      <c r="AX54" s="45">
        <v>12.426902222222225</v>
      </c>
      <c r="AY54" s="45">
        <v>0.31487083333333332</v>
      </c>
      <c r="AZ54" s="45">
        <v>5.037933333333334</v>
      </c>
      <c r="BA54" s="45">
        <v>1.9591962962962963</v>
      </c>
      <c r="BB54" s="45">
        <v>14.988747299259263</v>
      </c>
      <c r="BC54" s="45">
        <v>55.719038873333346</v>
      </c>
      <c r="BD54" s="45"/>
      <c r="BE54" s="45">
        <v>0</v>
      </c>
      <c r="BF54" s="45">
        <v>55.719038873333346</v>
      </c>
      <c r="BG54" s="45">
        <v>67.580104166666658</v>
      </c>
      <c r="BH54" s="45"/>
      <c r="BI54" s="45">
        <v>0</v>
      </c>
      <c r="BJ54" s="45"/>
      <c r="BK54" s="45"/>
      <c r="BL54" s="45">
        <v>67.580104166666658</v>
      </c>
      <c r="BM54" s="45">
        <v>3223.6508057546916</v>
      </c>
      <c r="BN54" s="45">
        <f t="shared" si="0"/>
        <v>246.96579604983825</v>
      </c>
      <c r="BO54" s="45">
        <f t="shared" si="1"/>
        <v>174.52249587521902</v>
      </c>
      <c r="BP54" s="46">
        <f t="shared" si="3"/>
        <v>8.7106017191977063</v>
      </c>
      <c r="BQ54" s="46">
        <f t="shared" si="2"/>
        <v>1.8911174785100282</v>
      </c>
      <c r="BR54" s="47">
        <v>3.5000000000000004</v>
      </c>
      <c r="BS54" s="46">
        <f t="shared" si="4"/>
        <v>4.0114613180515759</v>
      </c>
      <c r="BT54" s="46">
        <f t="shared" si="5"/>
        <v>12.75</v>
      </c>
      <c r="BU54" s="46">
        <f t="shared" si="6"/>
        <v>14.613180515759311</v>
      </c>
      <c r="BV54" s="45">
        <f t="shared" si="11"/>
        <v>471.07791144266258</v>
      </c>
      <c r="BW54" s="45">
        <f t="shared" si="7"/>
        <v>892.56620336771994</v>
      </c>
      <c r="BX54" s="45">
        <f t="shared" si="8"/>
        <v>4116.2170091224116</v>
      </c>
      <c r="BY54" s="45">
        <f t="shared" si="9"/>
        <v>49394.604109468943</v>
      </c>
      <c r="BZ54" s="45">
        <f t="shared" si="10"/>
        <v>98789.208218937885</v>
      </c>
      <c r="CA54" s="48">
        <v>43101</v>
      </c>
      <c r="CB54" s="49">
        <v>0</v>
      </c>
      <c r="CC54" s="49">
        <v>0</v>
      </c>
    </row>
    <row r="55" spans="1:81">
      <c r="A55" s="41" t="s">
        <v>158</v>
      </c>
      <c r="B55" s="41" t="s">
        <v>16</v>
      </c>
      <c r="C55" s="41" t="s">
        <v>161</v>
      </c>
      <c r="D55" s="42" t="s">
        <v>163</v>
      </c>
      <c r="E55" s="43" t="s">
        <v>62</v>
      </c>
      <c r="F55" s="43" t="s">
        <v>63</v>
      </c>
      <c r="G55" s="43">
        <v>1</v>
      </c>
      <c r="H55" s="44">
        <v>2216.69</v>
      </c>
      <c r="I55" s="45">
        <v>2216.69</v>
      </c>
      <c r="J55" s="45"/>
      <c r="K55" s="45"/>
      <c r="L55" s="45"/>
      <c r="M55" s="45"/>
      <c r="N55" s="45"/>
      <c r="O55" s="45"/>
      <c r="P55" s="45"/>
      <c r="Q55" s="45">
        <v>2216.69</v>
      </c>
      <c r="R55" s="45">
        <v>443.33800000000002</v>
      </c>
      <c r="S55" s="45">
        <v>33.250349999999997</v>
      </c>
      <c r="T55" s="45">
        <v>22.166900000000002</v>
      </c>
      <c r="U55" s="45">
        <v>4.4333800000000005</v>
      </c>
      <c r="V55" s="45">
        <v>55.417250000000003</v>
      </c>
      <c r="W55" s="45">
        <v>177.33520000000001</v>
      </c>
      <c r="X55" s="45">
        <v>66.500699999999995</v>
      </c>
      <c r="Y55" s="45">
        <v>13.300140000000001</v>
      </c>
      <c r="Z55" s="45">
        <v>815.74191999999994</v>
      </c>
      <c r="AA55" s="45">
        <v>184.72416666666666</v>
      </c>
      <c r="AB55" s="45">
        <v>246.29888888888888</v>
      </c>
      <c r="AC55" s="45">
        <v>158.61648444444447</v>
      </c>
      <c r="AD55" s="45">
        <v>589.63954000000001</v>
      </c>
      <c r="AE55" s="45">
        <v>46.99860000000001</v>
      </c>
      <c r="AF55" s="45">
        <v>397</v>
      </c>
      <c r="AG55" s="45">
        <v>0</v>
      </c>
      <c r="AH55" s="45">
        <v>48.58</v>
      </c>
      <c r="AI55" s="45">
        <v>9.5500000000000007</v>
      </c>
      <c r="AJ55" s="45">
        <v>0</v>
      </c>
      <c r="AK55" s="45">
        <v>3.0700000000000003</v>
      </c>
      <c r="AL55" s="45">
        <v>0</v>
      </c>
      <c r="AM55" s="45">
        <v>505.1986</v>
      </c>
      <c r="AN55" s="45">
        <v>1910.58006</v>
      </c>
      <c r="AO55" s="45">
        <v>11.124072212577161</v>
      </c>
      <c r="AP55" s="45">
        <v>0.88992577700617292</v>
      </c>
      <c r="AQ55" s="45">
        <v>0.44496288850308646</v>
      </c>
      <c r="AR55" s="45">
        <v>7.7584150000000012</v>
      </c>
      <c r="AS55" s="45">
        <v>2.855096720000001</v>
      </c>
      <c r="AT55" s="45">
        <v>95.317669999999993</v>
      </c>
      <c r="AU55" s="45">
        <v>3.6944833333333338</v>
      </c>
      <c r="AV55" s="45">
        <v>122.08462593141975</v>
      </c>
      <c r="AW55" s="45">
        <v>30.78736111111111</v>
      </c>
      <c r="AX55" s="45">
        <v>18.22611777777778</v>
      </c>
      <c r="AY55" s="45">
        <v>0.46181041666666667</v>
      </c>
      <c r="AZ55" s="45">
        <v>7.3889666666666676</v>
      </c>
      <c r="BA55" s="45">
        <v>2.8734870370370369</v>
      </c>
      <c r="BB55" s="45">
        <v>21.983489427407413</v>
      </c>
      <c r="BC55" s="45">
        <v>81.721232436666668</v>
      </c>
      <c r="BD55" s="45"/>
      <c r="BE55" s="45">
        <v>0</v>
      </c>
      <c r="BF55" s="45">
        <v>81.721232436666668</v>
      </c>
      <c r="BG55" s="45">
        <v>67.580104166666672</v>
      </c>
      <c r="BH55" s="45"/>
      <c r="BI55" s="45">
        <v>0</v>
      </c>
      <c r="BJ55" s="45"/>
      <c r="BK55" s="45"/>
      <c r="BL55" s="45">
        <v>67.580104166666672</v>
      </c>
      <c r="BM55" s="45">
        <v>4398.6560225347521</v>
      </c>
      <c r="BN55" s="45">
        <f t="shared" si="0"/>
        <v>246.96579604983825</v>
      </c>
      <c r="BO55" s="45">
        <f t="shared" si="1"/>
        <v>174.52249587521902</v>
      </c>
      <c r="BP55" s="46">
        <f t="shared" si="3"/>
        <v>8.7106017191977063</v>
      </c>
      <c r="BQ55" s="46">
        <f t="shared" si="2"/>
        <v>1.8911174785100282</v>
      </c>
      <c r="BR55" s="47">
        <v>3.5000000000000004</v>
      </c>
      <c r="BS55" s="46">
        <f t="shared" si="4"/>
        <v>4.0114613180515759</v>
      </c>
      <c r="BT55" s="46">
        <f t="shared" si="5"/>
        <v>12.75</v>
      </c>
      <c r="BU55" s="46">
        <f t="shared" si="6"/>
        <v>14.613180515759311</v>
      </c>
      <c r="BV55" s="45">
        <f t="shared" si="11"/>
        <v>642.78354484032184</v>
      </c>
      <c r="BW55" s="45">
        <f t="shared" si="7"/>
        <v>1064.2718367653792</v>
      </c>
      <c r="BX55" s="45">
        <f t="shared" si="8"/>
        <v>5462.9278593001309</v>
      </c>
      <c r="BY55" s="45">
        <f t="shared" si="9"/>
        <v>65555.134311601578</v>
      </c>
      <c r="BZ55" s="45">
        <f t="shared" si="10"/>
        <v>131110.26862320316</v>
      </c>
      <c r="CA55" s="48">
        <v>43101</v>
      </c>
      <c r="CB55" s="49">
        <v>0</v>
      </c>
      <c r="CC55" s="49">
        <v>0</v>
      </c>
    </row>
    <row r="56" spans="1:81">
      <c r="A56" s="41" t="s">
        <v>164</v>
      </c>
      <c r="B56" s="41" t="s">
        <v>73</v>
      </c>
      <c r="C56" s="41" t="s">
        <v>165</v>
      </c>
      <c r="D56" s="42" t="s">
        <v>166</v>
      </c>
      <c r="E56" s="43" t="s">
        <v>62</v>
      </c>
      <c r="F56" s="43" t="s">
        <v>63</v>
      </c>
      <c r="G56" s="43">
        <v>1</v>
      </c>
      <c r="H56" s="44">
        <v>1041.5999999999999</v>
      </c>
      <c r="I56" s="45">
        <v>1041.5999999999999</v>
      </c>
      <c r="J56" s="45"/>
      <c r="K56" s="45"/>
      <c r="L56" s="45"/>
      <c r="M56" s="45"/>
      <c r="N56" s="45"/>
      <c r="O56" s="45"/>
      <c r="P56" s="45"/>
      <c r="Q56" s="45">
        <v>1041.5999999999999</v>
      </c>
      <c r="R56" s="45">
        <v>208.32</v>
      </c>
      <c r="S56" s="45">
        <v>15.623999999999999</v>
      </c>
      <c r="T56" s="45">
        <v>10.415999999999999</v>
      </c>
      <c r="U56" s="45">
        <v>2.0831999999999997</v>
      </c>
      <c r="V56" s="45">
        <v>26.04</v>
      </c>
      <c r="W56" s="45">
        <v>83.327999999999989</v>
      </c>
      <c r="X56" s="45">
        <v>31.247999999999998</v>
      </c>
      <c r="Y56" s="45">
        <v>6.2495999999999992</v>
      </c>
      <c r="Z56" s="45">
        <v>383.30879999999996</v>
      </c>
      <c r="AA56" s="45">
        <v>86.799999999999983</v>
      </c>
      <c r="AB56" s="45">
        <v>115.73333333333332</v>
      </c>
      <c r="AC56" s="45">
        <v>74.532266666666672</v>
      </c>
      <c r="AD56" s="45">
        <v>277.06559999999996</v>
      </c>
      <c r="AE56" s="45">
        <v>117.504</v>
      </c>
      <c r="AF56" s="45">
        <v>397</v>
      </c>
      <c r="AG56" s="45">
        <v>0</v>
      </c>
      <c r="AH56" s="45">
        <v>0</v>
      </c>
      <c r="AI56" s="45">
        <v>0</v>
      </c>
      <c r="AJ56" s="45">
        <v>0</v>
      </c>
      <c r="AK56" s="45">
        <v>3.0700000000000003</v>
      </c>
      <c r="AL56" s="45">
        <v>0</v>
      </c>
      <c r="AM56" s="45">
        <v>517.57400000000007</v>
      </c>
      <c r="AN56" s="45">
        <v>1177.9484</v>
      </c>
      <c r="AO56" s="45">
        <v>5.2270879629629627</v>
      </c>
      <c r="AP56" s="45">
        <v>0.418167037037037</v>
      </c>
      <c r="AQ56" s="45">
        <v>0.2090835185185185</v>
      </c>
      <c r="AR56" s="45">
        <v>3.6456000000000004</v>
      </c>
      <c r="AS56" s="45">
        <v>1.3415808000000005</v>
      </c>
      <c r="AT56" s="45">
        <v>44.788799999999995</v>
      </c>
      <c r="AU56" s="45">
        <v>1.736</v>
      </c>
      <c r="AV56" s="45">
        <v>57.366319318518514</v>
      </c>
      <c r="AW56" s="45">
        <v>14.466666666666665</v>
      </c>
      <c r="AX56" s="45">
        <v>8.5642666666666667</v>
      </c>
      <c r="AY56" s="45">
        <v>0.21699999999999997</v>
      </c>
      <c r="AZ56" s="45">
        <v>3.472</v>
      </c>
      <c r="BA56" s="45">
        <v>1.350222222222222</v>
      </c>
      <c r="BB56" s="45">
        <v>10.329817244444445</v>
      </c>
      <c r="BC56" s="45">
        <v>38.3999728</v>
      </c>
      <c r="BD56" s="45"/>
      <c r="BE56" s="45">
        <v>0</v>
      </c>
      <c r="BF56" s="45">
        <v>38.3999728</v>
      </c>
      <c r="BG56" s="45">
        <v>48.642916666666657</v>
      </c>
      <c r="BH56" s="45"/>
      <c r="BI56" s="45">
        <v>0</v>
      </c>
      <c r="BJ56" s="45"/>
      <c r="BK56" s="45"/>
      <c r="BL56" s="45">
        <v>48.642916666666657</v>
      </c>
      <c r="BM56" s="45">
        <v>2363.9576087851847</v>
      </c>
      <c r="BN56" s="45">
        <f t="shared" si="0"/>
        <v>246.96579604983825</v>
      </c>
      <c r="BO56" s="45">
        <f t="shared" si="1"/>
        <v>174.52249587521902</v>
      </c>
      <c r="BP56" s="46">
        <f t="shared" si="3"/>
        <v>8.6609686609686669</v>
      </c>
      <c r="BQ56" s="46">
        <f t="shared" si="2"/>
        <v>1.8803418803418819</v>
      </c>
      <c r="BR56" s="47">
        <v>3</v>
      </c>
      <c r="BS56" s="46">
        <f t="shared" si="4"/>
        <v>3.4188034188034218</v>
      </c>
      <c r="BT56" s="46">
        <f t="shared" si="5"/>
        <v>12.25</v>
      </c>
      <c r="BU56" s="46">
        <f t="shared" si="6"/>
        <v>13.960113960113972</v>
      </c>
      <c r="BV56" s="45">
        <f t="shared" si="11"/>
        <v>330.01117615519701</v>
      </c>
      <c r="BW56" s="45">
        <f t="shared" si="7"/>
        <v>751.49946808025425</v>
      </c>
      <c r="BX56" s="45">
        <f t="shared" si="8"/>
        <v>3115.4570768654389</v>
      </c>
      <c r="BY56" s="45">
        <f t="shared" si="9"/>
        <v>37385.484922385265</v>
      </c>
      <c r="BZ56" s="45">
        <f t="shared" si="10"/>
        <v>74770.96984477053</v>
      </c>
      <c r="CA56" s="48">
        <v>43101</v>
      </c>
      <c r="CB56" s="49">
        <v>0</v>
      </c>
      <c r="CC56" s="49">
        <v>0</v>
      </c>
    </row>
    <row r="57" spans="1:81">
      <c r="A57" s="41" t="s">
        <v>167</v>
      </c>
      <c r="B57" s="41" t="s">
        <v>73</v>
      </c>
      <c r="C57" s="41" t="s">
        <v>67</v>
      </c>
      <c r="D57" s="42" t="s">
        <v>168</v>
      </c>
      <c r="E57" s="43" t="s">
        <v>62</v>
      </c>
      <c r="F57" s="43" t="s">
        <v>63</v>
      </c>
      <c r="G57" s="43">
        <v>1</v>
      </c>
      <c r="H57" s="44">
        <v>1041.5999999999999</v>
      </c>
      <c r="I57" s="45">
        <v>1041.5999999999999</v>
      </c>
      <c r="J57" s="45"/>
      <c r="K57" s="45"/>
      <c r="L57" s="45"/>
      <c r="M57" s="45"/>
      <c r="N57" s="45"/>
      <c r="O57" s="45"/>
      <c r="P57" s="45"/>
      <c r="Q57" s="45">
        <v>1041.5999999999999</v>
      </c>
      <c r="R57" s="45">
        <v>208.32</v>
      </c>
      <c r="S57" s="45">
        <v>15.623999999999999</v>
      </c>
      <c r="T57" s="45">
        <v>10.415999999999999</v>
      </c>
      <c r="U57" s="45">
        <v>2.0831999999999997</v>
      </c>
      <c r="V57" s="45">
        <v>26.04</v>
      </c>
      <c r="W57" s="45">
        <v>83.327999999999989</v>
      </c>
      <c r="X57" s="45">
        <v>31.247999999999998</v>
      </c>
      <c r="Y57" s="45">
        <v>6.2495999999999992</v>
      </c>
      <c r="Z57" s="45">
        <v>383.30879999999996</v>
      </c>
      <c r="AA57" s="45">
        <v>86.799999999999983</v>
      </c>
      <c r="AB57" s="45">
        <v>115.73333333333332</v>
      </c>
      <c r="AC57" s="45">
        <v>74.532266666666672</v>
      </c>
      <c r="AD57" s="45">
        <v>277.06559999999996</v>
      </c>
      <c r="AE57" s="45">
        <v>117.504</v>
      </c>
      <c r="AF57" s="45">
        <v>397</v>
      </c>
      <c r="AG57" s="45">
        <v>0</v>
      </c>
      <c r="AH57" s="45">
        <v>0</v>
      </c>
      <c r="AI57" s="45">
        <v>9.84</v>
      </c>
      <c r="AJ57" s="45">
        <v>0</v>
      </c>
      <c r="AK57" s="45">
        <v>3.0700000000000003</v>
      </c>
      <c r="AL57" s="45">
        <v>0</v>
      </c>
      <c r="AM57" s="45">
        <v>527.4140000000001</v>
      </c>
      <c r="AN57" s="45">
        <v>1187.7884000000001</v>
      </c>
      <c r="AO57" s="45">
        <v>5.2270879629629627</v>
      </c>
      <c r="AP57" s="45">
        <v>0.418167037037037</v>
      </c>
      <c r="AQ57" s="45">
        <v>0.2090835185185185</v>
      </c>
      <c r="AR57" s="45">
        <v>3.6456000000000004</v>
      </c>
      <c r="AS57" s="45">
        <v>1.3415808000000005</v>
      </c>
      <c r="AT57" s="45">
        <v>44.788799999999995</v>
      </c>
      <c r="AU57" s="45">
        <v>1.736</v>
      </c>
      <c r="AV57" s="45">
        <v>57.366319318518514</v>
      </c>
      <c r="AW57" s="45">
        <v>14.466666666666665</v>
      </c>
      <c r="AX57" s="45">
        <v>8.5642666666666667</v>
      </c>
      <c r="AY57" s="45">
        <v>0.21699999999999997</v>
      </c>
      <c r="AZ57" s="45">
        <v>3.472</v>
      </c>
      <c r="BA57" s="45">
        <v>1.350222222222222</v>
      </c>
      <c r="BB57" s="45">
        <v>10.329817244444445</v>
      </c>
      <c r="BC57" s="45">
        <v>38.3999728</v>
      </c>
      <c r="BD57" s="45"/>
      <c r="BE57" s="45">
        <v>0</v>
      </c>
      <c r="BF57" s="45">
        <v>38.3999728</v>
      </c>
      <c r="BG57" s="45">
        <v>48.642916666666657</v>
      </c>
      <c r="BH57" s="45"/>
      <c r="BI57" s="45">
        <v>0</v>
      </c>
      <c r="BJ57" s="45"/>
      <c r="BK57" s="45"/>
      <c r="BL57" s="45">
        <v>48.642916666666657</v>
      </c>
      <c r="BM57" s="45">
        <v>2373.7976087851848</v>
      </c>
      <c r="BN57" s="45">
        <f t="shared" si="0"/>
        <v>246.96579604983825</v>
      </c>
      <c r="BO57" s="45">
        <f t="shared" si="1"/>
        <v>174.52249587521902</v>
      </c>
      <c r="BP57" s="46">
        <f t="shared" si="3"/>
        <v>8.6609686609686669</v>
      </c>
      <c r="BQ57" s="46">
        <f t="shared" si="2"/>
        <v>1.8803418803418819</v>
      </c>
      <c r="BR57" s="47">
        <v>3</v>
      </c>
      <c r="BS57" s="46">
        <f t="shared" si="4"/>
        <v>3.4188034188034218</v>
      </c>
      <c r="BT57" s="46">
        <f t="shared" si="5"/>
        <v>12.25</v>
      </c>
      <c r="BU57" s="46">
        <f t="shared" si="6"/>
        <v>13.960113960113972</v>
      </c>
      <c r="BV57" s="45">
        <f t="shared" si="11"/>
        <v>331.38485136887226</v>
      </c>
      <c r="BW57" s="45">
        <f t="shared" si="7"/>
        <v>752.87314329392962</v>
      </c>
      <c r="BX57" s="45">
        <f t="shared" si="8"/>
        <v>3126.6707520791142</v>
      </c>
      <c r="BY57" s="45">
        <f t="shared" si="9"/>
        <v>37520.049024949374</v>
      </c>
      <c r="BZ57" s="45">
        <f t="shared" si="10"/>
        <v>75040.098049898748</v>
      </c>
      <c r="CA57" s="48">
        <v>43101</v>
      </c>
      <c r="CB57" s="49">
        <v>0</v>
      </c>
      <c r="CC57" s="49">
        <v>0</v>
      </c>
    </row>
    <row r="58" spans="1:81">
      <c r="A58" s="41" t="s">
        <v>169</v>
      </c>
      <c r="B58" s="41" t="s">
        <v>73</v>
      </c>
      <c r="C58" s="41" t="s">
        <v>170</v>
      </c>
      <c r="D58" s="42" t="s">
        <v>171</v>
      </c>
      <c r="E58" s="43" t="s">
        <v>62</v>
      </c>
      <c r="F58" s="43" t="s">
        <v>63</v>
      </c>
      <c r="G58" s="43">
        <v>1</v>
      </c>
      <c r="H58" s="44">
        <v>1076.08</v>
      </c>
      <c r="I58" s="45">
        <v>1076.08</v>
      </c>
      <c r="J58" s="45"/>
      <c r="K58" s="45"/>
      <c r="L58" s="45"/>
      <c r="M58" s="45"/>
      <c r="N58" s="45"/>
      <c r="O58" s="45"/>
      <c r="P58" s="45"/>
      <c r="Q58" s="45">
        <v>1076.08</v>
      </c>
      <c r="R58" s="45">
        <v>215.21600000000001</v>
      </c>
      <c r="S58" s="45">
        <v>16.141199999999998</v>
      </c>
      <c r="T58" s="45">
        <v>10.7608</v>
      </c>
      <c r="U58" s="45">
        <v>2.1521599999999999</v>
      </c>
      <c r="V58" s="45">
        <v>26.902000000000001</v>
      </c>
      <c r="W58" s="45">
        <v>86.086399999999998</v>
      </c>
      <c r="X58" s="45">
        <v>32.282399999999996</v>
      </c>
      <c r="Y58" s="45">
        <v>6.45648</v>
      </c>
      <c r="Z58" s="45">
        <v>395.99743999999998</v>
      </c>
      <c r="AA58" s="45">
        <v>89.673333333333318</v>
      </c>
      <c r="AB58" s="45">
        <v>119.56444444444443</v>
      </c>
      <c r="AC58" s="45">
        <v>76.999502222222233</v>
      </c>
      <c r="AD58" s="45">
        <v>286.23728</v>
      </c>
      <c r="AE58" s="45">
        <v>115.43520000000001</v>
      </c>
      <c r="AF58" s="45">
        <v>397</v>
      </c>
      <c r="AG58" s="45">
        <v>0</v>
      </c>
      <c r="AH58" s="45">
        <v>0</v>
      </c>
      <c r="AI58" s="45">
        <v>9.84</v>
      </c>
      <c r="AJ58" s="45">
        <v>0</v>
      </c>
      <c r="AK58" s="45">
        <v>3.0700000000000003</v>
      </c>
      <c r="AL58" s="45">
        <v>0</v>
      </c>
      <c r="AM58" s="45">
        <v>525.34520000000009</v>
      </c>
      <c r="AN58" s="45">
        <v>1207.5799200000001</v>
      </c>
      <c r="AO58" s="45">
        <v>5.400119830246914</v>
      </c>
      <c r="AP58" s="45">
        <v>0.43200958641975307</v>
      </c>
      <c r="AQ58" s="45">
        <v>0.21600479320987653</v>
      </c>
      <c r="AR58" s="45">
        <v>3.7662800000000001</v>
      </c>
      <c r="AS58" s="45">
        <v>1.3859910400000004</v>
      </c>
      <c r="AT58" s="45">
        <v>46.271439999999991</v>
      </c>
      <c r="AU58" s="45">
        <v>1.7934666666666668</v>
      </c>
      <c r="AV58" s="45">
        <v>59.265311916543205</v>
      </c>
      <c r="AW58" s="45">
        <v>14.945555555555554</v>
      </c>
      <c r="AX58" s="45">
        <v>8.8477688888888881</v>
      </c>
      <c r="AY58" s="45">
        <v>0.22418333333333329</v>
      </c>
      <c r="AZ58" s="45">
        <v>3.5869333333333335</v>
      </c>
      <c r="BA58" s="45">
        <v>1.3949185185185184</v>
      </c>
      <c r="BB58" s="45">
        <v>10.671764343703705</v>
      </c>
      <c r="BC58" s="45">
        <v>39.671123973333337</v>
      </c>
      <c r="BD58" s="45"/>
      <c r="BE58" s="45">
        <v>0</v>
      </c>
      <c r="BF58" s="45">
        <v>39.671123973333337</v>
      </c>
      <c r="BG58" s="45">
        <v>48.642916666666657</v>
      </c>
      <c r="BH58" s="45"/>
      <c r="BI58" s="45">
        <v>0</v>
      </c>
      <c r="BJ58" s="45"/>
      <c r="BK58" s="45"/>
      <c r="BL58" s="45">
        <v>48.642916666666657</v>
      </c>
      <c r="BM58" s="45">
        <v>2431.2392725565433</v>
      </c>
      <c r="BN58" s="45">
        <f t="shared" si="0"/>
        <v>246.96579604983825</v>
      </c>
      <c r="BO58" s="45">
        <f t="shared" si="1"/>
        <v>174.52249587521902</v>
      </c>
      <c r="BP58" s="46">
        <f t="shared" si="3"/>
        <v>8.6609686609686669</v>
      </c>
      <c r="BQ58" s="46">
        <f t="shared" si="2"/>
        <v>1.8803418803418819</v>
      </c>
      <c r="BR58" s="47">
        <v>3</v>
      </c>
      <c r="BS58" s="46">
        <f t="shared" si="4"/>
        <v>3.4188034188034218</v>
      </c>
      <c r="BT58" s="46">
        <f t="shared" si="5"/>
        <v>12.25</v>
      </c>
      <c r="BU58" s="46">
        <f t="shared" si="6"/>
        <v>13.960113960113972</v>
      </c>
      <c r="BV58" s="45">
        <f t="shared" si="11"/>
        <v>339.40377309193934</v>
      </c>
      <c r="BW58" s="45">
        <f t="shared" si="7"/>
        <v>760.89206501699664</v>
      </c>
      <c r="BX58" s="45">
        <f t="shared" si="8"/>
        <v>3192.1313375735399</v>
      </c>
      <c r="BY58" s="45">
        <f t="shared" si="9"/>
        <v>38305.576050882475</v>
      </c>
      <c r="BZ58" s="45">
        <f t="shared" si="10"/>
        <v>76611.15210176495</v>
      </c>
      <c r="CA58" s="48">
        <v>43101</v>
      </c>
      <c r="CB58" s="49">
        <v>0</v>
      </c>
      <c r="CC58" s="49">
        <v>0</v>
      </c>
    </row>
    <row r="59" spans="1:81">
      <c r="A59" s="41" t="s">
        <v>172</v>
      </c>
      <c r="B59" s="41" t="s">
        <v>73</v>
      </c>
      <c r="C59" s="41" t="s">
        <v>74</v>
      </c>
      <c r="D59" s="42" t="s">
        <v>173</v>
      </c>
      <c r="E59" s="43" t="s">
        <v>62</v>
      </c>
      <c r="F59" s="43" t="s">
        <v>63</v>
      </c>
      <c r="G59" s="43">
        <v>1</v>
      </c>
      <c r="H59" s="44">
        <v>1041.5999999999999</v>
      </c>
      <c r="I59" s="45">
        <v>1041.5999999999999</v>
      </c>
      <c r="J59" s="45"/>
      <c r="K59" s="45"/>
      <c r="L59" s="45"/>
      <c r="M59" s="45"/>
      <c r="N59" s="45"/>
      <c r="O59" s="45"/>
      <c r="P59" s="45"/>
      <c r="Q59" s="45">
        <v>1041.5999999999999</v>
      </c>
      <c r="R59" s="45">
        <v>208.32</v>
      </c>
      <c r="S59" s="45">
        <v>15.623999999999999</v>
      </c>
      <c r="T59" s="45">
        <v>10.415999999999999</v>
      </c>
      <c r="U59" s="45">
        <v>2.0831999999999997</v>
      </c>
      <c r="V59" s="45">
        <v>26.04</v>
      </c>
      <c r="W59" s="45">
        <v>83.327999999999989</v>
      </c>
      <c r="X59" s="45">
        <v>31.247999999999998</v>
      </c>
      <c r="Y59" s="45">
        <v>6.2495999999999992</v>
      </c>
      <c r="Z59" s="45">
        <v>383.30879999999996</v>
      </c>
      <c r="AA59" s="45">
        <v>86.799999999999983</v>
      </c>
      <c r="AB59" s="45">
        <v>115.73333333333332</v>
      </c>
      <c r="AC59" s="45">
        <v>74.532266666666672</v>
      </c>
      <c r="AD59" s="45">
        <v>277.06559999999996</v>
      </c>
      <c r="AE59" s="45">
        <v>117.504</v>
      </c>
      <c r="AF59" s="45">
        <v>0</v>
      </c>
      <c r="AG59" s="45">
        <v>264.83999999999997</v>
      </c>
      <c r="AH59" s="45">
        <v>27.01</v>
      </c>
      <c r="AI59" s="45">
        <v>0</v>
      </c>
      <c r="AJ59" s="45">
        <v>0</v>
      </c>
      <c r="AK59" s="45">
        <v>3.0700000000000003</v>
      </c>
      <c r="AL59" s="45">
        <v>0</v>
      </c>
      <c r="AM59" s="45">
        <v>412.42399999999998</v>
      </c>
      <c r="AN59" s="45">
        <v>1072.7983999999999</v>
      </c>
      <c r="AO59" s="45">
        <v>5.2270879629629627</v>
      </c>
      <c r="AP59" s="45">
        <v>0.418167037037037</v>
      </c>
      <c r="AQ59" s="45">
        <v>0.2090835185185185</v>
      </c>
      <c r="AR59" s="45">
        <v>3.6456000000000004</v>
      </c>
      <c r="AS59" s="45">
        <v>1.3415808000000005</v>
      </c>
      <c r="AT59" s="45">
        <v>44.788799999999995</v>
      </c>
      <c r="AU59" s="45">
        <v>1.736</v>
      </c>
      <c r="AV59" s="45">
        <v>57.366319318518514</v>
      </c>
      <c r="AW59" s="45">
        <v>14.466666666666665</v>
      </c>
      <c r="AX59" s="45">
        <v>8.5642666666666667</v>
      </c>
      <c r="AY59" s="45">
        <v>0.21699999999999997</v>
      </c>
      <c r="AZ59" s="45">
        <v>3.472</v>
      </c>
      <c r="BA59" s="45">
        <v>1.350222222222222</v>
      </c>
      <c r="BB59" s="45">
        <v>10.329817244444445</v>
      </c>
      <c r="BC59" s="45">
        <v>38.3999728</v>
      </c>
      <c r="BD59" s="45"/>
      <c r="BE59" s="45">
        <v>0</v>
      </c>
      <c r="BF59" s="45">
        <v>38.3999728</v>
      </c>
      <c r="BG59" s="45">
        <v>48.642916666666657</v>
      </c>
      <c r="BH59" s="45"/>
      <c r="BI59" s="45">
        <v>0</v>
      </c>
      <c r="BJ59" s="45"/>
      <c r="BK59" s="45"/>
      <c r="BL59" s="45">
        <v>48.642916666666657</v>
      </c>
      <c r="BM59" s="45">
        <v>2258.807608785185</v>
      </c>
      <c r="BN59" s="45">
        <f t="shared" si="0"/>
        <v>246.96579604983825</v>
      </c>
      <c r="BO59" s="45">
        <f t="shared" si="1"/>
        <v>174.52249587521902</v>
      </c>
      <c r="BP59" s="46">
        <f t="shared" si="3"/>
        <v>8.8629737609329435</v>
      </c>
      <c r="BQ59" s="46">
        <f t="shared" si="2"/>
        <v>1.9241982507288626</v>
      </c>
      <c r="BR59" s="47">
        <v>5</v>
      </c>
      <c r="BS59" s="46">
        <f t="shared" si="4"/>
        <v>5.8309037900874632</v>
      </c>
      <c r="BT59" s="46">
        <f t="shared" si="5"/>
        <v>14.25</v>
      </c>
      <c r="BU59" s="46">
        <f t="shared" si="6"/>
        <v>16.618075801749271</v>
      </c>
      <c r="BV59" s="45">
        <f t="shared" si="11"/>
        <v>375.37036064360217</v>
      </c>
      <c r="BW59" s="45">
        <f t="shared" si="7"/>
        <v>796.85865256865941</v>
      </c>
      <c r="BX59" s="45">
        <f t="shared" si="8"/>
        <v>3055.6662613538447</v>
      </c>
      <c r="BY59" s="45">
        <f t="shared" si="9"/>
        <v>36667.995136246136</v>
      </c>
      <c r="BZ59" s="45">
        <f t="shared" si="10"/>
        <v>73335.990272492272</v>
      </c>
      <c r="CA59" s="48">
        <v>43101</v>
      </c>
      <c r="CB59" s="49">
        <v>0</v>
      </c>
      <c r="CC59" s="49">
        <v>0</v>
      </c>
    </row>
    <row r="60" spans="1:81">
      <c r="A60" s="41" t="s">
        <v>174</v>
      </c>
      <c r="B60" s="41" t="s">
        <v>73</v>
      </c>
      <c r="C60" s="41" t="s">
        <v>175</v>
      </c>
      <c r="D60" s="42" t="s">
        <v>176</v>
      </c>
      <c r="E60" s="43" t="s">
        <v>62</v>
      </c>
      <c r="F60" s="43" t="s">
        <v>63</v>
      </c>
      <c r="G60" s="43">
        <v>1</v>
      </c>
      <c r="H60" s="44">
        <v>1041.5999999999999</v>
      </c>
      <c r="I60" s="45">
        <v>1041.5999999999999</v>
      </c>
      <c r="J60" s="45"/>
      <c r="K60" s="45"/>
      <c r="L60" s="45"/>
      <c r="M60" s="45"/>
      <c r="N60" s="45"/>
      <c r="O60" s="45"/>
      <c r="P60" s="45"/>
      <c r="Q60" s="45">
        <v>1041.5999999999999</v>
      </c>
      <c r="R60" s="45">
        <v>208.32</v>
      </c>
      <c r="S60" s="45">
        <v>15.623999999999999</v>
      </c>
      <c r="T60" s="45">
        <v>10.415999999999999</v>
      </c>
      <c r="U60" s="45">
        <v>2.0831999999999997</v>
      </c>
      <c r="V60" s="45">
        <v>26.04</v>
      </c>
      <c r="W60" s="45">
        <v>83.327999999999989</v>
      </c>
      <c r="X60" s="45">
        <v>31.247999999999998</v>
      </c>
      <c r="Y60" s="45">
        <v>6.2495999999999992</v>
      </c>
      <c r="Z60" s="45">
        <v>383.30879999999996</v>
      </c>
      <c r="AA60" s="45">
        <v>86.799999999999983</v>
      </c>
      <c r="AB60" s="45">
        <v>115.73333333333332</v>
      </c>
      <c r="AC60" s="45">
        <v>74.532266666666672</v>
      </c>
      <c r="AD60" s="45">
        <v>277.06559999999996</v>
      </c>
      <c r="AE60" s="45">
        <v>117.504</v>
      </c>
      <c r="AF60" s="45">
        <v>397</v>
      </c>
      <c r="AG60" s="45">
        <v>0</v>
      </c>
      <c r="AH60" s="45">
        <v>0</v>
      </c>
      <c r="AI60" s="45">
        <v>0</v>
      </c>
      <c r="AJ60" s="45">
        <v>0</v>
      </c>
      <c r="AK60" s="45">
        <v>3.0700000000000003</v>
      </c>
      <c r="AL60" s="45">
        <v>0</v>
      </c>
      <c r="AM60" s="45">
        <v>517.57400000000007</v>
      </c>
      <c r="AN60" s="45">
        <v>1177.9484</v>
      </c>
      <c r="AO60" s="45">
        <v>5.2270879629629627</v>
      </c>
      <c r="AP60" s="45">
        <v>0.418167037037037</v>
      </c>
      <c r="AQ60" s="45">
        <v>0.2090835185185185</v>
      </c>
      <c r="AR60" s="45">
        <v>3.6456000000000004</v>
      </c>
      <c r="AS60" s="45">
        <v>1.3415808000000005</v>
      </c>
      <c r="AT60" s="45">
        <v>44.788799999999995</v>
      </c>
      <c r="AU60" s="45">
        <v>1.736</v>
      </c>
      <c r="AV60" s="45">
        <v>57.366319318518514</v>
      </c>
      <c r="AW60" s="45">
        <v>14.466666666666665</v>
      </c>
      <c r="AX60" s="45">
        <v>8.5642666666666667</v>
      </c>
      <c r="AY60" s="45">
        <v>0.21699999999999997</v>
      </c>
      <c r="AZ60" s="45">
        <v>3.472</v>
      </c>
      <c r="BA60" s="45">
        <v>1.350222222222222</v>
      </c>
      <c r="BB60" s="45">
        <v>10.329817244444445</v>
      </c>
      <c r="BC60" s="45">
        <v>38.3999728</v>
      </c>
      <c r="BD60" s="45"/>
      <c r="BE60" s="45">
        <v>0</v>
      </c>
      <c r="BF60" s="45">
        <v>38.3999728</v>
      </c>
      <c r="BG60" s="45">
        <v>48.642916666666657</v>
      </c>
      <c r="BH60" s="45"/>
      <c r="BI60" s="45">
        <v>0</v>
      </c>
      <c r="BJ60" s="45"/>
      <c r="BK60" s="45"/>
      <c r="BL60" s="45">
        <v>48.642916666666657</v>
      </c>
      <c r="BM60" s="45">
        <v>2363.9576087851847</v>
      </c>
      <c r="BN60" s="45">
        <f t="shared" si="0"/>
        <v>246.96579604983825</v>
      </c>
      <c r="BO60" s="45">
        <f t="shared" si="1"/>
        <v>174.52249587521902</v>
      </c>
      <c r="BP60" s="46">
        <f t="shared" si="3"/>
        <v>8.8629737609329435</v>
      </c>
      <c r="BQ60" s="46">
        <f t="shared" si="2"/>
        <v>1.9241982507288626</v>
      </c>
      <c r="BR60" s="47">
        <v>5</v>
      </c>
      <c r="BS60" s="46">
        <f t="shared" si="4"/>
        <v>5.8309037900874632</v>
      </c>
      <c r="BT60" s="46">
        <f t="shared" si="5"/>
        <v>14.25</v>
      </c>
      <c r="BU60" s="46">
        <f t="shared" si="6"/>
        <v>16.618075801749271</v>
      </c>
      <c r="BV60" s="45">
        <f t="shared" si="11"/>
        <v>392.84426734914143</v>
      </c>
      <c r="BW60" s="45">
        <f t="shared" si="7"/>
        <v>814.33255927419873</v>
      </c>
      <c r="BX60" s="45">
        <f t="shared" si="8"/>
        <v>3178.2901680593832</v>
      </c>
      <c r="BY60" s="45">
        <f t="shared" si="9"/>
        <v>38139.482016712602</v>
      </c>
      <c r="BZ60" s="45">
        <f t="shared" si="10"/>
        <v>76278.964033425204</v>
      </c>
      <c r="CA60" s="48">
        <v>43101</v>
      </c>
      <c r="CB60" s="49">
        <v>0</v>
      </c>
      <c r="CC60" s="49">
        <v>0</v>
      </c>
    </row>
    <row r="61" spans="1:81">
      <c r="A61" s="41" t="s">
        <v>177</v>
      </c>
      <c r="B61" s="41" t="s">
        <v>73</v>
      </c>
      <c r="C61" s="41" t="s">
        <v>178</v>
      </c>
      <c r="D61" s="42" t="s">
        <v>179</v>
      </c>
      <c r="E61" s="43" t="s">
        <v>62</v>
      </c>
      <c r="F61" s="43" t="s">
        <v>63</v>
      </c>
      <c r="G61" s="43">
        <v>2</v>
      </c>
      <c r="H61" s="44">
        <v>1041.5999999999999</v>
      </c>
      <c r="I61" s="45">
        <v>2083.1999999999998</v>
      </c>
      <c r="J61" s="45"/>
      <c r="K61" s="45"/>
      <c r="L61" s="45"/>
      <c r="M61" s="45"/>
      <c r="N61" s="45"/>
      <c r="O61" s="45"/>
      <c r="P61" s="45"/>
      <c r="Q61" s="45">
        <v>2083.1999999999998</v>
      </c>
      <c r="R61" s="45">
        <v>416.64</v>
      </c>
      <c r="S61" s="45">
        <v>31.247999999999998</v>
      </c>
      <c r="T61" s="45">
        <v>20.831999999999997</v>
      </c>
      <c r="U61" s="45">
        <v>4.1663999999999994</v>
      </c>
      <c r="V61" s="45">
        <v>52.08</v>
      </c>
      <c r="W61" s="45">
        <v>166.65599999999998</v>
      </c>
      <c r="X61" s="45">
        <v>62.495999999999995</v>
      </c>
      <c r="Y61" s="45">
        <v>12.499199999999998</v>
      </c>
      <c r="Z61" s="45">
        <v>766.61759999999992</v>
      </c>
      <c r="AA61" s="45">
        <v>173.59999999999997</v>
      </c>
      <c r="AB61" s="45">
        <v>231.46666666666664</v>
      </c>
      <c r="AC61" s="45">
        <v>149.06453333333334</v>
      </c>
      <c r="AD61" s="45">
        <v>554.13119999999992</v>
      </c>
      <c r="AE61" s="45">
        <v>235.00800000000001</v>
      </c>
      <c r="AF61" s="45">
        <v>794</v>
      </c>
      <c r="AG61" s="45">
        <v>0</v>
      </c>
      <c r="AH61" s="45">
        <v>65.239999999999995</v>
      </c>
      <c r="AI61" s="45">
        <v>0</v>
      </c>
      <c r="AJ61" s="45">
        <v>0</v>
      </c>
      <c r="AK61" s="45">
        <v>6.1400000000000006</v>
      </c>
      <c r="AL61" s="45">
        <v>0</v>
      </c>
      <c r="AM61" s="45">
        <v>1100.3880000000001</v>
      </c>
      <c r="AN61" s="45">
        <v>2421.1368000000002</v>
      </c>
      <c r="AO61" s="45">
        <v>10.454175925925925</v>
      </c>
      <c r="AP61" s="45">
        <v>0.83633407407407401</v>
      </c>
      <c r="AQ61" s="45">
        <v>0.418167037037037</v>
      </c>
      <c r="AR61" s="45">
        <v>7.2912000000000008</v>
      </c>
      <c r="AS61" s="45">
        <v>2.6831616000000009</v>
      </c>
      <c r="AT61" s="45">
        <v>89.57759999999999</v>
      </c>
      <c r="AU61" s="45">
        <v>3.472</v>
      </c>
      <c r="AV61" s="45">
        <v>114.73263863703703</v>
      </c>
      <c r="AW61" s="45">
        <v>28.93333333333333</v>
      </c>
      <c r="AX61" s="45">
        <v>17.128533333333333</v>
      </c>
      <c r="AY61" s="45">
        <v>0.43399999999999994</v>
      </c>
      <c r="AZ61" s="45">
        <v>6.944</v>
      </c>
      <c r="BA61" s="45">
        <v>2.700444444444444</v>
      </c>
      <c r="BB61" s="45">
        <v>20.659634488888891</v>
      </c>
      <c r="BC61" s="45">
        <v>76.799945600000001</v>
      </c>
      <c r="BD61" s="45"/>
      <c r="BE61" s="45">
        <v>0</v>
      </c>
      <c r="BF61" s="45">
        <v>76.799945600000001</v>
      </c>
      <c r="BG61" s="45">
        <v>97.285833333333315</v>
      </c>
      <c r="BH61" s="45"/>
      <c r="BI61" s="45">
        <v>0</v>
      </c>
      <c r="BJ61" s="45"/>
      <c r="BK61" s="45"/>
      <c r="BL61" s="45">
        <v>97.285833333333315</v>
      </c>
      <c r="BM61" s="45">
        <v>4793.15521757037</v>
      </c>
      <c r="BN61" s="45">
        <f t="shared" si="0"/>
        <v>493.93159209967649</v>
      </c>
      <c r="BO61" s="45">
        <f t="shared" si="1"/>
        <v>349.04499175043804</v>
      </c>
      <c r="BP61" s="46">
        <f t="shared" si="3"/>
        <v>8.6609686609686669</v>
      </c>
      <c r="BQ61" s="46">
        <f t="shared" si="2"/>
        <v>1.8803418803418819</v>
      </c>
      <c r="BR61" s="47">
        <v>3</v>
      </c>
      <c r="BS61" s="46">
        <f t="shared" si="4"/>
        <v>3.4188034188034218</v>
      </c>
      <c r="BT61" s="46">
        <f t="shared" si="5"/>
        <v>12.25</v>
      </c>
      <c r="BU61" s="46">
        <f t="shared" si="6"/>
        <v>13.960113960113972</v>
      </c>
      <c r="BV61" s="45">
        <f t="shared" si="11"/>
        <v>669.12993065797241</v>
      </c>
      <c r="BW61" s="45">
        <f t="shared" si="7"/>
        <v>1512.106514508087</v>
      </c>
      <c r="BX61" s="45">
        <f t="shared" si="8"/>
        <v>6305.2617320784575</v>
      </c>
      <c r="BY61" s="45">
        <f t="shared" si="9"/>
        <v>75663.140784941497</v>
      </c>
      <c r="BZ61" s="45">
        <f t="shared" si="10"/>
        <v>151326.28156988299</v>
      </c>
      <c r="CA61" s="48">
        <v>43101</v>
      </c>
      <c r="CB61" s="49">
        <v>0</v>
      </c>
      <c r="CC61" s="49">
        <v>0</v>
      </c>
    </row>
    <row r="62" spans="1:81">
      <c r="A62" s="41" t="s">
        <v>177</v>
      </c>
      <c r="B62" s="41" t="s">
        <v>78</v>
      </c>
      <c r="C62" s="41" t="s">
        <v>180</v>
      </c>
      <c r="D62" s="42" t="s">
        <v>181</v>
      </c>
      <c r="E62" s="43" t="s">
        <v>62</v>
      </c>
      <c r="F62" s="43" t="s">
        <v>63</v>
      </c>
      <c r="G62" s="43">
        <v>1</v>
      </c>
      <c r="H62" s="44">
        <v>2973.68</v>
      </c>
      <c r="I62" s="45">
        <v>2973.68</v>
      </c>
      <c r="J62" s="45"/>
      <c r="K62" s="45"/>
      <c r="L62" s="45"/>
      <c r="M62" s="45"/>
      <c r="N62" s="45"/>
      <c r="O62" s="45"/>
      <c r="P62" s="45"/>
      <c r="Q62" s="45">
        <v>2973.68</v>
      </c>
      <c r="R62" s="45">
        <v>594.73599999999999</v>
      </c>
      <c r="S62" s="45">
        <v>44.605199999999996</v>
      </c>
      <c r="T62" s="45">
        <v>29.736799999999999</v>
      </c>
      <c r="U62" s="45">
        <v>5.9473599999999998</v>
      </c>
      <c r="V62" s="45">
        <v>74.341999999999999</v>
      </c>
      <c r="W62" s="45">
        <v>237.89439999999999</v>
      </c>
      <c r="X62" s="45">
        <v>89.210399999999993</v>
      </c>
      <c r="Y62" s="45">
        <v>17.842079999999999</v>
      </c>
      <c r="Z62" s="45">
        <v>1094.3142399999999</v>
      </c>
      <c r="AA62" s="45">
        <v>247.80666666666664</v>
      </c>
      <c r="AB62" s="45">
        <v>330.40888888888884</v>
      </c>
      <c r="AC62" s="45">
        <v>212.78332444444447</v>
      </c>
      <c r="AD62" s="45">
        <v>790.99887999999999</v>
      </c>
      <c r="AE62" s="45">
        <v>1.5792000000000144</v>
      </c>
      <c r="AF62" s="45">
        <v>324.39999999999998</v>
      </c>
      <c r="AG62" s="45">
        <v>0</v>
      </c>
      <c r="AH62" s="45">
        <v>0</v>
      </c>
      <c r="AI62" s="45">
        <v>0</v>
      </c>
      <c r="AJ62" s="45">
        <v>0</v>
      </c>
      <c r="AK62" s="45">
        <v>3.0700000000000003</v>
      </c>
      <c r="AL62" s="45">
        <v>293.88</v>
      </c>
      <c r="AM62" s="45">
        <v>622.92920000000004</v>
      </c>
      <c r="AN62" s="45">
        <v>2508.2423200000003</v>
      </c>
      <c r="AO62" s="45">
        <v>14.922894521604938</v>
      </c>
      <c r="AP62" s="45">
        <v>1.193831561728395</v>
      </c>
      <c r="AQ62" s="45">
        <v>0.5969157808641975</v>
      </c>
      <c r="AR62" s="45">
        <v>10.40788</v>
      </c>
      <c r="AS62" s="45">
        <v>3.8300998400000013</v>
      </c>
      <c r="AT62" s="45">
        <v>127.86823999999999</v>
      </c>
      <c r="AU62" s="45">
        <v>4.9561333333333337</v>
      </c>
      <c r="AV62" s="45">
        <v>163.77599503753086</v>
      </c>
      <c r="AW62" s="45">
        <v>41.301111111111105</v>
      </c>
      <c r="AX62" s="45">
        <v>24.450257777777779</v>
      </c>
      <c r="AY62" s="45">
        <v>0.6195166666666666</v>
      </c>
      <c r="AZ62" s="45">
        <v>9.9122666666666674</v>
      </c>
      <c r="BA62" s="45">
        <v>3.8547703703703702</v>
      </c>
      <c r="BB62" s="45">
        <v>29.490755514074078</v>
      </c>
      <c r="BC62" s="45">
        <v>109.62867810666668</v>
      </c>
      <c r="BD62" s="45"/>
      <c r="BE62" s="45">
        <v>0</v>
      </c>
      <c r="BF62" s="45">
        <v>109.62867810666668</v>
      </c>
      <c r="BG62" s="45">
        <v>88.207604166666698</v>
      </c>
      <c r="BH62" s="45"/>
      <c r="BI62" s="45">
        <v>0</v>
      </c>
      <c r="BJ62" s="45"/>
      <c r="BK62" s="45"/>
      <c r="BL62" s="45">
        <v>88.207604166666698</v>
      </c>
      <c r="BM62" s="45">
        <v>5843.5345973108642</v>
      </c>
      <c r="BN62" s="45">
        <f t="shared" si="0"/>
        <v>246.96579604983825</v>
      </c>
      <c r="BO62" s="45">
        <f t="shared" si="1"/>
        <v>174.52249587521902</v>
      </c>
      <c r="BP62" s="46">
        <f t="shared" si="3"/>
        <v>8.6609686609686669</v>
      </c>
      <c r="BQ62" s="46">
        <f t="shared" si="2"/>
        <v>1.8803418803418819</v>
      </c>
      <c r="BR62" s="47">
        <v>3</v>
      </c>
      <c r="BS62" s="46">
        <f t="shared" si="4"/>
        <v>3.4188034188034218</v>
      </c>
      <c r="BT62" s="46">
        <f t="shared" si="5"/>
        <v>12.25</v>
      </c>
      <c r="BU62" s="46">
        <f t="shared" si="6"/>
        <v>13.960113960113972</v>
      </c>
      <c r="BV62" s="45">
        <f t="shared" si="11"/>
        <v>815.76408908328381</v>
      </c>
      <c r="BW62" s="45">
        <f t="shared" si="7"/>
        <v>1237.2523810083412</v>
      </c>
      <c r="BX62" s="45">
        <f t="shared" si="8"/>
        <v>7080.7869783192054</v>
      </c>
      <c r="BY62" s="45">
        <f t="shared" si="9"/>
        <v>84969.443739830458</v>
      </c>
      <c r="BZ62" s="45">
        <f t="shared" si="10"/>
        <v>169938.88747966092</v>
      </c>
      <c r="CA62" s="50">
        <v>42736</v>
      </c>
      <c r="CB62" s="49">
        <v>0</v>
      </c>
      <c r="CC62" s="49">
        <v>0</v>
      </c>
    </row>
    <row r="63" spans="1:81">
      <c r="A63" s="41" t="s">
        <v>182</v>
      </c>
      <c r="B63" s="41" t="s">
        <v>15</v>
      </c>
      <c r="C63" s="41" t="s">
        <v>183</v>
      </c>
      <c r="D63" s="42" t="s">
        <v>184</v>
      </c>
      <c r="E63" s="43" t="s">
        <v>62</v>
      </c>
      <c r="F63" s="43" t="s">
        <v>63</v>
      </c>
      <c r="G63" s="43">
        <v>2</v>
      </c>
      <c r="H63" s="44">
        <v>1281.1600000000001</v>
      </c>
      <c r="I63" s="45">
        <v>2562.3200000000002</v>
      </c>
      <c r="J63" s="45"/>
      <c r="K63" s="45"/>
      <c r="L63" s="45">
        <v>389.02728438095244</v>
      </c>
      <c r="M63" s="45"/>
      <c r="N63" s="45"/>
      <c r="O63" s="45"/>
      <c r="P63" s="45"/>
      <c r="Q63" s="45">
        <v>2951.3472843809527</v>
      </c>
      <c r="R63" s="45">
        <v>590.26945687619059</v>
      </c>
      <c r="S63" s="45">
        <v>44.270209265714286</v>
      </c>
      <c r="T63" s="45">
        <v>29.513472843809527</v>
      </c>
      <c r="U63" s="45">
        <v>5.9026945687619055</v>
      </c>
      <c r="V63" s="45">
        <v>73.783682109523824</v>
      </c>
      <c r="W63" s="45">
        <v>236.10778275047622</v>
      </c>
      <c r="X63" s="45">
        <v>88.540418531428571</v>
      </c>
      <c r="Y63" s="45">
        <v>17.708083706285716</v>
      </c>
      <c r="Z63" s="45">
        <v>1086.0958006521905</v>
      </c>
      <c r="AA63" s="45">
        <v>245.94560703174605</v>
      </c>
      <c r="AB63" s="45">
        <v>327.92747604232807</v>
      </c>
      <c r="AC63" s="45">
        <v>211.18529457125931</v>
      </c>
      <c r="AD63" s="45">
        <v>785.05837764533339</v>
      </c>
      <c r="AE63" s="45">
        <v>206.26079999999999</v>
      </c>
      <c r="AF63" s="45">
        <v>794</v>
      </c>
      <c r="AG63" s="45">
        <v>0</v>
      </c>
      <c r="AH63" s="45">
        <v>65.239999999999995</v>
      </c>
      <c r="AI63" s="45">
        <v>0</v>
      </c>
      <c r="AJ63" s="45">
        <v>0</v>
      </c>
      <c r="AK63" s="45">
        <v>6.1400000000000006</v>
      </c>
      <c r="AL63" s="45">
        <v>0</v>
      </c>
      <c r="AM63" s="45">
        <v>1071.6408000000001</v>
      </c>
      <c r="AN63" s="45">
        <v>2942.7949782975238</v>
      </c>
      <c r="AO63" s="45">
        <v>14.810821682710356</v>
      </c>
      <c r="AP63" s="45">
        <v>1.1848657346168285</v>
      </c>
      <c r="AQ63" s="45">
        <v>0.59243286730841427</v>
      </c>
      <c r="AR63" s="45">
        <v>10.329715495333335</v>
      </c>
      <c r="AS63" s="45">
        <v>3.8013353022826686</v>
      </c>
      <c r="AT63" s="45">
        <v>126.90793322838095</v>
      </c>
      <c r="AU63" s="45">
        <v>4.9189121406349212</v>
      </c>
      <c r="AV63" s="45">
        <v>162.54601645126746</v>
      </c>
      <c r="AW63" s="45">
        <v>40.990934505291008</v>
      </c>
      <c r="AX63" s="45">
        <v>24.266633227132278</v>
      </c>
      <c r="AY63" s="45">
        <v>0.61486401757936515</v>
      </c>
      <c r="AZ63" s="45">
        <v>9.8378242812698424</v>
      </c>
      <c r="BA63" s="45">
        <v>3.8258205538271608</v>
      </c>
      <c r="BB63" s="45">
        <v>29.269276183316681</v>
      </c>
      <c r="BC63" s="45">
        <v>108.80535276841633</v>
      </c>
      <c r="BD63" s="45">
        <v>326.75630648503403</v>
      </c>
      <c r="BE63" s="45">
        <v>326.75630648503403</v>
      </c>
      <c r="BF63" s="45">
        <v>435.56165925345033</v>
      </c>
      <c r="BG63" s="45">
        <v>135.16020833333332</v>
      </c>
      <c r="BH63" s="45"/>
      <c r="BI63" s="45">
        <v>0</v>
      </c>
      <c r="BJ63" s="45"/>
      <c r="BK63" s="45"/>
      <c r="BL63" s="45">
        <v>135.16020833333332</v>
      </c>
      <c r="BM63" s="45">
        <v>6627.4101467165292</v>
      </c>
      <c r="BN63" s="45">
        <f t="shared" si="0"/>
        <v>493.93159209967649</v>
      </c>
      <c r="BO63" s="45">
        <f t="shared" si="1"/>
        <v>349.04499175043804</v>
      </c>
      <c r="BP63" s="46">
        <f t="shared" si="3"/>
        <v>8.5633802816901436</v>
      </c>
      <c r="BQ63" s="46">
        <f t="shared" si="2"/>
        <v>1.8591549295774654</v>
      </c>
      <c r="BR63" s="47">
        <v>2</v>
      </c>
      <c r="BS63" s="46">
        <f t="shared" si="4"/>
        <v>2.2535211267605644</v>
      </c>
      <c r="BT63" s="46">
        <f t="shared" si="5"/>
        <v>11.25</v>
      </c>
      <c r="BU63" s="46">
        <f t="shared" si="6"/>
        <v>12.676056338028173</v>
      </c>
      <c r="BV63" s="45">
        <f t="shared" si="11"/>
        <v>840.09424394998291</v>
      </c>
      <c r="BW63" s="45">
        <f t="shared" si="7"/>
        <v>1683.0708278000975</v>
      </c>
      <c r="BX63" s="45">
        <f t="shared" si="8"/>
        <v>8310.4809745166276</v>
      </c>
      <c r="BY63" s="45">
        <f t="shared" si="9"/>
        <v>99725.771694199531</v>
      </c>
      <c r="BZ63" s="45">
        <f t="shared" si="10"/>
        <v>199451.54338839906</v>
      </c>
      <c r="CA63" s="48">
        <v>43101</v>
      </c>
      <c r="CB63" s="49">
        <v>0</v>
      </c>
      <c r="CC63" s="49">
        <v>0</v>
      </c>
    </row>
    <row r="64" spans="1:81">
      <c r="A64" s="41" t="s">
        <v>182</v>
      </c>
      <c r="B64" s="41" t="s">
        <v>66</v>
      </c>
      <c r="C64" s="41" t="s">
        <v>183</v>
      </c>
      <c r="D64" s="42" t="s">
        <v>185</v>
      </c>
      <c r="E64" s="43" t="s">
        <v>62</v>
      </c>
      <c r="F64" s="43" t="s">
        <v>63</v>
      </c>
      <c r="G64" s="43">
        <v>1</v>
      </c>
      <c r="H64" s="44">
        <v>1281.1600000000001</v>
      </c>
      <c r="I64" s="45">
        <v>1281.1600000000001</v>
      </c>
      <c r="J64" s="45"/>
      <c r="K64" s="45"/>
      <c r="L64" s="45"/>
      <c r="M64" s="45"/>
      <c r="N64" s="45"/>
      <c r="O64" s="45"/>
      <c r="P64" s="45"/>
      <c r="Q64" s="45">
        <v>1281.1600000000001</v>
      </c>
      <c r="R64" s="45">
        <v>256.23200000000003</v>
      </c>
      <c r="S64" s="45">
        <v>19.217400000000001</v>
      </c>
      <c r="T64" s="45">
        <v>12.8116</v>
      </c>
      <c r="U64" s="45">
        <v>2.5623200000000002</v>
      </c>
      <c r="V64" s="45">
        <v>32.029000000000003</v>
      </c>
      <c r="W64" s="45">
        <v>102.4928</v>
      </c>
      <c r="X64" s="45">
        <v>38.434800000000003</v>
      </c>
      <c r="Y64" s="45">
        <v>7.6869600000000009</v>
      </c>
      <c r="Z64" s="45">
        <v>471.46688</v>
      </c>
      <c r="AA64" s="45">
        <v>106.76333333333334</v>
      </c>
      <c r="AB64" s="45">
        <v>142.35111111111112</v>
      </c>
      <c r="AC64" s="45">
        <v>91.674115555555574</v>
      </c>
      <c r="AD64" s="45">
        <v>340.78856000000007</v>
      </c>
      <c r="AE64" s="45">
        <v>103.13039999999999</v>
      </c>
      <c r="AF64" s="45">
        <v>397</v>
      </c>
      <c r="AG64" s="45">
        <v>0</v>
      </c>
      <c r="AH64" s="45">
        <v>32.619999999999997</v>
      </c>
      <c r="AI64" s="45">
        <v>0</v>
      </c>
      <c r="AJ64" s="45">
        <v>0</v>
      </c>
      <c r="AK64" s="45">
        <v>3.0700000000000003</v>
      </c>
      <c r="AL64" s="45">
        <v>0</v>
      </c>
      <c r="AM64" s="45">
        <v>535.82040000000006</v>
      </c>
      <c r="AN64" s="45">
        <v>1348.0758400000002</v>
      </c>
      <c r="AO64" s="45">
        <v>6.4292780478395075</v>
      </c>
      <c r="AP64" s="45">
        <v>0.51434224382716054</v>
      </c>
      <c r="AQ64" s="45">
        <v>0.25717112191358027</v>
      </c>
      <c r="AR64" s="45">
        <v>4.4840600000000013</v>
      </c>
      <c r="AS64" s="45">
        <v>1.6501340800000008</v>
      </c>
      <c r="AT64" s="45">
        <v>55.089880000000001</v>
      </c>
      <c r="AU64" s="45">
        <v>2.1352666666666669</v>
      </c>
      <c r="AV64" s="45">
        <v>70.560132160246923</v>
      </c>
      <c r="AW64" s="45">
        <v>17.79388888888889</v>
      </c>
      <c r="AX64" s="45">
        <v>10.533982222222223</v>
      </c>
      <c r="AY64" s="45">
        <v>0.26690833333333336</v>
      </c>
      <c r="AZ64" s="45">
        <v>4.2705333333333337</v>
      </c>
      <c r="BA64" s="45">
        <v>1.660762962962963</v>
      </c>
      <c r="BB64" s="45">
        <v>12.705595872592596</v>
      </c>
      <c r="BC64" s="45">
        <v>47.23167161333334</v>
      </c>
      <c r="BD64" s="45">
        <v>174.70363636363635</v>
      </c>
      <c r="BE64" s="45">
        <v>174.70363636363635</v>
      </c>
      <c r="BF64" s="45">
        <v>221.93530797696968</v>
      </c>
      <c r="BG64" s="45">
        <v>67.580104166666672</v>
      </c>
      <c r="BH64" s="45"/>
      <c r="BI64" s="45">
        <v>0</v>
      </c>
      <c r="BJ64" s="45"/>
      <c r="BK64" s="45"/>
      <c r="BL64" s="45">
        <v>67.580104166666672</v>
      </c>
      <c r="BM64" s="45">
        <v>2989.3113843038841</v>
      </c>
      <c r="BN64" s="45">
        <f t="shared" si="0"/>
        <v>246.96579604983825</v>
      </c>
      <c r="BO64" s="45">
        <f t="shared" si="1"/>
        <v>174.52249587521902</v>
      </c>
      <c r="BP64" s="46">
        <f t="shared" si="3"/>
        <v>8.5633802816901436</v>
      </c>
      <c r="BQ64" s="46">
        <f t="shared" si="2"/>
        <v>1.8591549295774654</v>
      </c>
      <c r="BR64" s="47">
        <v>2</v>
      </c>
      <c r="BS64" s="46">
        <f t="shared" si="4"/>
        <v>2.2535211267605644</v>
      </c>
      <c r="BT64" s="46">
        <f t="shared" si="5"/>
        <v>11.25</v>
      </c>
      <c r="BU64" s="46">
        <f t="shared" si="6"/>
        <v>12.676056338028173</v>
      </c>
      <c r="BV64" s="45">
        <f t="shared" si="11"/>
        <v>378.92679519345023</v>
      </c>
      <c r="BW64" s="45">
        <f t="shared" si="7"/>
        <v>800.41508711850747</v>
      </c>
      <c r="BX64" s="45">
        <f t="shared" si="8"/>
        <v>3789.7264714223916</v>
      </c>
      <c r="BY64" s="45">
        <f t="shared" si="9"/>
        <v>45476.717657068701</v>
      </c>
      <c r="BZ64" s="45">
        <f t="shared" si="10"/>
        <v>90953.435314137401</v>
      </c>
      <c r="CA64" s="48">
        <v>43101</v>
      </c>
      <c r="CB64" s="49">
        <v>0</v>
      </c>
      <c r="CC64" s="49">
        <v>0</v>
      </c>
    </row>
    <row r="65" spans="1:81">
      <c r="A65" s="41" t="s">
        <v>186</v>
      </c>
      <c r="B65" s="41" t="s">
        <v>78</v>
      </c>
      <c r="C65" s="41" t="s">
        <v>187</v>
      </c>
      <c r="D65" s="42" t="s">
        <v>188</v>
      </c>
      <c r="E65" s="43" t="s">
        <v>62</v>
      </c>
      <c r="F65" s="43" t="s">
        <v>63</v>
      </c>
      <c r="G65" s="43">
        <v>1</v>
      </c>
      <c r="H65" s="44">
        <v>3035.23</v>
      </c>
      <c r="I65" s="45">
        <v>3035.23</v>
      </c>
      <c r="J65" s="45"/>
      <c r="K65" s="45"/>
      <c r="L65" s="45"/>
      <c r="M65" s="45"/>
      <c r="N65" s="45"/>
      <c r="O65" s="45"/>
      <c r="P65" s="45"/>
      <c r="Q65" s="45">
        <v>3035.23</v>
      </c>
      <c r="R65" s="45">
        <v>607.04600000000005</v>
      </c>
      <c r="S65" s="45">
        <v>45.528449999999999</v>
      </c>
      <c r="T65" s="45">
        <v>30.3523</v>
      </c>
      <c r="U65" s="45">
        <v>6.0704599999999997</v>
      </c>
      <c r="V65" s="45">
        <v>75.880750000000006</v>
      </c>
      <c r="W65" s="45">
        <v>242.8184</v>
      </c>
      <c r="X65" s="45">
        <v>91.056899999999999</v>
      </c>
      <c r="Y65" s="45">
        <v>18.211380000000002</v>
      </c>
      <c r="Z65" s="45">
        <v>1116.9646400000001</v>
      </c>
      <c r="AA65" s="45">
        <v>252.93583333333333</v>
      </c>
      <c r="AB65" s="45">
        <v>337.24777777777774</v>
      </c>
      <c r="AC65" s="45">
        <v>217.18756888888893</v>
      </c>
      <c r="AD65" s="45">
        <v>807.37117999999998</v>
      </c>
      <c r="AE65" s="45">
        <v>0</v>
      </c>
      <c r="AF65" s="45">
        <v>397</v>
      </c>
      <c r="AG65" s="45">
        <v>0</v>
      </c>
      <c r="AH65" s="45">
        <v>15</v>
      </c>
      <c r="AI65" s="45">
        <v>0</v>
      </c>
      <c r="AJ65" s="45">
        <v>0</v>
      </c>
      <c r="AK65" s="45">
        <v>3.0700000000000003</v>
      </c>
      <c r="AL65" s="45">
        <v>293.88</v>
      </c>
      <c r="AM65" s="45">
        <v>708.95</v>
      </c>
      <c r="AN65" s="45">
        <v>2633.2858200000001</v>
      </c>
      <c r="AO65" s="45">
        <v>15.231772463348767</v>
      </c>
      <c r="AP65" s="45">
        <v>1.2185417970679013</v>
      </c>
      <c r="AQ65" s="45">
        <v>0.60927089853395067</v>
      </c>
      <c r="AR65" s="45">
        <v>10.623305000000002</v>
      </c>
      <c r="AS65" s="45">
        <v>3.9093762400000016</v>
      </c>
      <c r="AT65" s="45">
        <v>130.51488999999998</v>
      </c>
      <c r="AU65" s="45">
        <v>5.0587166666666672</v>
      </c>
      <c r="AV65" s="45">
        <v>167.16587306561726</v>
      </c>
      <c r="AW65" s="45">
        <v>42.155972222222218</v>
      </c>
      <c r="AX65" s="45">
        <v>24.956335555555558</v>
      </c>
      <c r="AY65" s="45">
        <v>0.63233958333333329</v>
      </c>
      <c r="AZ65" s="45">
        <v>10.117433333333334</v>
      </c>
      <c r="BA65" s="45">
        <v>3.9345574074074072</v>
      </c>
      <c r="BB65" s="45">
        <v>30.101162821481488</v>
      </c>
      <c r="BC65" s="45">
        <v>111.89780092333334</v>
      </c>
      <c r="BD65" s="45"/>
      <c r="BE65" s="45">
        <v>0</v>
      </c>
      <c r="BF65" s="45">
        <v>111.89780092333334</v>
      </c>
      <c r="BG65" s="45">
        <v>88.207604166666698</v>
      </c>
      <c r="BH65" s="45"/>
      <c r="BI65" s="45">
        <v>0</v>
      </c>
      <c r="BJ65" s="45"/>
      <c r="BK65" s="45"/>
      <c r="BL65" s="45">
        <v>88.207604166666698</v>
      </c>
      <c r="BM65" s="45">
        <v>6035.787098155618</v>
      </c>
      <c r="BN65" s="45">
        <f t="shared" si="0"/>
        <v>246.96579604983825</v>
      </c>
      <c r="BO65" s="45">
        <f t="shared" si="1"/>
        <v>174.52249587521902</v>
      </c>
      <c r="BP65" s="46">
        <f t="shared" si="3"/>
        <v>8.7608069164265068</v>
      </c>
      <c r="BQ65" s="46">
        <f t="shared" si="2"/>
        <v>1.9020172910662811</v>
      </c>
      <c r="BR65" s="47">
        <v>4</v>
      </c>
      <c r="BS65" s="46">
        <f t="shared" si="4"/>
        <v>4.6109510086455305</v>
      </c>
      <c r="BT65" s="46">
        <f t="shared" si="5"/>
        <v>13.25</v>
      </c>
      <c r="BU65" s="46">
        <f t="shared" si="6"/>
        <v>15.273775216138318</v>
      </c>
      <c r="BV65" s="45">
        <f t="shared" si="11"/>
        <v>921.892553896967</v>
      </c>
      <c r="BW65" s="45">
        <f t="shared" si="7"/>
        <v>1343.3808458220242</v>
      </c>
      <c r="BX65" s="45">
        <f t="shared" si="8"/>
        <v>7379.1679439776417</v>
      </c>
      <c r="BY65" s="45">
        <f t="shared" si="9"/>
        <v>88550.0153277317</v>
      </c>
      <c r="BZ65" s="45">
        <f t="shared" si="10"/>
        <v>177100.0306554634</v>
      </c>
      <c r="CA65" s="48">
        <v>43101</v>
      </c>
      <c r="CB65" s="49">
        <v>0</v>
      </c>
      <c r="CC65" s="49">
        <v>0</v>
      </c>
    </row>
    <row r="66" spans="1:81">
      <c r="A66" s="41" t="s">
        <v>186</v>
      </c>
      <c r="B66" s="41" t="s">
        <v>14</v>
      </c>
      <c r="C66" s="41" t="s">
        <v>189</v>
      </c>
      <c r="D66" s="42" t="s">
        <v>190</v>
      </c>
      <c r="E66" s="43" t="s">
        <v>62</v>
      </c>
      <c r="F66" s="43" t="s">
        <v>63</v>
      </c>
      <c r="G66" s="43">
        <v>2</v>
      </c>
      <c r="H66" s="44">
        <v>1281.1600000000001</v>
      </c>
      <c r="I66" s="45">
        <v>2562.3200000000002</v>
      </c>
      <c r="J66" s="45"/>
      <c r="K66" s="45"/>
      <c r="L66" s="45"/>
      <c r="M66" s="45"/>
      <c r="N66" s="45"/>
      <c r="O66" s="45"/>
      <c r="P66" s="45"/>
      <c r="Q66" s="45">
        <v>2562.3200000000002</v>
      </c>
      <c r="R66" s="45">
        <v>512.46400000000006</v>
      </c>
      <c r="S66" s="45">
        <v>38.434800000000003</v>
      </c>
      <c r="T66" s="45">
        <v>25.623200000000001</v>
      </c>
      <c r="U66" s="45">
        <v>5.1246400000000003</v>
      </c>
      <c r="V66" s="45">
        <v>64.058000000000007</v>
      </c>
      <c r="W66" s="45">
        <v>204.98560000000001</v>
      </c>
      <c r="X66" s="45">
        <v>76.869600000000005</v>
      </c>
      <c r="Y66" s="45">
        <v>15.373920000000002</v>
      </c>
      <c r="Z66" s="45">
        <v>942.93376000000001</v>
      </c>
      <c r="AA66" s="45">
        <v>213.52666666666667</v>
      </c>
      <c r="AB66" s="45">
        <v>284.70222222222225</v>
      </c>
      <c r="AC66" s="45">
        <v>183.34823111111115</v>
      </c>
      <c r="AD66" s="45">
        <v>681.57712000000015</v>
      </c>
      <c r="AE66" s="45">
        <v>206.26079999999999</v>
      </c>
      <c r="AF66" s="45">
        <v>794</v>
      </c>
      <c r="AG66" s="45">
        <v>0</v>
      </c>
      <c r="AH66" s="45">
        <v>0</v>
      </c>
      <c r="AI66" s="45">
        <v>0</v>
      </c>
      <c r="AJ66" s="45">
        <v>0</v>
      </c>
      <c r="AK66" s="45">
        <v>6.1400000000000006</v>
      </c>
      <c r="AL66" s="45">
        <v>0</v>
      </c>
      <c r="AM66" s="45">
        <v>1006.4008</v>
      </c>
      <c r="AN66" s="45">
        <v>2630.9116800000002</v>
      </c>
      <c r="AO66" s="45">
        <v>12.858556095679015</v>
      </c>
      <c r="AP66" s="45">
        <v>1.0286844876543211</v>
      </c>
      <c r="AQ66" s="45">
        <v>0.51434224382716054</v>
      </c>
      <c r="AR66" s="45">
        <v>8.9681200000000025</v>
      </c>
      <c r="AS66" s="45">
        <v>3.3002681600000017</v>
      </c>
      <c r="AT66" s="45">
        <v>110.17976</v>
      </c>
      <c r="AU66" s="45">
        <v>4.2705333333333337</v>
      </c>
      <c r="AV66" s="45">
        <v>141.12026432049385</v>
      </c>
      <c r="AW66" s="45">
        <v>35.587777777777781</v>
      </c>
      <c r="AX66" s="45">
        <v>21.067964444444446</v>
      </c>
      <c r="AY66" s="45">
        <v>0.53381666666666672</v>
      </c>
      <c r="AZ66" s="45">
        <v>8.5410666666666675</v>
      </c>
      <c r="BA66" s="45">
        <v>3.321525925925926</v>
      </c>
      <c r="BB66" s="45">
        <v>25.411191745185192</v>
      </c>
      <c r="BC66" s="45">
        <v>94.46334322666668</v>
      </c>
      <c r="BD66" s="45">
        <v>283.68542857142859</v>
      </c>
      <c r="BE66" s="45">
        <v>283.68542857142859</v>
      </c>
      <c r="BF66" s="45">
        <v>378.14877179809525</v>
      </c>
      <c r="BG66" s="45">
        <v>135.16020833333334</v>
      </c>
      <c r="BH66" s="45"/>
      <c r="BI66" s="45">
        <v>0</v>
      </c>
      <c r="BJ66" s="45"/>
      <c r="BK66" s="45"/>
      <c r="BL66" s="45">
        <v>135.16020833333334</v>
      </c>
      <c r="BM66" s="45">
        <v>5847.6609244519241</v>
      </c>
      <c r="BN66" s="45">
        <f t="shared" si="0"/>
        <v>493.93159209967649</v>
      </c>
      <c r="BO66" s="45">
        <f t="shared" si="1"/>
        <v>349.04499175043804</v>
      </c>
      <c r="BP66" s="46">
        <f t="shared" si="3"/>
        <v>8.7608069164265068</v>
      </c>
      <c r="BQ66" s="46">
        <f t="shared" si="2"/>
        <v>1.9020172910662811</v>
      </c>
      <c r="BR66" s="47">
        <v>4</v>
      </c>
      <c r="BS66" s="46">
        <f t="shared" si="4"/>
        <v>4.6109510086455305</v>
      </c>
      <c r="BT66" s="46">
        <f t="shared" si="5"/>
        <v>13.25</v>
      </c>
      <c r="BU66" s="46">
        <f t="shared" si="6"/>
        <v>15.273775216138318</v>
      </c>
      <c r="BV66" s="45">
        <f t="shared" si="11"/>
        <v>893.15858500274294</v>
      </c>
      <c r="BW66" s="45">
        <f t="shared" si="7"/>
        <v>1736.1351688528575</v>
      </c>
      <c r="BX66" s="45">
        <f t="shared" si="8"/>
        <v>7583.7960933047816</v>
      </c>
      <c r="BY66" s="45">
        <f t="shared" si="9"/>
        <v>91005.553119657387</v>
      </c>
      <c r="BZ66" s="45">
        <f t="shared" si="10"/>
        <v>182011.10623931477</v>
      </c>
      <c r="CA66" s="48">
        <v>43101</v>
      </c>
      <c r="CB66" s="49">
        <v>0</v>
      </c>
      <c r="CC66" s="49">
        <v>0</v>
      </c>
    </row>
    <row r="67" spans="1:81">
      <c r="A67" s="41" t="s">
        <v>186</v>
      </c>
      <c r="B67" s="41" t="s">
        <v>15</v>
      </c>
      <c r="C67" s="41" t="s">
        <v>189</v>
      </c>
      <c r="D67" s="42" t="s">
        <v>191</v>
      </c>
      <c r="E67" s="43" t="s">
        <v>62</v>
      </c>
      <c r="F67" s="43" t="s">
        <v>63</v>
      </c>
      <c r="G67" s="43">
        <v>2</v>
      </c>
      <c r="H67" s="44">
        <v>1281.1600000000001</v>
      </c>
      <c r="I67" s="45">
        <v>2562.3200000000002</v>
      </c>
      <c r="J67" s="45"/>
      <c r="K67" s="45"/>
      <c r="L67" s="45">
        <v>389.02728438095244</v>
      </c>
      <c r="M67" s="45"/>
      <c r="N67" s="45"/>
      <c r="O67" s="45"/>
      <c r="P67" s="45"/>
      <c r="Q67" s="45">
        <v>2951.3472843809527</v>
      </c>
      <c r="R67" s="45">
        <v>590.26945687619059</v>
      </c>
      <c r="S67" s="45">
        <v>44.270209265714286</v>
      </c>
      <c r="T67" s="45">
        <v>29.513472843809527</v>
      </c>
      <c r="U67" s="45">
        <v>5.9026945687619055</v>
      </c>
      <c r="V67" s="45">
        <v>73.783682109523824</v>
      </c>
      <c r="W67" s="45">
        <v>236.10778275047622</v>
      </c>
      <c r="X67" s="45">
        <v>88.540418531428571</v>
      </c>
      <c r="Y67" s="45">
        <v>17.708083706285716</v>
      </c>
      <c r="Z67" s="45">
        <v>1086.0958006521905</v>
      </c>
      <c r="AA67" s="45">
        <v>245.94560703174605</v>
      </c>
      <c r="AB67" s="45">
        <v>327.92747604232807</v>
      </c>
      <c r="AC67" s="45">
        <v>211.18529457125931</v>
      </c>
      <c r="AD67" s="45">
        <v>785.05837764533339</v>
      </c>
      <c r="AE67" s="45">
        <v>206.26079999999999</v>
      </c>
      <c r="AF67" s="45">
        <v>794</v>
      </c>
      <c r="AG67" s="45">
        <v>0</v>
      </c>
      <c r="AH67" s="45">
        <v>0</v>
      </c>
      <c r="AI67" s="45">
        <v>0</v>
      </c>
      <c r="AJ67" s="45">
        <v>0</v>
      </c>
      <c r="AK67" s="45">
        <v>6.1400000000000006</v>
      </c>
      <c r="AL67" s="45">
        <v>0</v>
      </c>
      <c r="AM67" s="45">
        <v>1006.4008</v>
      </c>
      <c r="AN67" s="45">
        <v>2877.554978297524</v>
      </c>
      <c r="AO67" s="45">
        <v>14.810821682710356</v>
      </c>
      <c r="AP67" s="45">
        <v>1.1848657346168285</v>
      </c>
      <c r="AQ67" s="45">
        <v>0.59243286730841427</v>
      </c>
      <c r="AR67" s="45">
        <v>10.329715495333335</v>
      </c>
      <c r="AS67" s="45">
        <v>3.8013353022826686</v>
      </c>
      <c r="AT67" s="45">
        <v>126.90793322838095</v>
      </c>
      <c r="AU67" s="45">
        <v>4.9189121406349212</v>
      </c>
      <c r="AV67" s="45">
        <v>162.54601645126746</v>
      </c>
      <c r="AW67" s="45">
        <v>40.990934505291008</v>
      </c>
      <c r="AX67" s="45">
        <v>24.266633227132278</v>
      </c>
      <c r="AY67" s="45">
        <v>0.61486401757936515</v>
      </c>
      <c r="AZ67" s="45">
        <v>9.8378242812698424</v>
      </c>
      <c r="BA67" s="45">
        <v>3.8258205538271608</v>
      </c>
      <c r="BB67" s="45">
        <v>29.269276183316681</v>
      </c>
      <c r="BC67" s="45">
        <v>108.80535276841633</v>
      </c>
      <c r="BD67" s="45">
        <v>326.75630648503403</v>
      </c>
      <c r="BE67" s="45">
        <v>326.75630648503403</v>
      </c>
      <c r="BF67" s="45">
        <v>435.56165925345033</v>
      </c>
      <c r="BG67" s="45">
        <v>135.16020833333332</v>
      </c>
      <c r="BH67" s="45"/>
      <c r="BI67" s="45">
        <v>0</v>
      </c>
      <c r="BJ67" s="45"/>
      <c r="BK67" s="45"/>
      <c r="BL67" s="45">
        <v>135.16020833333332</v>
      </c>
      <c r="BM67" s="45">
        <v>6562.1701467165294</v>
      </c>
      <c r="BN67" s="45">
        <f t="shared" si="0"/>
        <v>493.93159209967649</v>
      </c>
      <c r="BO67" s="45">
        <f t="shared" si="1"/>
        <v>349.04499175043804</v>
      </c>
      <c r="BP67" s="46">
        <f t="shared" si="3"/>
        <v>8.7608069164265068</v>
      </c>
      <c r="BQ67" s="46">
        <f t="shared" si="2"/>
        <v>1.9020172910662811</v>
      </c>
      <c r="BR67" s="47">
        <v>4</v>
      </c>
      <c r="BS67" s="46">
        <f t="shared" si="4"/>
        <v>4.6109510086455305</v>
      </c>
      <c r="BT67" s="46">
        <f t="shared" si="5"/>
        <v>13.25</v>
      </c>
      <c r="BU67" s="46">
        <f t="shared" si="6"/>
        <v>15.273775216138318</v>
      </c>
      <c r="BV67" s="45">
        <f t="shared" si="11"/>
        <v>1002.2911175100168</v>
      </c>
      <c r="BW67" s="45">
        <f t="shared" si="7"/>
        <v>1845.2677013601315</v>
      </c>
      <c r="BX67" s="45">
        <f t="shared" si="8"/>
        <v>8407.4378480766609</v>
      </c>
      <c r="BY67" s="45">
        <f t="shared" si="9"/>
        <v>100889.25417691993</v>
      </c>
      <c r="BZ67" s="45">
        <f t="shared" si="10"/>
        <v>201778.50835383986</v>
      </c>
      <c r="CA67" s="48">
        <v>43101</v>
      </c>
      <c r="CB67" s="49">
        <v>0</v>
      </c>
      <c r="CC67" s="49">
        <v>0</v>
      </c>
    </row>
    <row r="68" spans="1:81">
      <c r="A68" s="41" t="s">
        <v>186</v>
      </c>
      <c r="B68" s="41" t="s">
        <v>16</v>
      </c>
      <c r="C68" s="41" t="s">
        <v>189</v>
      </c>
      <c r="D68" s="42" t="s">
        <v>192</v>
      </c>
      <c r="E68" s="43" t="s">
        <v>62</v>
      </c>
      <c r="F68" s="43" t="s">
        <v>63</v>
      </c>
      <c r="G68" s="43">
        <v>1</v>
      </c>
      <c r="H68" s="44">
        <v>2216.69</v>
      </c>
      <c r="I68" s="45">
        <v>2216.69</v>
      </c>
      <c r="J68" s="45"/>
      <c r="K68" s="45"/>
      <c r="L68" s="45"/>
      <c r="M68" s="45"/>
      <c r="N68" s="45"/>
      <c r="O68" s="45"/>
      <c r="P68" s="45"/>
      <c r="Q68" s="45">
        <v>2216.69</v>
      </c>
      <c r="R68" s="45">
        <v>443.33800000000002</v>
      </c>
      <c r="S68" s="45">
        <v>33.250349999999997</v>
      </c>
      <c r="T68" s="45">
        <v>22.166900000000002</v>
      </c>
      <c r="U68" s="45">
        <v>4.4333800000000005</v>
      </c>
      <c r="V68" s="45">
        <v>55.417250000000003</v>
      </c>
      <c r="W68" s="45">
        <v>177.33520000000001</v>
      </c>
      <c r="X68" s="45">
        <v>66.500699999999995</v>
      </c>
      <c r="Y68" s="45">
        <v>13.300140000000001</v>
      </c>
      <c r="Z68" s="45">
        <v>815.74191999999994</v>
      </c>
      <c r="AA68" s="45">
        <v>184.72416666666666</v>
      </c>
      <c r="AB68" s="45">
        <v>246.29888888888888</v>
      </c>
      <c r="AC68" s="45">
        <v>158.61648444444447</v>
      </c>
      <c r="AD68" s="45">
        <v>589.63954000000001</v>
      </c>
      <c r="AE68" s="45">
        <v>46.99860000000001</v>
      </c>
      <c r="AF68" s="45">
        <v>397</v>
      </c>
      <c r="AG68" s="45">
        <v>0</v>
      </c>
      <c r="AH68" s="45">
        <v>0</v>
      </c>
      <c r="AI68" s="45">
        <v>0</v>
      </c>
      <c r="AJ68" s="45">
        <v>0</v>
      </c>
      <c r="AK68" s="45">
        <v>3.0700000000000003</v>
      </c>
      <c r="AL68" s="45">
        <v>0</v>
      </c>
      <c r="AM68" s="45">
        <v>447.0686</v>
      </c>
      <c r="AN68" s="45">
        <v>1852.4500599999999</v>
      </c>
      <c r="AO68" s="45">
        <v>11.124072212577161</v>
      </c>
      <c r="AP68" s="45">
        <v>0.88992577700617292</v>
      </c>
      <c r="AQ68" s="45">
        <v>0.44496288850308646</v>
      </c>
      <c r="AR68" s="45">
        <v>7.7584150000000012</v>
      </c>
      <c r="AS68" s="45">
        <v>2.855096720000001</v>
      </c>
      <c r="AT68" s="45">
        <v>95.317669999999993</v>
      </c>
      <c r="AU68" s="45">
        <v>3.6944833333333338</v>
      </c>
      <c r="AV68" s="45">
        <v>122.08462593141975</v>
      </c>
      <c r="AW68" s="45">
        <v>30.78736111111111</v>
      </c>
      <c r="AX68" s="45">
        <v>18.22611777777778</v>
      </c>
      <c r="AY68" s="45">
        <v>0.46181041666666667</v>
      </c>
      <c r="AZ68" s="45">
        <v>7.3889666666666676</v>
      </c>
      <c r="BA68" s="45">
        <v>2.8734870370370369</v>
      </c>
      <c r="BB68" s="45">
        <v>21.983489427407413</v>
      </c>
      <c r="BC68" s="45">
        <v>81.721232436666668</v>
      </c>
      <c r="BD68" s="45"/>
      <c r="BE68" s="45">
        <v>0</v>
      </c>
      <c r="BF68" s="45">
        <v>81.721232436666668</v>
      </c>
      <c r="BG68" s="45">
        <v>67.580104166666672</v>
      </c>
      <c r="BH68" s="45"/>
      <c r="BI68" s="45">
        <v>0</v>
      </c>
      <c r="BJ68" s="45"/>
      <c r="BK68" s="45"/>
      <c r="BL68" s="45">
        <v>67.580104166666672</v>
      </c>
      <c r="BM68" s="45">
        <v>4340.526022534752</v>
      </c>
      <c r="BN68" s="45">
        <f t="shared" si="0"/>
        <v>246.96579604983825</v>
      </c>
      <c r="BO68" s="45">
        <f t="shared" si="1"/>
        <v>174.52249587521902</v>
      </c>
      <c r="BP68" s="46">
        <f t="shared" si="3"/>
        <v>8.7608069164265068</v>
      </c>
      <c r="BQ68" s="46">
        <f t="shared" si="2"/>
        <v>1.9020172910662811</v>
      </c>
      <c r="BR68" s="47">
        <v>4</v>
      </c>
      <c r="BS68" s="46">
        <f t="shared" si="4"/>
        <v>4.6109510086455305</v>
      </c>
      <c r="BT68" s="46">
        <f t="shared" si="5"/>
        <v>13.25</v>
      </c>
      <c r="BU68" s="46">
        <f t="shared" si="6"/>
        <v>15.273775216138318</v>
      </c>
      <c r="BV68" s="45">
        <f t="shared" si="11"/>
        <v>662.96218787994735</v>
      </c>
      <c r="BW68" s="45">
        <f t="shared" si="7"/>
        <v>1084.4504798050048</v>
      </c>
      <c r="BX68" s="45">
        <f t="shared" si="8"/>
        <v>5424.9765023397567</v>
      </c>
      <c r="BY68" s="45">
        <f t="shared" si="9"/>
        <v>65099.718028077084</v>
      </c>
      <c r="BZ68" s="45">
        <f t="shared" si="10"/>
        <v>130199.43605615417</v>
      </c>
      <c r="CA68" s="48">
        <v>43101</v>
      </c>
      <c r="CB68" s="49">
        <v>0</v>
      </c>
      <c r="CC68" s="49">
        <v>0</v>
      </c>
    </row>
    <row r="69" spans="1:81">
      <c r="A69" s="41" t="s">
        <v>193</v>
      </c>
      <c r="B69" s="41" t="s">
        <v>66</v>
      </c>
      <c r="C69" s="41" t="s">
        <v>67</v>
      </c>
      <c r="D69" s="42" t="s">
        <v>194</v>
      </c>
      <c r="E69" s="43" t="s">
        <v>62</v>
      </c>
      <c r="F69" s="43" t="s">
        <v>63</v>
      </c>
      <c r="G69" s="43">
        <v>1</v>
      </c>
      <c r="H69" s="44">
        <v>1281.1600000000001</v>
      </c>
      <c r="I69" s="45">
        <v>1281.1600000000001</v>
      </c>
      <c r="J69" s="45"/>
      <c r="K69" s="45"/>
      <c r="L69" s="45"/>
      <c r="M69" s="45"/>
      <c r="N69" s="45"/>
      <c r="O69" s="45"/>
      <c r="P69" s="45"/>
      <c r="Q69" s="45">
        <v>1281.1600000000001</v>
      </c>
      <c r="R69" s="45">
        <v>256.23200000000003</v>
      </c>
      <c r="S69" s="45">
        <v>19.217400000000001</v>
      </c>
      <c r="T69" s="45">
        <v>12.8116</v>
      </c>
      <c r="U69" s="45">
        <v>2.5623200000000002</v>
      </c>
      <c r="V69" s="45">
        <v>32.029000000000003</v>
      </c>
      <c r="W69" s="45">
        <v>102.4928</v>
      </c>
      <c r="X69" s="45">
        <v>38.434800000000003</v>
      </c>
      <c r="Y69" s="45">
        <v>7.6869600000000009</v>
      </c>
      <c r="Z69" s="45">
        <v>471.46688</v>
      </c>
      <c r="AA69" s="45">
        <v>106.76333333333334</v>
      </c>
      <c r="AB69" s="45">
        <v>142.35111111111112</v>
      </c>
      <c r="AC69" s="45">
        <v>91.674115555555574</v>
      </c>
      <c r="AD69" s="45">
        <v>340.78856000000007</v>
      </c>
      <c r="AE69" s="45">
        <v>103.13039999999999</v>
      </c>
      <c r="AF69" s="45">
        <v>397</v>
      </c>
      <c r="AG69" s="45">
        <v>0</v>
      </c>
      <c r="AH69" s="45">
        <v>0</v>
      </c>
      <c r="AI69" s="45">
        <v>9.84</v>
      </c>
      <c r="AJ69" s="45">
        <v>0</v>
      </c>
      <c r="AK69" s="45">
        <v>3.0700000000000003</v>
      </c>
      <c r="AL69" s="45">
        <v>0</v>
      </c>
      <c r="AM69" s="45">
        <v>513.04039999999998</v>
      </c>
      <c r="AN69" s="45">
        <v>1325.29584</v>
      </c>
      <c r="AO69" s="45">
        <v>6.4292780478395075</v>
      </c>
      <c r="AP69" s="45">
        <v>0.51434224382716054</v>
      </c>
      <c r="AQ69" s="45">
        <v>0.25717112191358027</v>
      </c>
      <c r="AR69" s="45">
        <v>4.4840600000000013</v>
      </c>
      <c r="AS69" s="45">
        <v>1.6501340800000008</v>
      </c>
      <c r="AT69" s="45">
        <v>55.089880000000001</v>
      </c>
      <c r="AU69" s="45">
        <v>2.1352666666666669</v>
      </c>
      <c r="AV69" s="45">
        <v>70.560132160246923</v>
      </c>
      <c r="AW69" s="45">
        <v>17.79388888888889</v>
      </c>
      <c r="AX69" s="45">
        <v>10.533982222222223</v>
      </c>
      <c r="AY69" s="45">
        <v>0.26690833333333336</v>
      </c>
      <c r="AZ69" s="45">
        <v>4.2705333333333337</v>
      </c>
      <c r="BA69" s="45">
        <v>1.660762962962963</v>
      </c>
      <c r="BB69" s="45">
        <v>12.705595872592596</v>
      </c>
      <c r="BC69" s="45">
        <v>47.23167161333334</v>
      </c>
      <c r="BD69" s="45">
        <v>174.70363636363635</v>
      </c>
      <c r="BE69" s="45">
        <v>174.70363636363635</v>
      </c>
      <c r="BF69" s="45">
        <v>221.93530797696968</v>
      </c>
      <c r="BG69" s="45">
        <v>67.580104166666672</v>
      </c>
      <c r="BH69" s="45"/>
      <c r="BI69" s="45">
        <v>0</v>
      </c>
      <c r="BJ69" s="45"/>
      <c r="BK69" s="45"/>
      <c r="BL69" s="45">
        <v>67.580104166666672</v>
      </c>
      <c r="BM69" s="45">
        <v>2966.5313843038839</v>
      </c>
      <c r="BN69" s="45">
        <f t="shared" si="0"/>
        <v>246.96579604983825</v>
      </c>
      <c r="BO69" s="45">
        <f t="shared" si="1"/>
        <v>174.52249587521902</v>
      </c>
      <c r="BP69" s="46">
        <f t="shared" si="3"/>
        <v>8.6609686609686669</v>
      </c>
      <c r="BQ69" s="46">
        <f t="shared" si="2"/>
        <v>1.8803418803418819</v>
      </c>
      <c r="BR69" s="47">
        <v>3</v>
      </c>
      <c r="BS69" s="46">
        <f t="shared" si="4"/>
        <v>3.4188034188034218</v>
      </c>
      <c r="BT69" s="46">
        <f t="shared" si="5"/>
        <v>12.25</v>
      </c>
      <c r="BU69" s="46">
        <f t="shared" si="6"/>
        <v>13.960113960113972</v>
      </c>
      <c r="BV69" s="45">
        <f t="shared" si="11"/>
        <v>414.13116191136874</v>
      </c>
      <c r="BW69" s="45">
        <f t="shared" si="7"/>
        <v>835.61945383642603</v>
      </c>
      <c r="BX69" s="45">
        <f t="shared" si="8"/>
        <v>3802.15083814031</v>
      </c>
      <c r="BY69" s="45">
        <f t="shared" si="9"/>
        <v>45625.810057683717</v>
      </c>
      <c r="BZ69" s="45">
        <f t="shared" si="10"/>
        <v>91251.620115367434</v>
      </c>
      <c r="CA69" s="48">
        <v>43101</v>
      </c>
      <c r="CB69" s="49">
        <v>0</v>
      </c>
      <c r="CC69" s="49">
        <v>0</v>
      </c>
    </row>
    <row r="70" spans="1:81">
      <c r="A70" s="41" t="s">
        <v>195</v>
      </c>
      <c r="B70" s="41" t="s">
        <v>73</v>
      </c>
      <c r="C70" s="41" t="s">
        <v>161</v>
      </c>
      <c r="D70" s="42" t="s">
        <v>196</v>
      </c>
      <c r="E70" s="43" t="s">
        <v>62</v>
      </c>
      <c r="F70" s="43" t="s">
        <v>63</v>
      </c>
      <c r="G70" s="43">
        <v>5</v>
      </c>
      <c r="H70" s="44">
        <v>1076.08</v>
      </c>
      <c r="I70" s="45">
        <v>5380.4</v>
      </c>
      <c r="J70" s="45"/>
      <c r="K70" s="45"/>
      <c r="L70" s="45"/>
      <c r="M70" s="45"/>
      <c r="N70" s="45"/>
      <c r="O70" s="45"/>
      <c r="P70" s="45"/>
      <c r="Q70" s="45">
        <v>5380.4</v>
      </c>
      <c r="R70" s="45">
        <v>1076.08</v>
      </c>
      <c r="S70" s="45">
        <v>80.705999999999989</v>
      </c>
      <c r="T70" s="45">
        <v>53.803999999999995</v>
      </c>
      <c r="U70" s="45">
        <v>10.7608</v>
      </c>
      <c r="V70" s="45">
        <v>134.51</v>
      </c>
      <c r="W70" s="45">
        <v>430.43199999999996</v>
      </c>
      <c r="X70" s="45">
        <v>161.41199999999998</v>
      </c>
      <c r="Y70" s="45">
        <v>32.282399999999996</v>
      </c>
      <c r="Z70" s="45">
        <v>1979.9872</v>
      </c>
      <c r="AA70" s="45">
        <v>448.36666666666662</v>
      </c>
      <c r="AB70" s="45">
        <v>597.82222222222219</v>
      </c>
      <c r="AC70" s="45">
        <v>384.99751111111112</v>
      </c>
      <c r="AD70" s="45">
        <v>1431.1864</v>
      </c>
      <c r="AE70" s="45">
        <v>577.17600000000004</v>
      </c>
      <c r="AF70" s="45">
        <v>1985</v>
      </c>
      <c r="AG70" s="45">
        <v>0</v>
      </c>
      <c r="AH70" s="45">
        <v>242.89999999999998</v>
      </c>
      <c r="AI70" s="45">
        <v>47.75</v>
      </c>
      <c r="AJ70" s="45">
        <v>0</v>
      </c>
      <c r="AK70" s="45">
        <v>15.350000000000001</v>
      </c>
      <c r="AL70" s="45">
        <v>0</v>
      </c>
      <c r="AM70" s="45">
        <v>2868.1759999999999</v>
      </c>
      <c r="AN70" s="45">
        <v>6279.3495999999996</v>
      </c>
      <c r="AO70" s="45">
        <v>27.000599151234567</v>
      </c>
      <c r="AP70" s="45">
        <v>2.1600479320987653</v>
      </c>
      <c r="AQ70" s="45">
        <v>1.0800239660493827</v>
      </c>
      <c r="AR70" s="45">
        <v>18.831400000000002</v>
      </c>
      <c r="AS70" s="45">
        <v>6.929955200000002</v>
      </c>
      <c r="AT70" s="45">
        <v>231.35719999999998</v>
      </c>
      <c r="AU70" s="45">
        <v>8.9673333333333325</v>
      </c>
      <c r="AV70" s="45">
        <v>296.32655958271602</v>
      </c>
      <c r="AW70" s="45">
        <v>74.727777777777774</v>
      </c>
      <c r="AX70" s="45">
        <v>44.238844444444446</v>
      </c>
      <c r="AY70" s="45">
        <v>1.1209166666666666</v>
      </c>
      <c r="AZ70" s="45">
        <v>17.934666666666665</v>
      </c>
      <c r="BA70" s="45">
        <v>6.9745925925925922</v>
      </c>
      <c r="BB70" s="45">
        <v>53.358821718518527</v>
      </c>
      <c r="BC70" s="45">
        <v>198.35561986666667</v>
      </c>
      <c r="BD70" s="45"/>
      <c r="BE70" s="45">
        <v>0</v>
      </c>
      <c r="BF70" s="45">
        <v>198.35561986666667</v>
      </c>
      <c r="BG70" s="45">
        <v>243.21458333333328</v>
      </c>
      <c r="BH70" s="45"/>
      <c r="BI70" s="45">
        <v>0</v>
      </c>
      <c r="BJ70" s="45"/>
      <c r="BK70" s="45"/>
      <c r="BL70" s="45">
        <v>243.21458333333328</v>
      </c>
      <c r="BM70" s="45">
        <v>12397.646362782714</v>
      </c>
      <c r="BN70" s="45">
        <f t="shared" ref="BN70:BN133" si="12">$BN$5*G70</f>
        <v>1234.8289802491913</v>
      </c>
      <c r="BO70" s="45">
        <f t="shared" ref="BO70:BO133" si="13">$BO$5*G70</f>
        <v>872.61247937609505</v>
      </c>
      <c r="BP70" s="46">
        <f t="shared" si="3"/>
        <v>8.6609686609686669</v>
      </c>
      <c r="BQ70" s="46">
        <f t="shared" ref="BQ70:BQ133" si="14">((100/((100-$BT70)%)-100)*$BQ$5)/$BT70</f>
        <v>1.8803418803418819</v>
      </c>
      <c r="BR70" s="47">
        <v>3</v>
      </c>
      <c r="BS70" s="46">
        <f t="shared" si="4"/>
        <v>3.4188034188034218</v>
      </c>
      <c r="BT70" s="46">
        <f t="shared" si="5"/>
        <v>12.25</v>
      </c>
      <c r="BU70" s="46">
        <f t="shared" si="6"/>
        <v>13.960113960113972</v>
      </c>
      <c r="BV70" s="45">
        <f t="shared" si="11"/>
        <v>1730.7255606163919</v>
      </c>
      <c r="BW70" s="45">
        <f t="shared" si="7"/>
        <v>3838.1670202416781</v>
      </c>
      <c r="BX70" s="45">
        <f t="shared" si="8"/>
        <v>16235.813383024393</v>
      </c>
      <c r="BY70" s="45">
        <f t="shared" si="9"/>
        <v>194829.76059629273</v>
      </c>
      <c r="BZ70" s="45">
        <f t="shared" si="10"/>
        <v>389659.52119258547</v>
      </c>
      <c r="CA70" s="48">
        <v>43101</v>
      </c>
      <c r="CB70" s="49">
        <v>0</v>
      </c>
      <c r="CC70" s="49">
        <v>0</v>
      </c>
    </row>
    <row r="71" spans="1:81">
      <c r="A71" s="41" t="s">
        <v>195</v>
      </c>
      <c r="B71" s="41" t="s">
        <v>110</v>
      </c>
      <c r="C71" s="41" t="s">
        <v>161</v>
      </c>
      <c r="D71" s="42" t="s">
        <v>197</v>
      </c>
      <c r="E71" s="43" t="s">
        <v>62</v>
      </c>
      <c r="F71" s="43" t="s">
        <v>63</v>
      </c>
      <c r="G71" s="43">
        <v>1</v>
      </c>
      <c r="H71" s="44">
        <v>1076.08</v>
      </c>
      <c r="I71" s="45">
        <v>1076.08</v>
      </c>
      <c r="J71" s="45"/>
      <c r="K71" s="45"/>
      <c r="L71" s="45"/>
      <c r="M71" s="45"/>
      <c r="N71" s="45"/>
      <c r="O71" s="45"/>
      <c r="P71" s="45"/>
      <c r="Q71" s="45">
        <v>1076.08</v>
      </c>
      <c r="R71" s="45">
        <v>215.21600000000001</v>
      </c>
      <c r="S71" s="45">
        <v>16.141199999999998</v>
      </c>
      <c r="T71" s="45">
        <v>10.7608</v>
      </c>
      <c r="U71" s="45">
        <v>2.1521599999999999</v>
      </c>
      <c r="V71" s="45">
        <v>26.902000000000001</v>
      </c>
      <c r="W71" s="45">
        <v>86.086399999999998</v>
      </c>
      <c r="X71" s="45">
        <v>32.282399999999996</v>
      </c>
      <c r="Y71" s="45">
        <v>6.45648</v>
      </c>
      <c r="Z71" s="45">
        <v>395.99743999999998</v>
      </c>
      <c r="AA71" s="45">
        <v>89.673333333333318</v>
      </c>
      <c r="AB71" s="45">
        <v>119.56444444444443</v>
      </c>
      <c r="AC71" s="45">
        <v>76.999502222222233</v>
      </c>
      <c r="AD71" s="45">
        <v>286.23728</v>
      </c>
      <c r="AE71" s="45">
        <v>115.43520000000001</v>
      </c>
      <c r="AF71" s="45">
        <v>397</v>
      </c>
      <c r="AG71" s="45">
        <v>0</v>
      </c>
      <c r="AH71" s="45">
        <v>48.58</v>
      </c>
      <c r="AI71" s="45">
        <v>9.5500000000000007</v>
      </c>
      <c r="AJ71" s="45">
        <v>0</v>
      </c>
      <c r="AK71" s="45">
        <v>3.0700000000000003</v>
      </c>
      <c r="AL71" s="45">
        <v>0</v>
      </c>
      <c r="AM71" s="45">
        <v>573.63520000000005</v>
      </c>
      <c r="AN71" s="45">
        <v>1255.8699200000001</v>
      </c>
      <c r="AO71" s="45">
        <v>5.400119830246914</v>
      </c>
      <c r="AP71" s="45">
        <v>0.43200958641975307</v>
      </c>
      <c r="AQ71" s="45">
        <v>0.21600479320987653</v>
      </c>
      <c r="AR71" s="45">
        <v>3.7662800000000001</v>
      </c>
      <c r="AS71" s="45">
        <v>1.3859910400000004</v>
      </c>
      <c r="AT71" s="45">
        <v>46.271439999999991</v>
      </c>
      <c r="AU71" s="45">
        <v>1.7934666666666668</v>
      </c>
      <c r="AV71" s="45">
        <v>59.265311916543205</v>
      </c>
      <c r="AW71" s="45">
        <v>14.945555555555554</v>
      </c>
      <c r="AX71" s="45">
        <v>8.8477688888888881</v>
      </c>
      <c r="AY71" s="45">
        <v>0.22418333333333329</v>
      </c>
      <c r="AZ71" s="45">
        <v>3.5869333333333335</v>
      </c>
      <c r="BA71" s="45">
        <v>1.3949185185185184</v>
      </c>
      <c r="BB71" s="45">
        <v>10.671764343703705</v>
      </c>
      <c r="BC71" s="45">
        <v>39.671123973333337</v>
      </c>
      <c r="BD71" s="45"/>
      <c r="BE71" s="45">
        <v>0</v>
      </c>
      <c r="BF71" s="45">
        <v>39.671123973333337</v>
      </c>
      <c r="BG71" s="45">
        <v>58.757316666666675</v>
      </c>
      <c r="BH71" s="45"/>
      <c r="BI71" s="45">
        <v>0</v>
      </c>
      <c r="BJ71" s="45"/>
      <c r="BK71" s="45"/>
      <c r="BL71" s="45">
        <v>58.757316666666675</v>
      </c>
      <c r="BM71" s="45">
        <v>2489.6436725565432</v>
      </c>
      <c r="BN71" s="45">
        <f t="shared" si="12"/>
        <v>246.96579604983825</v>
      </c>
      <c r="BO71" s="45">
        <f t="shared" si="13"/>
        <v>174.52249587521902</v>
      </c>
      <c r="BP71" s="46">
        <f t="shared" ref="BP71:BP134" si="15">((100/((100-$BT71)%)-100)*$BP$5)/$BT71</f>
        <v>8.6609686609686669</v>
      </c>
      <c r="BQ71" s="46">
        <f t="shared" si="14"/>
        <v>1.8803418803418819</v>
      </c>
      <c r="BR71" s="47">
        <v>3</v>
      </c>
      <c r="BS71" s="46">
        <f t="shared" ref="BS71:BS134" si="16">((100/((100-$BT71)%)-100)*BR71)/$BT71</f>
        <v>3.4188034188034218</v>
      </c>
      <c r="BT71" s="46">
        <f t="shared" ref="BT71:BT134" si="17">$BP$5+$BQ$5+BR71</f>
        <v>12.25</v>
      </c>
      <c r="BU71" s="46">
        <f t="shared" ref="BU71:BU134" si="18">BP71+BQ71+BS71</f>
        <v>13.960113960113972</v>
      </c>
      <c r="BV71" s="45">
        <f t="shared" ref="BV71:BV134" si="19">((BM71)*BU71)%</f>
        <v>347.55709388966017</v>
      </c>
      <c r="BW71" s="45">
        <f t="shared" ref="BW71:BW134" si="20">BN71+BO71+BV71</f>
        <v>769.04538581471752</v>
      </c>
      <c r="BX71" s="45">
        <f t="shared" ref="BX71:BX134" si="21">BM71+BW71</f>
        <v>3258.6890583712607</v>
      </c>
      <c r="BY71" s="45">
        <f t="shared" ref="BY71:BY134" si="22">BX71*12</f>
        <v>39104.268700455126</v>
      </c>
      <c r="BZ71" s="45">
        <f t="shared" ref="BZ71:BZ134" si="23">BX71*24</f>
        <v>78208.537400910252</v>
      </c>
      <c r="CA71" s="48">
        <v>43101</v>
      </c>
      <c r="CB71" s="49">
        <v>0</v>
      </c>
      <c r="CC71" s="49">
        <v>0</v>
      </c>
    </row>
    <row r="72" spans="1:81">
      <c r="A72" s="41" t="s">
        <v>195</v>
      </c>
      <c r="B72" s="41" t="s">
        <v>78</v>
      </c>
      <c r="C72" s="41" t="s">
        <v>198</v>
      </c>
      <c r="D72" s="42" t="s">
        <v>199</v>
      </c>
      <c r="E72" s="43" t="s">
        <v>62</v>
      </c>
      <c r="F72" s="43" t="s">
        <v>63</v>
      </c>
      <c r="G72" s="43">
        <v>3</v>
      </c>
      <c r="H72" s="44">
        <v>3062.89</v>
      </c>
      <c r="I72" s="45">
        <v>9188.67</v>
      </c>
      <c r="J72" s="45"/>
      <c r="K72" s="45"/>
      <c r="L72" s="45"/>
      <c r="M72" s="45"/>
      <c r="N72" s="45"/>
      <c r="O72" s="45"/>
      <c r="P72" s="45"/>
      <c r="Q72" s="45">
        <v>9188.67</v>
      </c>
      <c r="R72" s="45">
        <v>1837.7340000000002</v>
      </c>
      <c r="S72" s="45">
        <v>137.83005</v>
      </c>
      <c r="T72" s="45">
        <v>91.886700000000005</v>
      </c>
      <c r="U72" s="45">
        <v>18.37734</v>
      </c>
      <c r="V72" s="45">
        <v>229.71675000000002</v>
      </c>
      <c r="W72" s="45">
        <v>735.09360000000004</v>
      </c>
      <c r="X72" s="45">
        <v>275.6601</v>
      </c>
      <c r="Y72" s="45">
        <v>55.132020000000004</v>
      </c>
      <c r="Z72" s="45">
        <v>3381.4305600000002</v>
      </c>
      <c r="AA72" s="45">
        <v>765.72249999999997</v>
      </c>
      <c r="AB72" s="45">
        <v>1020.9633333333333</v>
      </c>
      <c r="AC72" s="45">
        <v>657.50038666666683</v>
      </c>
      <c r="AD72" s="45">
        <v>2444.18622</v>
      </c>
      <c r="AE72" s="45">
        <v>0</v>
      </c>
      <c r="AF72" s="45">
        <v>1191</v>
      </c>
      <c r="AG72" s="45">
        <v>0</v>
      </c>
      <c r="AH72" s="45">
        <v>0</v>
      </c>
      <c r="AI72" s="45">
        <v>0</v>
      </c>
      <c r="AJ72" s="45">
        <v>0</v>
      </c>
      <c r="AK72" s="45">
        <v>9.2100000000000009</v>
      </c>
      <c r="AL72" s="45">
        <v>881.64</v>
      </c>
      <c r="AM72" s="45">
        <v>2081.85</v>
      </c>
      <c r="AN72" s="45">
        <v>7907.4667800000007</v>
      </c>
      <c r="AO72" s="45">
        <v>46.111738049768526</v>
      </c>
      <c r="AP72" s="45">
        <v>3.688939043981482</v>
      </c>
      <c r="AQ72" s="45">
        <v>1.844469521990741</v>
      </c>
      <c r="AR72" s="45">
        <v>32.160345000000007</v>
      </c>
      <c r="AS72" s="45">
        <v>11.835006960000005</v>
      </c>
      <c r="AT72" s="45">
        <v>395.11280999999997</v>
      </c>
      <c r="AU72" s="45">
        <v>15.314450000000001</v>
      </c>
      <c r="AV72" s="45">
        <v>506.06775857574075</v>
      </c>
      <c r="AW72" s="45">
        <v>127.62041666666666</v>
      </c>
      <c r="AX72" s="45">
        <v>75.55128666666667</v>
      </c>
      <c r="AY72" s="45">
        <v>1.9143062499999999</v>
      </c>
      <c r="AZ72" s="45">
        <v>30.628900000000002</v>
      </c>
      <c r="BA72" s="45">
        <v>11.911238888888889</v>
      </c>
      <c r="BB72" s="45">
        <v>91.126422637777793</v>
      </c>
      <c r="BC72" s="45">
        <v>338.75257111000002</v>
      </c>
      <c r="BD72" s="45"/>
      <c r="BE72" s="45">
        <v>0</v>
      </c>
      <c r="BF72" s="45">
        <v>338.75257111000002</v>
      </c>
      <c r="BG72" s="45">
        <v>264.62281250000012</v>
      </c>
      <c r="BH72" s="45"/>
      <c r="BI72" s="45">
        <v>0</v>
      </c>
      <c r="BJ72" s="45"/>
      <c r="BK72" s="45"/>
      <c r="BL72" s="45">
        <v>264.62281250000012</v>
      </c>
      <c r="BM72" s="45">
        <v>18205.579922185741</v>
      </c>
      <c r="BN72" s="45">
        <f t="shared" si="12"/>
        <v>740.89738814951477</v>
      </c>
      <c r="BO72" s="45">
        <f t="shared" si="13"/>
        <v>523.56748762565712</v>
      </c>
      <c r="BP72" s="46">
        <f t="shared" si="15"/>
        <v>8.6609686609686669</v>
      </c>
      <c r="BQ72" s="46">
        <f t="shared" si="14"/>
        <v>1.8803418803418819</v>
      </c>
      <c r="BR72" s="47">
        <v>3</v>
      </c>
      <c r="BS72" s="46">
        <f t="shared" si="16"/>
        <v>3.4188034188034218</v>
      </c>
      <c r="BT72" s="46">
        <f t="shared" si="17"/>
        <v>12.25</v>
      </c>
      <c r="BU72" s="46">
        <f t="shared" si="18"/>
        <v>13.960113960113972</v>
      </c>
      <c r="BV72" s="45">
        <f t="shared" si="19"/>
        <v>2541.5197042367581</v>
      </c>
      <c r="BW72" s="45">
        <f t="shared" si="20"/>
        <v>3805.9845800119301</v>
      </c>
      <c r="BX72" s="45">
        <f t="shared" si="21"/>
        <v>22011.564502197671</v>
      </c>
      <c r="BY72" s="45">
        <f t="shared" si="22"/>
        <v>264138.77402637206</v>
      </c>
      <c r="BZ72" s="45">
        <f t="shared" si="23"/>
        <v>528277.54805274413</v>
      </c>
      <c r="CA72" s="48">
        <v>43101</v>
      </c>
      <c r="CB72" s="49">
        <v>0</v>
      </c>
      <c r="CC72" s="49">
        <v>0</v>
      </c>
    </row>
    <row r="73" spans="1:81">
      <c r="A73" s="41" t="s">
        <v>195</v>
      </c>
      <c r="B73" s="41" t="s">
        <v>78</v>
      </c>
      <c r="C73" s="41" t="s">
        <v>198</v>
      </c>
      <c r="D73" s="42" t="s">
        <v>200</v>
      </c>
      <c r="E73" s="43" t="s">
        <v>62</v>
      </c>
      <c r="F73" s="43" t="s">
        <v>64</v>
      </c>
      <c r="G73" s="43">
        <v>1</v>
      </c>
      <c r="H73" s="44">
        <v>3062.89</v>
      </c>
      <c r="I73" s="45">
        <v>3062.89</v>
      </c>
      <c r="J73" s="45"/>
      <c r="K73" s="45"/>
      <c r="L73" s="45"/>
      <c r="M73" s="45"/>
      <c r="N73" s="45"/>
      <c r="O73" s="45"/>
      <c r="P73" s="45"/>
      <c r="Q73" s="45">
        <v>3062.89</v>
      </c>
      <c r="R73" s="45">
        <v>612.57799999999997</v>
      </c>
      <c r="S73" s="45">
        <v>45.943349999999995</v>
      </c>
      <c r="T73" s="45">
        <v>30.628899999999998</v>
      </c>
      <c r="U73" s="45">
        <v>6.1257799999999998</v>
      </c>
      <c r="V73" s="45">
        <v>76.572249999999997</v>
      </c>
      <c r="W73" s="45">
        <v>245.03119999999998</v>
      </c>
      <c r="X73" s="45">
        <v>91.88669999999999</v>
      </c>
      <c r="Y73" s="45">
        <v>18.37734</v>
      </c>
      <c r="Z73" s="45">
        <v>1127.1435199999999</v>
      </c>
      <c r="AA73" s="45">
        <v>255.24083333333331</v>
      </c>
      <c r="AB73" s="45">
        <v>340.32111111111107</v>
      </c>
      <c r="AC73" s="45">
        <v>219.16679555555558</v>
      </c>
      <c r="AD73" s="45">
        <v>814.72874000000002</v>
      </c>
      <c r="AE73" s="45">
        <v>0</v>
      </c>
      <c r="AF73" s="45">
        <v>397</v>
      </c>
      <c r="AG73" s="45">
        <v>0</v>
      </c>
      <c r="AH73" s="45">
        <v>0</v>
      </c>
      <c r="AI73" s="45">
        <v>0</v>
      </c>
      <c r="AJ73" s="45">
        <v>0</v>
      </c>
      <c r="AK73" s="45">
        <v>3.0700000000000003</v>
      </c>
      <c r="AL73" s="45">
        <v>293.88</v>
      </c>
      <c r="AM73" s="45">
        <v>693.95</v>
      </c>
      <c r="AN73" s="45">
        <v>2635.8222599999999</v>
      </c>
      <c r="AO73" s="45">
        <v>15.37057934992284</v>
      </c>
      <c r="AP73" s="45">
        <v>1.2296463479938271</v>
      </c>
      <c r="AQ73" s="45">
        <v>0.61482317399691355</v>
      </c>
      <c r="AR73" s="45">
        <v>10.720115000000002</v>
      </c>
      <c r="AS73" s="45">
        <v>3.9450023200000013</v>
      </c>
      <c r="AT73" s="45">
        <v>131.70426999999998</v>
      </c>
      <c r="AU73" s="45">
        <v>5.1048166666666672</v>
      </c>
      <c r="AV73" s="45">
        <v>168.68925285858023</v>
      </c>
      <c r="AW73" s="45">
        <v>42.540138888888883</v>
      </c>
      <c r="AX73" s="45">
        <v>25.183762222222224</v>
      </c>
      <c r="AY73" s="45">
        <v>0.63810208333333329</v>
      </c>
      <c r="AZ73" s="45">
        <v>10.209633333333334</v>
      </c>
      <c r="BA73" s="45">
        <v>3.9704129629629628</v>
      </c>
      <c r="BB73" s="45">
        <v>30.375474212592597</v>
      </c>
      <c r="BC73" s="45">
        <v>112.91752370333333</v>
      </c>
      <c r="BD73" s="45"/>
      <c r="BE73" s="45">
        <v>0</v>
      </c>
      <c r="BF73" s="45">
        <v>112.91752370333333</v>
      </c>
      <c r="BG73" s="45">
        <v>88.207604166666698</v>
      </c>
      <c r="BH73" s="45"/>
      <c r="BI73" s="45">
        <v>0</v>
      </c>
      <c r="BJ73" s="45"/>
      <c r="BK73" s="45"/>
      <c r="BL73" s="45">
        <v>88.207604166666698</v>
      </c>
      <c r="BM73" s="45">
        <v>6068.5266407285808</v>
      </c>
      <c r="BN73" s="45">
        <f t="shared" si="12"/>
        <v>246.96579604983825</v>
      </c>
      <c r="BO73" s="45">
        <f t="shared" si="13"/>
        <v>174.52249587521902</v>
      </c>
      <c r="BP73" s="46">
        <f t="shared" si="15"/>
        <v>8.6609686609686669</v>
      </c>
      <c r="BQ73" s="46">
        <f t="shared" si="14"/>
        <v>1.8803418803418819</v>
      </c>
      <c r="BR73" s="47">
        <v>3</v>
      </c>
      <c r="BS73" s="46">
        <f t="shared" si="16"/>
        <v>3.4188034188034218</v>
      </c>
      <c r="BT73" s="46">
        <f t="shared" si="17"/>
        <v>12.25</v>
      </c>
      <c r="BU73" s="46">
        <f t="shared" si="18"/>
        <v>13.960113960113972</v>
      </c>
      <c r="BV73" s="45">
        <f t="shared" si="19"/>
        <v>847.17323474558611</v>
      </c>
      <c r="BW73" s="45">
        <f t="shared" si="20"/>
        <v>1268.6615266706435</v>
      </c>
      <c r="BX73" s="45">
        <f t="shared" si="21"/>
        <v>7337.1881673992248</v>
      </c>
      <c r="BY73" s="45">
        <f t="shared" si="22"/>
        <v>88046.258008790697</v>
      </c>
      <c r="BZ73" s="45">
        <f t="shared" si="23"/>
        <v>176092.51601758139</v>
      </c>
      <c r="CA73" s="48">
        <v>43101</v>
      </c>
      <c r="CB73" s="49">
        <v>0</v>
      </c>
      <c r="CC73" s="49">
        <v>0</v>
      </c>
    </row>
    <row r="74" spans="1:81">
      <c r="A74" s="41" t="s">
        <v>195</v>
      </c>
      <c r="B74" s="41" t="s">
        <v>16</v>
      </c>
      <c r="C74" s="41" t="s">
        <v>161</v>
      </c>
      <c r="D74" s="42" t="s">
        <v>201</v>
      </c>
      <c r="E74" s="43" t="s">
        <v>62</v>
      </c>
      <c r="F74" s="43" t="s">
        <v>63</v>
      </c>
      <c r="G74" s="43">
        <v>3</v>
      </c>
      <c r="H74" s="44">
        <v>2216.69</v>
      </c>
      <c r="I74" s="45">
        <v>6650.07</v>
      </c>
      <c r="J74" s="45"/>
      <c r="K74" s="45"/>
      <c r="L74" s="45"/>
      <c r="M74" s="45"/>
      <c r="N74" s="45"/>
      <c r="O74" s="45"/>
      <c r="P74" s="45"/>
      <c r="Q74" s="45">
        <v>6650.07</v>
      </c>
      <c r="R74" s="45">
        <v>1330.0140000000001</v>
      </c>
      <c r="S74" s="45">
        <v>99.751049999999992</v>
      </c>
      <c r="T74" s="45">
        <v>66.500699999999995</v>
      </c>
      <c r="U74" s="45">
        <v>13.300139999999999</v>
      </c>
      <c r="V74" s="45">
        <v>166.25175000000002</v>
      </c>
      <c r="W74" s="45">
        <v>532.00559999999996</v>
      </c>
      <c r="X74" s="45">
        <v>199.50209999999998</v>
      </c>
      <c r="Y74" s="45">
        <v>39.900419999999997</v>
      </c>
      <c r="Z74" s="45">
        <v>2447.2257600000003</v>
      </c>
      <c r="AA74" s="45">
        <v>554.1724999999999</v>
      </c>
      <c r="AB74" s="45">
        <v>738.89666666666665</v>
      </c>
      <c r="AC74" s="45">
        <v>475.84945333333337</v>
      </c>
      <c r="AD74" s="45">
        <v>1768.9186199999999</v>
      </c>
      <c r="AE74" s="45">
        <v>140.99580000000003</v>
      </c>
      <c r="AF74" s="45">
        <v>1191</v>
      </c>
      <c r="AG74" s="45">
        <v>0</v>
      </c>
      <c r="AH74" s="45">
        <v>145.74</v>
      </c>
      <c r="AI74" s="45">
        <v>28.650000000000002</v>
      </c>
      <c r="AJ74" s="45">
        <v>0</v>
      </c>
      <c r="AK74" s="45">
        <v>9.2100000000000009</v>
      </c>
      <c r="AL74" s="45">
        <v>0</v>
      </c>
      <c r="AM74" s="45">
        <v>1515.5958000000003</v>
      </c>
      <c r="AN74" s="45">
        <v>5731.7401800000007</v>
      </c>
      <c r="AO74" s="45">
        <v>33.372216637731484</v>
      </c>
      <c r="AP74" s="45">
        <v>2.6697773310185187</v>
      </c>
      <c r="AQ74" s="45">
        <v>1.3348886655092593</v>
      </c>
      <c r="AR74" s="45">
        <v>23.275245000000002</v>
      </c>
      <c r="AS74" s="45">
        <v>8.5652901600000035</v>
      </c>
      <c r="AT74" s="45">
        <v>285.95300999999995</v>
      </c>
      <c r="AU74" s="45">
        <v>11.083450000000001</v>
      </c>
      <c r="AV74" s="45">
        <v>366.25387779425927</v>
      </c>
      <c r="AW74" s="45">
        <v>92.362083333333331</v>
      </c>
      <c r="AX74" s="45">
        <v>54.678353333333334</v>
      </c>
      <c r="AY74" s="45">
        <v>1.3854312499999999</v>
      </c>
      <c r="AZ74" s="45">
        <v>22.166900000000002</v>
      </c>
      <c r="BA74" s="45">
        <v>8.6204611111111102</v>
      </c>
      <c r="BB74" s="45">
        <v>65.950468282222232</v>
      </c>
      <c r="BC74" s="45">
        <v>245.16369731</v>
      </c>
      <c r="BD74" s="45"/>
      <c r="BE74" s="45">
        <v>0</v>
      </c>
      <c r="BF74" s="45">
        <v>245.16369731</v>
      </c>
      <c r="BG74" s="45">
        <v>202.74031250000002</v>
      </c>
      <c r="BH74" s="45"/>
      <c r="BI74" s="45">
        <v>0</v>
      </c>
      <c r="BJ74" s="45"/>
      <c r="BK74" s="45"/>
      <c r="BL74" s="45">
        <v>202.74031250000002</v>
      </c>
      <c r="BM74" s="45">
        <v>13195.968067604259</v>
      </c>
      <c r="BN74" s="45">
        <f t="shared" si="12"/>
        <v>740.89738814951477</v>
      </c>
      <c r="BO74" s="45">
        <f t="shared" si="13"/>
        <v>523.56748762565712</v>
      </c>
      <c r="BP74" s="46">
        <f t="shared" si="15"/>
        <v>8.6609686609686669</v>
      </c>
      <c r="BQ74" s="46">
        <f t="shared" si="14"/>
        <v>1.8803418803418819</v>
      </c>
      <c r="BR74" s="47">
        <v>3</v>
      </c>
      <c r="BS74" s="46">
        <f t="shared" si="16"/>
        <v>3.4188034188034218</v>
      </c>
      <c r="BT74" s="46">
        <f t="shared" si="17"/>
        <v>12.25</v>
      </c>
      <c r="BU74" s="46">
        <f t="shared" si="18"/>
        <v>13.960113960113972</v>
      </c>
      <c r="BV74" s="45">
        <f t="shared" si="19"/>
        <v>1842.1721803778041</v>
      </c>
      <c r="BW74" s="45">
        <f t="shared" si="20"/>
        <v>3106.6370561529761</v>
      </c>
      <c r="BX74" s="45">
        <f t="shared" si="21"/>
        <v>16302.605123757236</v>
      </c>
      <c r="BY74" s="45">
        <f t="shared" si="22"/>
        <v>195631.26148508681</v>
      </c>
      <c r="BZ74" s="45">
        <f t="shared" si="23"/>
        <v>391262.52297017362</v>
      </c>
      <c r="CA74" s="48">
        <v>43101</v>
      </c>
      <c r="CB74" s="49">
        <v>0</v>
      </c>
      <c r="CC74" s="49">
        <v>0</v>
      </c>
    </row>
    <row r="75" spans="1:81">
      <c r="A75" s="41" t="s">
        <v>202</v>
      </c>
      <c r="B75" s="41" t="s">
        <v>73</v>
      </c>
      <c r="C75" s="41" t="s">
        <v>178</v>
      </c>
      <c r="D75" s="42" t="s">
        <v>203</v>
      </c>
      <c r="E75" s="43" t="s">
        <v>62</v>
      </c>
      <c r="F75" s="43" t="s">
        <v>63</v>
      </c>
      <c r="G75" s="43">
        <v>1</v>
      </c>
      <c r="H75" s="44">
        <v>1041.5999999999999</v>
      </c>
      <c r="I75" s="45">
        <v>1041.5999999999999</v>
      </c>
      <c r="J75" s="45"/>
      <c r="K75" s="45"/>
      <c r="L75" s="45"/>
      <c r="M75" s="45"/>
      <c r="N75" s="45"/>
      <c r="O75" s="45"/>
      <c r="P75" s="45"/>
      <c r="Q75" s="45">
        <v>1041.5999999999999</v>
      </c>
      <c r="R75" s="45">
        <v>208.32</v>
      </c>
      <c r="S75" s="45">
        <v>15.623999999999999</v>
      </c>
      <c r="T75" s="45">
        <v>10.415999999999999</v>
      </c>
      <c r="U75" s="45">
        <v>2.0831999999999997</v>
      </c>
      <c r="V75" s="45">
        <v>26.04</v>
      </c>
      <c r="W75" s="45">
        <v>83.327999999999989</v>
      </c>
      <c r="X75" s="45">
        <v>31.247999999999998</v>
      </c>
      <c r="Y75" s="45">
        <v>6.2495999999999992</v>
      </c>
      <c r="Z75" s="45">
        <v>383.30879999999996</v>
      </c>
      <c r="AA75" s="45">
        <v>86.799999999999983</v>
      </c>
      <c r="AB75" s="45">
        <v>115.73333333333332</v>
      </c>
      <c r="AC75" s="45">
        <v>74.532266666666672</v>
      </c>
      <c r="AD75" s="45">
        <v>277.06559999999996</v>
      </c>
      <c r="AE75" s="45">
        <v>117.504</v>
      </c>
      <c r="AF75" s="45">
        <v>397</v>
      </c>
      <c r="AG75" s="45">
        <v>0</v>
      </c>
      <c r="AH75" s="45">
        <v>32.619999999999997</v>
      </c>
      <c r="AI75" s="45">
        <v>0</v>
      </c>
      <c r="AJ75" s="45">
        <v>0</v>
      </c>
      <c r="AK75" s="45">
        <v>3.0700000000000003</v>
      </c>
      <c r="AL75" s="45">
        <v>0</v>
      </c>
      <c r="AM75" s="45">
        <v>550.19400000000007</v>
      </c>
      <c r="AN75" s="45">
        <v>1210.5684000000001</v>
      </c>
      <c r="AO75" s="45">
        <v>5.2270879629629627</v>
      </c>
      <c r="AP75" s="45">
        <v>0.418167037037037</v>
      </c>
      <c r="AQ75" s="45">
        <v>0.2090835185185185</v>
      </c>
      <c r="AR75" s="45">
        <v>3.6456000000000004</v>
      </c>
      <c r="AS75" s="45">
        <v>1.3415808000000005</v>
      </c>
      <c r="AT75" s="45">
        <v>44.788799999999995</v>
      </c>
      <c r="AU75" s="45">
        <v>1.736</v>
      </c>
      <c r="AV75" s="45">
        <v>57.366319318518514</v>
      </c>
      <c r="AW75" s="45">
        <v>14.466666666666665</v>
      </c>
      <c r="AX75" s="45">
        <v>8.5642666666666667</v>
      </c>
      <c r="AY75" s="45">
        <v>0.21699999999999997</v>
      </c>
      <c r="AZ75" s="45">
        <v>3.472</v>
      </c>
      <c r="BA75" s="45">
        <v>1.350222222222222</v>
      </c>
      <c r="BB75" s="45">
        <v>10.329817244444445</v>
      </c>
      <c r="BC75" s="45">
        <v>38.3999728</v>
      </c>
      <c r="BD75" s="45"/>
      <c r="BE75" s="45">
        <v>0</v>
      </c>
      <c r="BF75" s="45">
        <v>38.3999728</v>
      </c>
      <c r="BG75" s="45">
        <v>48.642916666666657</v>
      </c>
      <c r="BH75" s="45"/>
      <c r="BI75" s="45">
        <v>0</v>
      </c>
      <c r="BJ75" s="45"/>
      <c r="BK75" s="45"/>
      <c r="BL75" s="45">
        <v>48.642916666666657</v>
      </c>
      <c r="BM75" s="45">
        <v>2396.577608785185</v>
      </c>
      <c r="BN75" s="45">
        <f t="shared" si="12"/>
        <v>246.96579604983825</v>
      </c>
      <c r="BO75" s="45">
        <f t="shared" si="13"/>
        <v>174.52249587521902</v>
      </c>
      <c r="BP75" s="46">
        <f t="shared" si="15"/>
        <v>8.8629737609329435</v>
      </c>
      <c r="BQ75" s="46">
        <f t="shared" si="14"/>
        <v>1.9241982507288626</v>
      </c>
      <c r="BR75" s="47">
        <v>5</v>
      </c>
      <c r="BS75" s="46">
        <f t="shared" si="16"/>
        <v>5.8309037900874632</v>
      </c>
      <c r="BT75" s="46">
        <f t="shared" si="17"/>
        <v>14.25</v>
      </c>
      <c r="BU75" s="46">
        <f t="shared" si="18"/>
        <v>16.618075801749271</v>
      </c>
      <c r="BV75" s="45">
        <f t="shared" si="19"/>
        <v>398.26508367567214</v>
      </c>
      <c r="BW75" s="45">
        <f t="shared" si="20"/>
        <v>819.75337560072944</v>
      </c>
      <c r="BX75" s="45">
        <f t="shared" si="21"/>
        <v>3216.3309843859142</v>
      </c>
      <c r="BY75" s="45">
        <f t="shared" si="22"/>
        <v>38595.971812630974</v>
      </c>
      <c r="BZ75" s="45">
        <f t="shared" si="23"/>
        <v>77191.943625261949</v>
      </c>
      <c r="CA75" s="48">
        <v>43101</v>
      </c>
      <c r="CB75" s="49">
        <v>0</v>
      </c>
      <c r="CC75" s="49">
        <v>0</v>
      </c>
    </row>
    <row r="76" spans="1:81">
      <c r="A76" s="41" t="s">
        <v>204</v>
      </c>
      <c r="B76" s="41" t="s">
        <v>78</v>
      </c>
      <c r="C76" s="41" t="s">
        <v>205</v>
      </c>
      <c r="D76" s="42" t="s">
        <v>206</v>
      </c>
      <c r="E76" s="43" t="s">
        <v>62</v>
      </c>
      <c r="F76" s="43" t="s">
        <v>63</v>
      </c>
      <c r="G76" s="43">
        <v>1</v>
      </c>
      <c r="H76" s="44">
        <v>3062.89</v>
      </c>
      <c r="I76" s="45">
        <v>3062.89</v>
      </c>
      <c r="J76" s="45"/>
      <c r="K76" s="45"/>
      <c r="L76" s="45"/>
      <c r="M76" s="45"/>
      <c r="N76" s="45"/>
      <c r="O76" s="45"/>
      <c r="P76" s="45"/>
      <c r="Q76" s="45">
        <v>3062.89</v>
      </c>
      <c r="R76" s="45">
        <v>612.57799999999997</v>
      </c>
      <c r="S76" s="45">
        <v>45.943349999999995</v>
      </c>
      <c r="T76" s="45">
        <v>30.628899999999998</v>
      </c>
      <c r="U76" s="45">
        <v>6.1257799999999998</v>
      </c>
      <c r="V76" s="45">
        <v>76.572249999999997</v>
      </c>
      <c r="W76" s="45">
        <v>245.03119999999998</v>
      </c>
      <c r="X76" s="45">
        <v>91.88669999999999</v>
      </c>
      <c r="Y76" s="45">
        <v>18.37734</v>
      </c>
      <c r="Z76" s="45">
        <v>1127.1435199999999</v>
      </c>
      <c r="AA76" s="45">
        <v>255.24083333333331</v>
      </c>
      <c r="AB76" s="45">
        <v>340.32111111111107</v>
      </c>
      <c r="AC76" s="45">
        <v>219.16679555555558</v>
      </c>
      <c r="AD76" s="45">
        <v>814.72874000000002</v>
      </c>
      <c r="AE76" s="45">
        <v>0</v>
      </c>
      <c r="AF76" s="45">
        <v>397</v>
      </c>
      <c r="AG76" s="45">
        <v>0</v>
      </c>
      <c r="AH76" s="45">
        <v>0</v>
      </c>
      <c r="AI76" s="45">
        <v>0</v>
      </c>
      <c r="AJ76" s="45">
        <v>0</v>
      </c>
      <c r="AK76" s="45">
        <v>3.0700000000000003</v>
      </c>
      <c r="AL76" s="45">
        <v>293.88</v>
      </c>
      <c r="AM76" s="45">
        <v>693.95</v>
      </c>
      <c r="AN76" s="45">
        <v>2635.8222599999999</v>
      </c>
      <c r="AO76" s="45">
        <v>15.37057934992284</v>
      </c>
      <c r="AP76" s="45">
        <v>1.2296463479938271</v>
      </c>
      <c r="AQ76" s="45">
        <v>0.61482317399691355</v>
      </c>
      <c r="AR76" s="45">
        <v>10.720115000000002</v>
      </c>
      <c r="AS76" s="45">
        <v>3.9450023200000013</v>
      </c>
      <c r="AT76" s="45">
        <v>131.70426999999998</v>
      </c>
      <c r="AU76" s="45">
        <v>5.1048166666666672</v>
      </c>
      <c r="AV76" s="45">
        <v>168.68925285858023</v>
      </c>
      <c r="AW76" s="45">
        <v>42.540138888888883</v>
      </c>
      <c r="AX76" s="45">
        <v>25.183762222222224</v>
      </c>
      <c r="AY76" s="45">
        <v>0.63810208333333329</v>
      </c>
      <c r="AZ76" s="45">
        <v>10.209633333333334</v>
      </c>
      <c r="BA76" s="45">
        <v>3.9704129629629628</v>
      </c>
      <c r="BB76" s="45">
        <v>30.375474212592597</v>
      </c>
      <c r="BC76" s="45">
        <v>112.91752370333333</v>
      </c>
      <c r="BD76" s="45"/>
      <c r="BE76" s="45">
        <v>0</v>
      </c>
      <c r="BF76" s="45">
        <v>112.91752370333333</v>
      </c>
      <c r="BG76" s="45">
        <v>88.207604166666698</v>
      </c>
      <c r="BH76" s="45"/>
      <c r="BI76" s="45">
        <v>0</v>
      </c>
      <c r="BJ76" s="45"/>
      <c r="BK76" s="45"/>
      <c r="BL76" s="45">
        <v>88.207604166666698</v>
      </c>
      <c r="BM76" s="45">
        <v>6068.5266407285808</v>
      </c>
      <c r="BN76" s="45">
        <f t="shared" si="12"/>
        <v>246.96579604983825</v>
      </c>
      <c r="BO76" s="45">
        <f t="shared" si="13"/>
        <v>174.52249587521902</v>
      </c>
      <c r="BP76" s="46">
        <f t="shared" si="15"/>
        <v>8.8629737609329435</v>
      </c>
      <c r="BQ76" s="46">
        <f t="shared" si="14"/>
        <v>1.9241982507288626</v>
      </c>
      <c r="BR76" s="47">
        <v>5</v>
      </c>
      <c r="BS76" s="46">
        <f t="shared" si="16"/>
        <v>5.8309037900874632</v>
      </c>
      <c r="BT76" s="46">
        <f t="shared" si="17"/>
        <v>14.25</v>
      </c>
      <c r="BU76" s="46">
        <f t="shared" si="18"/>
        <v>16.618075801749271</v>
      </c>
      <c r="BV76" s="45">
        <f t="shared" si="19"/>
        <v>1008.4723572056241</v>
      </c>
      <c r="BW76" s="45">
        <f t="shared" si="20"/>
        <v>1429.9606491306813</v>
      </c>
      <c r="BX76" s="45">
        <f t="shared" si="21"/>
        <v>7498.4872898592621</v>
      </c>
      <c r="BY76" s="45">
        <f t="shared" si="22"/>
        <v>89981.847478311145</v>
      </c>
      <c r="BZ76" s="45">
        <f t="shared" si="23"/>
        <v>179963.69495662229</v>
      </c>
      <c r="CA76" s="48">
        <v>43101</v>
      </c>
      <c r="CB76" s="49">
        <v>0</v>
      </c>
      <c r="CC76" s="49">
        <v>0</v>
      </c>
    </row>
    <row r="77" spans="1:81">
      <c r="A77" s="41" t="s">
        <v>204</v>
      </c>
      <c r="B77" s="41" t="s">
        <v>14</v>
      </c>
      <c r="C77" s="41" t="s">
        <v>207</v>
      </c>
      <c r="D77" s="42" t="s">
        <v>208</v>
      </c>
      <c r="E77" s="43" t="s">
        <v>62</v>
      </c>
      <c r="F77" s="43" t="s">
        <v>63</v>
      </c>
      <c r="G77" s="43">
        <v>2</v>
      </c>
      <c r="H77" s="44">
        <v>1281.1600000000001</v>
      </c>
      <c r="I77" s="45">
        <v>2562.3200000000002</v>
      </c>
      <c r="J77" s="45"/>
      <c r="K77" s="45"/>
      <c r="L77" s="45"/>
      <c r="M77" s="45"/>
      <c r="N77" s="45"/>
      <c r="O77" s="45"/>
      <c r="P77" s="45"/>
      <c r="Q77" s="45">
        <v>2562.3200000000002</v>
      </c>
      <c r="R77" s="45">
        <v>512.46400000000006</v>
      </c>
      <c r="S77" s="45">
        <v>38.434800000000003</v>
      </c>
      <c r="T77" s="45">
        <v>25.623200000000001</v>
      </c>
      <c r="U77" s="45">
        <v>5.1246400000000003</v>
      </c>
      <c r="V77" s="45">
        <v>64.058000000000007</v>
      </c>
      <c r="W77" s="45">
        <v>204.98560000000001</v>
      </c>
      <c r="X77" s="45">
        <v>76.869600000000005</v>
      </c>
      <c r="Y77" s="45">
        <v>15.373920000000002</v>
      </c>
      <c r="Z77" s="45">
        <v>942.93376000000001</v>
      </c>
      <c r="AA77" s="45">
        <v>213.52666666666667</v>
      </c>
      <c r="AB77" s="45">
        <v>284.70222222222225</v>
      </c>
      <c r="AC77" s="45">
        <v>183.34823111111115</v>
      </c>
      <c r="AD77" s="45">
        <v>681.57712000000015</v>
      </c>
      <c r="AE77" s="45">
        <v>206.26079999999999</v>
      </c>
      <c r="AF77" s="45">
        <v>794</v>
      </c>
      <c r="AG77" s="45">
        <v>0</v>
      </c>
      <c r="AH77" s="45">
        <v>65.08</v>
      </c>
      <c r="AI77" s="45">
        <v>0</v>
      </c>
      <c r="AJ77" s="45">
        <v>0</v>
      </c>
      <c r="AK77" s="45">
        <v>6.1400000000000006</v>
      </c>
      <c r="AL77" s="45">
        <v>0</v>
      </c>
      <c r="AM77" s="45">
        <v>1071.4808</v>
      </c>
      <c r="AN77" s="45">
        <v>2695.9916800000001</v>
      </c>
      <c r="AO77" s="45">
        <v>12.858556095679015</v>
      </c>
      <c r="AP77" s="45">
        <v>1.0286844876543211</v>
      </c>
      <c r="AQ77" s="45">
        <v>0.51434224382716054</v>
      </c>
      <c r="AR77" s="45">
        <v>8.9681200000000025</v>
      </c>
      <c r="AS77" s="45">
        <v>3.3002681600000017</v>
      </c>
      <c r="AT77" s="45">
        <v>110.17976</v>
      </c>
      <c r="AU77" s="45">
        <v>4.2705333333333337</v>
      </c>
      <c r="AV77" s="45">
        <v>141.12026432049385</v>
      </c>
      <c r="AW77" s="45">
        <v>35.587777777777781</v>
      </c>
      <c r="AX77" s="45">
        <v>21.067964444444446</v>
      </c>
      <c r="AY77" s="45">
        <v>0.53381666666666672</v>
      </c>
      <c r="AZ77" s="45">
        <v>8.5410666666666675</v>
      </c>
      <c r="BA77" s="45">
        <v>3.321525925925926</v>
      </c>
      <c r="BB77" s="45">
        <v>25.411191745185192</v>
      </c>
      <c r="BC77" s="45">
        <v>94.46334322666668</v>
      </c>
      <c r="BD77" s="45">
        <v>283.68542857142859</v>
      </c>
      <c r="BE77" s="45">
        <v>283.68542857142859</v>
      </c>
      <c r="BF77" s="45">
        <v>378.14877179809525</v>
      </c>
      <c r="BG77" s="45">
        <v>135.16020833333334</v>
      </c>
      <c r="BH77" s="45"/>
      <c r="BI77" s="45">
        <v>0</v>
      </c>
      <c r="BJ77" s="45"/>
      <c r="BK77" s="45"/>
      <c r="BL77" s="45">
        <v>135.16020833333334</v>
      </c>
      <c r="BM77" s="45">
        <v>5912.740924451924</v>
      </c>
      <c r="BN77" s="45">
        <f t="shared" si="12"/>
        <v>493.93159209967649</v>
      </c>
      <c r="BO77" s="45">
        <f t="shared" si="13"/>
        <v>349.04499175043804</v>
      </c>
      <c r="BP77" s="46">
        <f t="shared" si="15"/>
        <v>8.8629737609329435</v>
      </c>
      <c r="BQ77" s="46">
        <f t="shared" si="14"/>
        <v>1.9241982507288626</v>
      </c>
      <c r="BR77" s="47">
        <v>5</v>
      </c>
      <c r="BS77" s="46">
        <f t="shared" si="16"/>
        <v>5.8309037900874632</v>
      </c>
      <c r="BT77" s="46">
        <f t="shared" si="17"/>
        <v>14.25</v>
      </c>
      <c r="BU77" s="46">
        <f t="shared" si="18"/>
        <v>16.618075801749271</v>
      </c>
      <c r="BV77" s="45">
        <f t="shared" si="19"/>
        <v>982.5837687864713</v>
      </c>
      <c r="BW77" s="45">
        <f t="shared" si="20"/>
        <v>1825.5603526365858</v>
      </c>
      <c r="BX77" s="45">
        <f t="shared" si="21"/>
        <v>7738.3012770885098</v>
      </c>
      <c r="BY77" s="45">
        <f t="shared" si="22"/>
        <v>92859.615325062114</v>
      </c>
      <c r="BZ77" s="45">
        <f t="shared" si="23"/>
        <v>185719.23065012423</v>
      </c>
      <c r="CA77" s="48">
        <v>43101</v>
      </c>
      <c r="CB77" s="49">
        <v>0</v>
      </c>
      <c r="CC77" s="49">
        <v>0</v>
      </c>
    </row>
    <row r="78" spans="1:81">
      <c r="A78" s="41" t="s">
        <v>204</v>
      </c>
      <c r="B78" s="41" t="s">
        <v>15</v>
      </c>
      <c r="C78" s="41" t="s">
        <v>207</v>
      </c>
      <c r="D78" s="42" t="s">
        <v>209</v>
      </c>
      <c r="E78" s="43" t="s">
        <v>62</v>
      </c>
      <c r="F78" s="43" t="s">
        <v>63</v>
      </c>
      <c r="G78" s="43">
        <v>2</v>
      </c>
      <c r="H78" s="44">
        <v>1281.1600000000001</v>
      </c>
      <c r="I78" s="45">
        <v>2562.3200000000002</v>
      </c>
      <c r="J78" s="45"/>
      <c r="K78" s="45"/>
      <c r="L78" s="45">
        <v>389.02728438095244</v>
      </c>
      <c r="M78" s="45"/>
      <c r="N78" s="45"/>
      <c r="O78" s="45"/>
      <c r="P78" s="45"/>
      <c r="Q78" s="45">
        <v>2951.3472843809527</v>
      </c>
      <c r="R78" s="45">
        <v>590.26945687619059</v>
      </c>
      <c r="S78" s="45">
        <v>44.270209265714286</v>
      </c>
      <c r="T78" s="45">
        <v>29.513472843809527</v>
      </c>
      <c r="U78" s="45">
        <v>5.9026945687619055</v>
      </c>
      <c r="V78" s="45">
        <v>73.783682109523824</v>
      </c>
      <c r="W78" s="45">
        <v>236.10778275047622</v>
      </c>
      <c r="X78" s="45">
        <v>88.540418531428571</v>
      </c>
      <c r="Y78" s="45">
        <v>17.708083706285716</v>
      </c>
      <c r="Z78" s="45">
        <v>1086.0958006521905</v>
      </c>
      <c r="AA78" s="45">
        <v>245.94560703174605</v>
      </c>
      <c r="AB78" s="45">
        <v>327.92747604232807</v>
      </c>
      <c r="AC78" s="45">
        <v>211.18529457125931</v>
      </c>
      <c r="AD78" s="45">
        <v>785.05837764533339</v>
      </c>
      <c r="AE78" s="45">
        <v>206.26079999999999</v>
      </c>
      <c r="AF78" s="45">
        <v>794</v>
      </c>
      <c r="AG78" s="45">
        <v>0</v>
      </c>
      <c r="AH78" s="45">
        <v>65.08</v>
      </c>
      <c r="AI78" s="45">
        <v>0</v>
      </c>
      <c r="AJ78" s="45">
        <v>0</v>
      </c>
      <c r="AK78" s="45">
        <v>6.1400000000000006</v>
      </c>
      <c r="AL78" s="45">
        <v>0</v>
      </c>
      <c r="AM78" s="45">
        <v>1071.4808</v>
      </c>
      <c r="AN78" s="45">
        <v>2942.634978297524</v>
      </c>
      <c r="AO78" s="45">
        <v>14.810821682710356</v>
      </c>
      <c r="AP78" s="45">
        <v>1.1848657346168285</v>
      </c>
      <c r="AQ78" s="45">
        <v>0.59243286730841427</v>
      </c>
      <c r="AR78" s="45">
        <v>10.329715495333335</v>
      </c>
      <c r="AS78" s="45">
        <v>3.8013353022826686</v>
      </c>
      <c r="AT78" s="45">
        <v>126.90793322838095</v>
      </c>
      <c r="AU78" s="45">
        <v>4.9189121406349212</v>
      </c>
      <c r="AV78" s="45">
        <v>162.54601645126746</v>
      </c>
      <c r="AW78" s="45">
        <v>40.990934505291008</v>
      </c>
      <c r="AX78" s="45">
        <v>24.266633227132278</v>
      </c>
      <c r="AY78" s="45">
        <v>0.61486401757936515</v>
      </c>
      <c r="AZ78" s="45">
        <v>9.8378242812698424</v>
      </c>
      <c r="BA78" s="45">
        <v>3.8258205538271608</v>
      </c>
      <c r="BB78" s="45">
        <v>29.269276183316681</v>
      </c>
      <c r="BC78" s="45">
        <v>108.80535276841633</v>
      </c>
      <c r="BD78" s="45">
        <v>326.75630648503403</v>
      </c>
      <c r="BE78" s="45">
        <v>326.75630648503403</v>
      </c>
      <c r="BF78" s="45">
        <v>435.56165925345033</v>
      </c>
      <c r="BG78" s="45">
        <v>135.16020833333332</v>
      </c>
      <c r="BH78" s="45"/>
      <c r="BI78" s="45">
        <v>0</v>
      </c>
      <c r="BJ78" s="45"/>
      <c r="BK78" s="45"/>
      <c r="BL78" s="45">
        <v>135.16020833333332</v>
      </c>
      <c r="BM78" s="45">
        <v>6627.2501467165293</v>
      </c>
      <c r="BN78" s="45">
        <f t="shared" si="12"/>
        <v>493.93159209967649</v>
      </c>
      <c r="BO78" s="45">
        <f t="shared" si="13"/>
        <v>349.04499175043804</v>
      </c>
      <c r="BP78" s="46">
        <f t="shared" si="15"/>
        <v>8.8629737609329435</v>
      </c>
      <c r="BQ78" s="46">
        <f t="shared" si="14"/>
        <v>1.9241982507288626</v>
      </c>
      <c r="BR78" s="47">
        <v>5</v>
      </c>
      <c r="BS78" s="46">
        <f t="shared" si="16"/>
        <v>5.8309037900874632</v>
      </c>
      <c r="BT78" s="46">
        <f t="shared" si="17"/>
        <v>14.25</v>
      </c>
      <c r="BU78" s="46">
        <f t="shared" si="18"/>
        <v>16.618075801749271</v>
      </c>
      <c r="BV78" s="45">
        <f t="shared" si="19"/>
        <v>1101.3214529528925</v>
      </c>
      <c r="BW78" s="45">
        <f t="shared" si="20"/>
        <v>1944.2980368030071</v>
      </c>
      <c r="BX78" s="45">
        <f t="shared" si="21"/>
        <v>8571.5481835195369</v>
      </c>
      <c r="BY78" s="45">
        <f t="shared" si="22"/>
        <v>102858.57820223444</v>
      </c>
      <c r="BZ78" s="45">
        <f t="shared" si="23"/>
        <v>205717.15640446887</v>
      </c>
      <c r="CA78" s="48">
        <v>43101</v>
      </c>
      <c r="CB78" s="49">
        <v>0</v>
      </c>
      <c r="CC78" s="49">
        <v>0</v>
      </c>
    </row>
    <row r="79" spans="1:81">
      <c r="A79" s="41" t="s">
        <v>210</v>
      </c>
      <c r="B79" s="41" t="s">
        <v>78</v>
      </c>
      <c r="C79" s="41" t="s">
        <v>211</v>
      </c>
      <c r="D79" s="42" t="s">
        <v>212</v>
      </c>
      <c r="E79" s="43" t="s">
        <v>62</v>
      </c>
      <c r="F79" s="43" t="s">
        <v>63</v>
      </c>
      <c r="G79" s="43">
        <v>2</v>
      </c>
      <c r="H79" s="44">
        <v>2973.68</v>
      </c>
      <c r="I79" s="45">
        <v>5947.36</v>
      </c>
      <c r="J79" s="45"/>
      <c r="K79" s="45"/>
      <c r="L79" s="45"/>
      <c r="M79" s="45"/>
      <c r="N79" s="45"/>
      <c r="O79" s="45"/>
      <c r="P79" s="45"/>
      <c r="Q79" s="45">
        <v>5947.36</v>
      </c>
      <c r="R79" s="45">
        <v>1189.472</v>
      </c>
      <c r="S79" s="45">
        <v>89.210399999999993</v>
      </c>
      <c r="T79" s="45">
        <v>59.473599999999998</v>
      </c>
      <c r="U79" s="45">
        <v>11.89472</v>
      </c>
      <c r="V79" s="45">
        <v>148.684</v>
      </c>
      <c r="W79" s="45">
        <v>475.78879999999998</v>
      </c>
      <c r="X79" s="45">
        <v>178.42079999999999</v>
      </c>
      <c r="Y79" s="45">
        <v>35.684159999999999</v>
      </c>
      <c r="Z79" s="45">
        <v>2188.6284799999999</v>
      </c>
      <c r="AA79" s="45">
        <v>495.61333333333329</v>
      </c>
      <c r="AB79" s="45">
        <v>660.81777777777768</v>
      </c>
      <c r="AC79" s="45">
        <v>425.56664888888895</v>
      </c>
      <c r="AD79" s="45">
        <v>1581.99776</v>
      </c>
      <c r="AE79" s="45">
        <v>3.1584000000000287</v>
      </c>
      <c r="AF79" s="45">
        <v>648.79999999999995</v>
      </c>
      <c r="AG79" s="45">
        <v>0</v>
      </c>
      <c r="AH79" s="45">
        <v>0</v>
      </c>
      <c r="AI79" s="45">
        <v>0</v>
      </c>
      <c r="AJ79" s="45">
        <v>0</v>
      </c>
      <c r="AK79" s="45">
        <v>6.1400000000000006</v>
      </c>
      <c r="AL79" s="45">
        <v>587.76</v>
      </c>
      <c r="AM79" s="45">
        <v>1245.8584000000001</v>
      </c>
      <c r="AN79" s="45">
        <v>5016.4846400000006</v>
      </c>
      <c r="AO79" s="45">
        <v>29.845789043209876</v>
      </c>
      <c r="AP79" s="45">
        <v>2.38766312345679</v>
      </c>
      <c r="AQ79" s="45">
        <v>1.193831561728395</v>
      </c>
      <c r="AR79" s="45">
        <v>20.815760000000001</v>
      </c>
      <c r="AS79" s="45">
        <v>7.6601996800000025</v>
      </c>
      <c r="AT79" s="45">
        <v>255.73647999999997</v>
      </c>
      <c r="AU79" s="45">
        <v>9.9122666666666674</v>
      </c>
      <c r="AV79" s="45">
        <v>327.55199007506172</v>
      </c>
      <c r="AW79" s="45">
        <v>82.60222222222221</v>
      </c>
      <c r="AX79" s="45">
        <v>48.900515555555558</v>
      </c>
      <c r="AY79" s="45">
        <v>1.2390333333333332</v>
      </c>
      <c r="AZ79" s="45">
        <v>19.824533333333335</v>
      </c>
      <c r="BA79" s="45">
        <v>7.7095407407407404</v>
      </c>
      <c r="BB79" s="45">
        <v>58.981511028148155</v>
      </c>
      <c r="BC79" s="45">
        <v>219.25735621333337</v>
      </c>
      <c r="BD79" s="45"/>
      <c r="BE79" s="45">
        <v>0</v>
      </c>
      <c r="BF79" s="45">
        <v>219.25735621333337</v>
      </c>
      <c r="BG79" s="45">
        <v>176.4152083333334</v>
      </c>
      <c r="BH79" s="45"/>
      <c r="BI79" s="45">
        <v>0</v>
      </c>
      <c r="BJ79" s="45"/>
      <c r="BK79" s="45"/>
      <c r="BL79" s="45">
        <v>176.4152083333334</v>
      </c>
      <c r="BM79" s="45">
        <v>11687.069194621728</v>
      </c>
      <c r="BN79" s="45">
        <f t="shared" si="12"/>
        <v>493.93159209967649</v>
      </c>
      <c r="BO79" s="45">
        <f t="shared" si="13"/>
        <v>349.04499175043804</v>
      </c>
      <c r="BP79" s="46">
        <f t="shared" si="15"/>
        <v>8.5633802816901436</v>
      </c>
      <c r="BQ79" s="46">
        <f t="shared" si="14"/>
        <v>1.8591549295774654</v>
      </c>
      <c r="BR79" s="47">
        <v>2</v>
      </c>
      <c r="BS79" s="46">
        <f t="shared" si="16"/>
        <v>2.2535211267605644</v>
      </c>
      <c r="BT79" s="46">
        <f t="shared" si="17"/>
        <v>11.25</v>
      </c>
      <c r="BU79" s="46">
        <f t="shared" si="18"/>
        <v>12.676056338028173</v>
      </c>
      <c r="BV79" s="45">
        <f t="shared" si="19"/>
        <v>1481.459475374586</v>
      </c>
      <c r="BW79" s="45">
        <f t="shared" si="20"/>
        <v>2324.4360592247003</v>
      </c>
      <c r="BX79" s="45">
        <f t="shared" si="21"/>
        <v>14011.50525384643</v>
      </c>
      <c r="BY79" s="45">
        <f t="shared" si="22"/>
        <v>168138.06304615716</v>
      </c>
      <c r="BZ79" s="45">
        <f t="shared" si="23"/>
        <v>336276.12609231431</v>
      </c>
      <c r="CA79" s="50">
        <v>42736</v>
      </c>
      <c r="CB79" s="49">
        <v>0</v>
      </c>
      <c r="CC79" s="49">
        <v>0</v>
      </c>
    </row>
    <row r="80" spans="1:81">
      <c r="A80" s="41" t="s">
        <v>210</v>
      </c>
      <c r="B80" s="41" t="s">
        <v>78</v>
      </c>
      <c r="C80" s="41" t="s">
        <v>211</v>
      </c>
      <c r="D80" s="42" t="s">
        <v>213</v>
      </c>
      <c r="E80" s="43" t="s">
        <v>62</v>
      </c>
      <c r="F80" s="43" t="s">
        <v>64</v>
      </c>
      <c r="G80" s="43">
        <v>1</v>
      </c>
      <c r="H80" s="44">
        <v>2973.68</v>
      </c>
      <c r="I80" s="45">
        <v>2973.68</v>
      </c>
      <c r="J80" s="45"/>
      <c r="K80" s="45"/>
      <c r="L80" s="45"/>
      <c r="M80" s="45"/>
      <c r="N80" s="45"/>
      <c r="O80" s="45"/>
      <c r="P80" s="45"/>
      <c r="Q80" s="45">
        <v>2973.68</v>
      </c>
      <c r="R80" s="45">
        <v>594.73599999999999</v>
      </c>
      <c r="S80" s="45">
        <v>44.605199999999996</v>
      </c>
      <c r="T80" s="45">
        <v>29.736799999999999</v>
      </c>
      <c r="U80" s="45">
        <v>5.9473599999999998</v>
      </c>
      <c r="V80" s="45">
        <v>74.341999999999999</v>
      </c>
      <c r="W80" s="45">
        <v>237.89439999999999</v>
      </c>
      <c r="X80" s="45">
        <v>89.210399999999993</v>
      </c>
      <c r="Y80" s="45">
        <v>17.842079999999999</v>
      </c>
      <c r="Z80" s="45">
        <v>1094.3142399999999</v>
      </c>
      <c r="AA80" s="45">
        <v>247.80666666666664</v>
      </c>
      <c r="AB80" s="45">
        <v>330.40888888888884</v>
      </c>
      <c r="AC80" s="45">
        <v>212.78332444444447</v>
      </c>
      <c r="AD80" s="45">
        <v>790.99887999999999</v>
      </c>
      <c r="AE80" s="45">
        <v>1.5792000000000144</v>
      </c>
      <c r="AF80" s="45">
        <v>324.39999999999998</v>
      </c>
      <c r="AG80" s="45">
        <v>0</v>
      </c>
      <c r="AH80" s="45">
        <v>0</v>
      </c>
      <c r="AI80" s="45">
        <v>0</v>
      </c>
      <c r="AJ80" s="45">
        <v>0</v>
      </c>
      <c r="AK80" s="45">
        <v>3.0700000000000003</v>
      </c>
      <c r="AL80" s="45">
        <v>293.88</v>
      </c>
      <c r="AM80" s="45">
        <v>622.92920000000004</v>
      </c>
      <c r="AN80" s="45">
        <v>2508.2423200000003</v>
      </c>
      <c r="AO80" s="45">
        <v>14.922894521604938</v>
      </c>
      <c r="AP80" s="45">
        <v>1.193831561728395</v>
      </c>
      <c r="AQ80" s="45">
        <v>0.5969157808641975</v>
      </c>
      <c r="AR80" s="45">
        <v>10.40788</v>
      </c>
      <c r="AS80" s="45">
        <v>3.8300998400000013</v>
      </c>
      <c r="AT80" s="45">
        <v>127.86823999999999</v>
      </c>
      <c r="AU80" s="45">
        <v>4.9561333333333337</v>
      </c>
      <c r="AV80" s="45">
        <v>163.77599503753086</v>
      </c>
      <c r="AW80" s="45">
        <v>41.301111111111105</v>
      </c>
      <c r="AX80" s="45">
        <v>24.450257777777779</v>
      </c>
      <c r="AY80" s="45">
        <v>0.6195166666666666</v>
      </c>
      <c r="AZ80" s="45">
        <v>9.9122666666666674</v>
      </c>
      <c r="BA80" s="45">
        <v>3.8547703703703702</v>
      </c>
      <c r="BB80" s="45">
        <v>29.490755514074078</v>
      </c>
      <c r="BC80" s="45">
        <v>109.62867810666668</v>
      </c>
      <c r="BD80" s="45"/>
      <c r="BE80" s="45">
        <v>0</v>
      </c>
      <c r="BF80" s="45">
        <v>109.62867810666668</v>
      </c>
      <c r="BG80" s="45">
        <v>88.207604166666698</v>
      </c>
      <c r="BH80" s="45"/>
      <c r="BI80" s="45">
        <v>0</v>
      </c>
      <c r="BJ80" s="45"/>
      <c r="BK80" s="45"/>
      <c r="BL80" s="45">
        <v>88.207604166666698</v>
      </c>
      <c r="BM80" s="45">
        <v>5843.5345973108642</v>
      </c>
      <c r="BN80" s="45">
        <f t="shared" si="12"/>
        <v>246.96579604983825</v>
      </c>
      <c r="BO80" s="45">
        <f t="shared" si="13"/>
        <v>174.52249587521902</v>
      </c>
      <c r="BP80" s="46">
        <f t="shared" si="15"/>
        <v>8.5633802816901436</v>
      </c>
      <c r="BQ80" s="46">
        <f t="shared" si="14"/>
        <v>1.8591549295774654</v>
      </c>
      <c r="BR80" s="47">
        <v>2</v>
      </c>
      <c r="BS80" s="46">
        <f t="shared" si="16"/>
        <v>2.2535211267605644</v>
      </c>
      <c r="BT80" s="46">
        <f t="shared" si="17"/>
        <v>11.25</v>
      </c>
      <c r="BU80" s="46">
        <f t="shared" si="18"/>
        <v>12.676056338028173</v>
      </c>
      <c r="BV80" s="45">
        <f t="shared" si="19"/>
        <v>740.72973768729298</v>
      </c>
      <c r="BW80" s="45">
        <f t="shared" si="20"/>
        <v>1162.2180296123502</v>
      </c>
      <c r="BX80" s="45">
        <f t="shared" si="21"/>
        <v>7005.7526269232148</v>
      </c>
      <c r="BY80" s="45">
        <f t="shared" si="22"/>
        <v>84069.031523078578</v>
      </c>
      <c r="BZ80" s="45">
        <f t="shared" si="23"/>
        <v>168138.06304615716</v>
      </c>
      <c r="CA80" s="50">
        <v>42736</v>
      </c>
      <c r="CB80" s="49">
        <v>0</v>
      </c>
      <c r="CC80" s="49">
        <v>0</v>
      </c>
    </row>
    <row r="81" spans="1:81">
      <c r="A81" s="41" t="s">
        <v>210</v>
      </c>
      <c r="B81" s="41" t="s">
        <v>17</v>
      </c>
      <c r="C81" s="41" t="s">
        <v>210</v>
      </c>
      <c r="D81" s="42" t="s">
        <v>214</v>
      </c>
      <c r="E81" s="43" t="s">
        <v>62</v>
      </c>
      <c r="F81" s="43" t="s">
        <v>63</v>
      </c>
      <c r="G81" s="43">
        <v>1</v>
      </c>
      <c r="H81" s="44">
        <v>1511.38</v>
      </c>
      <c r="I81" s="45">
        <v>1511.38</v>
      </c>
      <c r="J81" s="45"/>
      <c r="K81" s="45"/>
      <c r="L81" s="45"/>
      <c r="M81" s="45"/>
      <c r="N81" s="45"/>
      <c r="O81" s="45"/>
      <c r="P81" s="45"/>
      <c r="Q81" s="45">
        <v>1511.38</v>
      </c>
      <c r="R81" s="45">
        <v>302.27600000000001</v>
      </c>
      <c r="S81" s="45">
        <v>22.6707</v>
      </c>
      <c r="T81" s="45">
        <v>15.113800000000001</v>
      </c>
      <c r="U81" s="45">
        <v>3.0227600000000003</v>
      </c>
      <c r="V81" s="45">
        <v>37.784500000000001</v>
      </c>
      <c r="W81" s="45">
        <v>120.91040000000001</v>
      </c>
      <c r="X81" s="45">
        <v>45.3414</v>
      </c>
      <c r="Y81" s="45">
        <v>9.0682800000000015</v>
      </c>
      <c r="Z81" s="45">
        <v>556.18784000000005</v>
      </c>
      <c r="AA81" s="45">
        <v>125.94833333333334</v>
      </c>
      <c r="AB81" s="45">
        <v>167.93111111111111</v>
      </c>
      <c r="AC81" s="45">
        <v>108.14763555555558</v>
      </c>
      <c r="AD81" s="45">
        <v>402.02708000000007</v>
      </c>
      <c r="AE81" s="45">
        <v>89.3172</v>
      </c>
      <c r="AF81" s="45">
        <v>397</v>
      </c>
      <c r="AG81" s="45">
        <v>0</v>
      </c>
      <c r="AH81" s="45">
        <v>32.619999999999997</v>
      </c>
      <c r="AI81" s="45">
        <v>0</v>
      </c>
      <c r="AJ81" s="45">
        <v>0</v>
      </c>
      <c r="AK81" s="45">
        <v>3.0700000000000003</v>
      </c>
      <c r="AL81" s="45">
        <v>0</v>
      </c>
      <c r="AM81" s="45">
        <v>522.00720000000001</v>
      </c>
      <c r="AN81" s="45">
        <v>1480.2221200000001</v>
      </c>
      <c r="AO81" s="45">
        <v>7.584596971450619</v>
      </c>
      <c r="AP81" s="45">
        <v>0.60676775771604952</v>
      </c>
      <c r="AQ81" s="45">
        <v>0.30338387885802476</v>
      </c>
      <c r="AR81" s="45">
        <v>5.2898300000000011</v>
      </c>
      <c r="AS81" s="45">
        <v>1.946657440000001</v>
      </c>
      <c r="AT81" s="45">
        <v>64.989339999999999</v>
      </c>
      <c r="AU81" s="45">
        <v>2.518966666666667</v>
      </c>
      <c r="AV81" s="45">
        <v>83.239542714691368</v>
      </c>
      <c r="AW81" s="45">
        <v>20.991388888888888</v>
      </c>
      <c r="AX81" s="45">
        <v>12.426902222222225</v>
      </c>
      <c r="AY81" s="45">
        <v>0.31487083333333332</v>
      </c>
      <c r="AZ81" s="45">
        <v>5.037933333333334</v>
      </c>
      <c r="BA81" s="45">
        <v>1.9591962962962963</v>
      </c>
      <c r="BB81" s="45">
        <v>14.988747299259263</v>
      </c>
      <c r="BC81" s="45">
        <v>55.719038873333346</v>
      </c>
      <c r="BD81" s="45"/>
      <c r="BE81" s="45">
        <v>0</v>
      </c>
      <c r="BF81" s="45">
        <v>55.719038873333346</v>
      </c>
      <c r="BG81" s="45">
        <v>67.580104166666658</v>
      </c>
      <c r="BH81" s="45"/>
      <c r="BI81" s="45">
        <v>0</v>
      </c>
      <c r="BJ81" s="45"/>
      <c r="BK81" s="45"/>
      <c r="BL81" s="45">
        <v>67.580104166666658</v>
      </c>
      <c r="BM81" s="45">
        <v>3198.1408057546919</v>
      </c>
      <c r="BN81" s="45">
        <f t="shared" si="12"/>
        <v>246.96579604983825</v>
      </c>
      <c r="BO81" s="45">
        <f t="shared" si="13"/>
        <v>174.52249587521902</v>
      </c>
      <c r="BP81" s="46">
        <f t="shared" si="15"/>
        <v>8.5633802816901436</v>
      </c>
      <c r="BQ81" s="46">
        <f t="shared" si="14"/>
        <v>1.8591549295774654</v>
      </c>
      <c r="BR81" s="47">
        <v>2</v>
      </c>
      <c r="BS81" s="46">
        <f t="shared" si="16"/>
        <v>2.2535211267605644</v>
      </c>
      <c r="BT81" s="46">
        <f t="shared" si="17"/>
        <v>11.25</v>
      </c>
      <c r="BU81" s="46">
        <f t="shared" si="18"/>
        <v>12.676056338028173</v>
      </c>
      <c r="BV81" s="45">
        <f t="shared" si="19"/>
        <v>405.39813030693296</v>
      </c>
      <c r="BW81" s="45">
        <f t="shared" si="20"/>
        <v>826.88642223199031</v>
      </c>
      <c r="BX81" s="45">
        <f t="shared" si="21"/>
        <v>4025.0272279866822</v>
      </c>
      <c r="BY81" s="45">
        <f t="shared" si="22"/>
        <v>48300.326735840186</v>
      </c>
      <c r="BZ81" s="45">
        <f t="shared" si="23"/>
        <v>96600.653471680373</v>
      </c>
      <c r="CA81" s="48">
        <v>43101</v>
      </c>
      <c r="CB81" s="49">
        <v>0</v>
      </c>
      <c r="CC81" s="49">
        <v>0</v>
      </c>
    </row>
    <row r="82" spans="1:81">
      <c r="A82" s="41" t="s">
        <v>210</v>
      </c>
      <c r="B82" s="41" t="s">
        <v>16</v>
      </c>
      <c r="C82" s="41" t="s">
        <v>210</v>
      </c>
      <c r="D82" s="42" t="s">
        <v>215</v>
      </c>
      <c r="E82" s="43" t="s">
        <v>62</v>
      </c>
      <c r="F82" s="43" t="s">
        <v>63</v>
      </c>
      <c r="G82" s="43">
        <v>1</v>
      </c>
      <c r="H82" s="44">
        <v>2216.69</v>
      </c>
      <c r="I82" s="45">
        <v>2216.69</v>
      </c>
      <c r="J82" s="45"/>
      <c r="K82" s="45"/>
      <c r="L82" s="45"/>
      <c r="M82" s="45"/>
      <c r="N82" s="45"/>
      <c r="O82" s="45"/>
      <c r="P82" s="45"/>
      <c r="Q82" s="45">
        <v>2216.69</v>
      </c>
      <c r="R82" s="45">
        <v>443.33800000000002</v>
      </c>
      <c r="S82" s="45">
        <v>33.250349999999997</v>
      </c>
      <c r="T82" s="45">
        <v>22.166900000000002</v>
      </c>
      <c r="U82" s="45">
        <v>4.4333800000000005</v>
      </c>
      <c r="V82" s="45">
        <v>55.417250000000003</v>
      </c>
      <c r="W82" s="45">
        <v>177.33520000000001</v>
      </c>
      <c r="X82" s="45">
        <v>66.500699999999995</v>
      </c>
      <c r="Y82" s="45">
        <v>13.300140000000001</v>
      </c>
      <c r="Z82" s="45">
        <v>815.74191999999994</v>
      </c>
      <c r="AA82" s="45">
        <v>184.72416666666666</v>
      </c>
      <c r="AB82" s="45">
        <v>246.29888888888888</v>
      </c>
      <c r="AC82" s="45">
        <v>158.61648444444447</v>
      </c>
      <c r="AD82" s="45">
        <v>589.63954000000001</v>
      </c>
      <c r="AE82" s="45">
        <v>46.99860000000001</v>
      </c>
      <c r="AF82" s="45">
        <v>397</v>
      </c>
      <c r="AG82" s="45">
        <v>0</v>
      </c>
      <c r="AH82" s="45">
        <v>32.619999999999997</v>
      </c>
      <c r="AI82" s="45">
        <v>0</v>
      </c>
      <c r="AJ82" s="45">
        <v>0</v>
      </c>
      <c r="AK82" s="45">
        <v>3.0700000000000003</v>
      </c>
      <c r="AL82" s="45">
        <v>0</v>
      </c>
      <c r="AM82" s="45">
        <v>479.68860000000001</v>
      </c>
      <c r="AN82" s="45">
        <v>1885.07006</v>
      </c>
      <c r="AO82" s="45">
        <v>11.124072212577161</v>
      </c>
      <c r="AP82" s="45">
        <v>0.88992577700617292</v>
      </c>
      <c r="AQ82" s="45">
        <v>0.44496288850308646</v>
      </c>
      <c r="AR82" s="45">
        <v>7.7584150000000012</v>
      </c>
      <c r="AS82" s="45">
        <v>2.855096720000001</v>
      </c>
      <c r="AT82" s="45">
        <v>95.317669999999993</v>
      </c>
      <c r="AU82" s="45">
        <v>3.6944833333333338</v>
      </c>
      <c r="AV82" s="45">
        <v>122.08462593141975</v>
      </c>
      <c r="AW82" s="45">
        <v>30.78736111111111</v>
      </c>
      <c r="AX82" s="45">
        <v>18.22611777777778</v>
      </c>
      <c r="AY82" s="45">
        <v>0.46181041666666667</v>
      </c>
      <c r="AZ82" s="45">
        <v>7.3889666666666676</v>
      </c>
      <c r="BA82" s="45">
        <v>2.8734870370370369</v>
      </c>
      <c r="BB82" s="45">
        <v>21.983489427407413</v>
      </c>
      <c r="BC82" s="45">
        <v>81.721232436666668</v>
      </c>
      <c r="BD82" s="45"/>
      <c r="BE82" s="45">
        <v>0</v>
      </c>
      <c r="BF82" s="45">
        <v>81.721232436666668</v>
      </c>
      <c r="BG82" s="45">
        <v>67.580104166666672</v>
      </c>
      <c r="BH82" s="45"/>
      <c r="BI82" s="45">
        <v>0</v>
      </c>
      <c r="BJ82" s="45"/>
      <c r="BK82" s="45"/>
      <c r="BL82" s="45">
        <v>67.580104166666672</v>
      </c>
      <c r="BM82" s="45">
        <v>4373.1460225347528</v>
      </c>
      <c r="BN82" s="45">
        <f t="shared" si="12"/>
        <v>246.96579604983825</v>
      </c>
      <c r="BO82" s="45">
        <f t="shared" si="13"/>
        <v>174.52249587521902</v>
      </c>
      <c r="BP82" s="46">
        <f t="shared" si="15"/>
        <v>8.5633802816901436</v>
      </c>
      <c r="BQ82" s="46">
        <f t="shared" si="14"/>
        <v>1.8591549295774654</v>
      </c>
      <c r="BR82" s="47">
        <v>2</v>
      </c>
      <c r="BS82" s="46">
        <f t="shared" si="16"/>
        <v>2.2535211267605644</v>
      </c>
      <c r="BT82" s="46">
        <f t="shared" si="17"/>
        <v>11.25</v>
      </c>
      <c r="BU82" s="46">
        <f t="shared" si="18"/>
        <v>12.676056338028173</v>
      </c>
      <c r="BV82" s="45">
        <f t="shared" si="19"/>
        <v>554.34245356074348</v>
      </c>
      <c r="BW82" s="45">
        <f t="shared" si="20"/>
        <v>975.83074548580078</v>
      </c>
      <c r="BX82" s="45">
        <f t="shared" si="21"/>
        <v>5348.9767680205532</v>
      </c>
      <c r="BY82" s="45">
        <f t="shared" si="22"/>
        <v>64187.721216246639</v>
      </c>
      <c r="BZ82" s="45">
        <f t="shared" si="23"/>
        <v>128375.44243249328</v>
      </c>
      <c r="CA82" s="48">
        <v>43101</v>
      </c>
      <c r="CB82" s="49">
        <v>0</v>
      </c>
      <c r="CC82" s="49">
        <v>0</v>
      </c>
    </row>
    <row r="83" spans="1:81">
      <c r="A83" s="41" t="s">
        <v>216</v>
      </c>
      <c r="B83" s="41" t="s">
        <v>73</v>
      </c>
      <c r="C83" s="41" t="s">
        <v>217</v>
      </c>
      <c r="D83" s="42" t="s">
        <v>218</v>
      </c>
      <c r="E83" s="43" t="s">
        <v>62</v>
      </c>
      <c r="F83" s="43" t="s">
        <v>63</v>
      </c>
      <c r="G83" s="43">
        <v>1</v>
      </c>
      <c r="H83" s="44">
        <v>1044.73</v>
      </c>
      <c r="I83" s="45">
        <v>1044.73</v>
      </c>
      <c r="J83" s="45"/>
      <c r="K83" s="45"/>
      <c r="L83" s="45"/>
      <c r="M83" s="45"/>
      <c r="N83" s="45"/>
      <c r="O83" s="45"/>
      <c r="P83" s="45"/>
      <c r="Q83" s="45">
        <v>1044.73</v>
      </c>
      <c r="R83" s="45">
        <v>208.94600000000003</v>
      </c>
      <c r="S83" s="45">
        <v>15.670949999999999</v>
      </c>
      <c r="T83" s="45">
        <v>10.4473</v>
      </c>
      <c r="U83" s="45">
        <v>2.0894599999999999</v>
      </c>
      <c r="V83" s="45">
        <v>26.118250000000003</v>
      </c>
      <c r="W83" s="45">
        <v>83.578400000000002</v>
      </c>
      <c r="X83" s="45">
        <v>31.341899999999999</v>
      </c>
      <c r="Y83" s="45">
        <v>6.2683800000000005</v>
      </c>
      <c r="Z83" s="45">
        <v>384.46064000000001</v>
      </c>
      <c r="AA83" s="45">
        <v>87.060833333333335</v>
      </c>
      <c r="AB83" s="45">
        <v>116.08111111111111</v>
      </c>
      <c r="AC83" s="45">
        <v>74.756235555555563</v>
      </c>
      <c r="AD83" s="45">
        <v>277.89818000000002</v>
      </c>
      <c r="AE83" s="45">
        <v>117.31620000000001</v>
      </c>
      <c r="AF83" s="45">
        <v>327.8</v>
      </c>
      <c r="AG83" s="45">
        <v>0</v>
      </c>
      <c r="AH83" s="45">
        <v>33.39</v>
      </c>
      <c r="AI83" s="45">
        <v>0</v>
      </c>
      <c r="AJ83" s="45">
        <v>0</v>
      </c>
      <c r="AK83" s="45">
        <v>3.0700000000000003</v>
      </c>
      <c r="AL83" s="45">
        <v>0</v>
      </c>
      <c r="AM83" s="45">
        <v>481.57620000000003</v>
      </c>
      <c r="AN83" s="45">
        <v>1143.9350200000001</v>
      </c>
      <c r="AO83" s="45">
        <v>5.2427953221450627</v>
      </c>
      <c r="AP83" s="45">
        <v>0.41942362577160497</v>
      </c>
      <c r="AQ83" s="45">
        <v>0.20971181288580248</v>
      </c>
      <c r="AR83" s="45">
        <v>3.6565550000000004</v>
      </c>
      <c r="AS83" s="45">
        <v>1.3456122400000006</v>
      </c>
      <c r="AT83" s="45">
        <v>44.923389999999998</v>
      </c>
      <c r="AU83" s="45">
        <v>1.7412166666666669</v>
      </c>
      <c r="AV83" s="45">
        <v>57.53870466746914</v>
      </c>
      <c r="AW83" s="45">
        <v>14.510138888888889</v>
      </c>
      <c r="AX83" s="45">
        <v>8.590002222222223</v>
      </c>
      <c r="AY83" s="45">
        <v>0.21765208333333333</v>
      </c>
      <c r="AZ83" s="45">
        <v>3.4824333333333337</v>
      </c>
      <c r="BA83" s="45">
        <v>1.3542796296296296</v>
      </c>
      <c r="BB83" s="45">
        <v>10.360858265925929</v>
      </c>
      <c r="BC83" s="45">
        <v>38.515364423333338</v>
      </c>
      <c r="BD83" s="45"/>
      <c r="BE83" s="45">
        <v>0</v>
      </c>
      <c r="BF83" s="45">
        <v>38.515364423333338</v>
      </c>
      <c r="BG83" s="45">
        <v>48.642916666666657</v>
      </c>
      <c r="BH83" s="45"/>
      <c r="BI83" s="45">
        <v>0</v>
      </c>
      <c r="BJ83" s="45"/>
      <c r="BK83" s="45"/>
      <c r="BL83" s="45">
        <v>48.642916666666657</v>
      </c>
      <c r="BM83" s="45">
        <v>2333.3620057574694</v>
      </c>
      <c r="BN83" s="45">
        <f t="shared" si="12"/>
        <v>246.96579604983825</v>
      </c>
      <c r="BO83" s="45">
        <f t="shared" si="13"/>
        <v>174.52249587521902</v>
      </c>
      <c r="BP83" s="46">
        <f t="shared" si="15"/>
        <v>8.8629737609329435</v>
      </c>
      <c r="BQ83" s="46">
        <f t="shared" si="14"/>
        <v>1.9241982507288626</v>
      </c>
      <c r="BR83" s="47">
        <v>5</v>
      </c>
      <c r="BS83" s="46">
        <f t="shared" si="16"/>
        <v>5.8309037900874632</v>
      </c>
      <c r="BT83" s="46">
        <f t="shared" si="17"/>
        <v>14.25</v>
      </c>
      <c r="BU83" s="46">
        <f t="shared" si="18"/>
        <v>16.618075801749271</v>
      </c>
      <c r="BV83" s="45">
        <f t="shared" si="19"/>
        <v>387.75986684599343</v>
      </c>
      <c r="BW83" s="45">
        <f t="shared" si="20"/>
        <v>809.24815877105073</v>
      </c>
      <c r="BX83" s="45">
        <f t="shared" si="21"/>
        <v>3142.6101645285203</v>
      </c>
      <c r="BY83" s="45">
        <f t="shared" si="22"/>
        <v>37711.321974342245</v>
      </c>
      <c r="BZ83" s="45">
        <f t="shared" si="23"/>
        <v>75422.64394868449</v>
      </c>
      <c r="CA83" s="50">
        <v>42736</v>
      </c>
      <c r="CB83" s="49">
        <v>0</v>
      </c>
      <c r="CC83" s="49">
        <v>0</v>
      </c>
    </row>
    <row r="84" spans="1:81">
      <c r="A84" s="41" t="s">
        <v>216</v>
      </c>
      <c r="B84" s="41" t="s">
        <v>78</v>
      </c>
      <c r="C84" s="41" t="s">
        <v>219</v>
      </c>
      <c r="D84" s="42" t="s">
        <v>220</v>
      </c>
      <c r="E84" s="43" t="s">
        <v>62</v>
      </c>
      <c r="F84" s="43" t="s">
        <v>63</v>
      </c>
      <c r="G84" s="43">
        <v>3</v>
      </c>
      <c r="H84" s="44">
        <v>3062.89</v>
      </c>
      <c r="I84" s="45">
        <v>9188.67</v>
      </c>
      <c r="J84" s="45"/>
      <c r="K84" s="45"/>
      <c r="L84" s="45"/>
      <c r="M84" s="45"/>
      <c r="N84" s="45"/>
      <c r="O84" s="45"/>
      <c r="P84" s="45"/>
      <c r="Q84" s="45">
        <v>9188.67</v>
      </c>
      <c r="R84" s="45">
        <v>1837.7340000000002</v>
      </c>
      <c r="S84" s="45">
        <v>137.83005</v>
      </c>
      <c r="T84" s="45">
        <v>91.886700000000005</v>
      </c>
      <c r="U84" s="45">
        <v>18.37734</v>
      </c>
      <c r="V84" s="45">
        <v>229.71675000000002</v>
      </c>
      <c r="W84" s="45">
        <v>735.09360000000004</v>
      </c>
      <c r="X84" s="45">
        <v>275.6601</v>
      </c>
      <c r="Y84" s="45">
        <v>55.132020000000004</v>
      </c>
      <c r="Z84" s="45">
        <v>3381.4305600000002</v>
      </c>
      <c r="AA84" s="45">
        <v>765.72249999999997</v>
      </c>
      <c r="AB84" s="45">
        <v>1020.9633333333333</v>
      </c>
      <c r="AC84" s="45">
        <v>657.50038666666683</v>
      </c>
      <c r="AD84" s="45">
        <v>2444.18622</v>
      </c>
      <c r="AE84" s="45">
        <v>0</v>
      </c>
      <c r="AF84" s="45">
        <v>1191</v>
      </c>
      <c r="AG84" s="45">
        <v>0</v>
      </c>
      <c r="AH84" s="45">
        <v>0</v>
      </c>
      <c r="AI84" s="45">
        <v>0</v>
      </c>
      <c r="AJ84" s="45">
        <v>0</v>
      </c>
      <c r="AK84" s="45">
        <v>9.2100000000000009</v>
      </c>
      <c r="AL84" s="45">
        <v>881.64</v>
      </c>
      <c r="AM84" s="45">
        <v>2081.85</v>
      </c>
      <c r="AN84" s="45">
        <v>7907.4667800000007</v>
      </c>
      <c r="AO84" s="45">
        <v>46.111738049768526</v>
      </c>
      <c r="AP84" s="45">
        <v>3.688939043981482</v>
      </c>
      <c r="AQ84" s="45">
        <v>1.844469521990741</v>
      </c>
      <c r="AR84" s="45">
        <v>32.160345000000007</v>
      </c>
      <c r="AS84" s="45">
        <v>11.835006960000005</v>
      </c>
      <c r="AT84" s="45">
        <v>395.11280999999997</v>
      </c>
      <c r="AU84" s="45">
        <v>15.314450000000001</v>
      </c>
      <c r="AV84" s="45">
        <v>506.06775857574075</v>
      </c>
      <c r="AW84" s="45">
        <v>127.62041666666666</v>
      </c>
      <c r="AX84" s="45">
        <v>75.55128666666667</v>
      </c>
      <c r="AY84" s="45">
        <v>1.9143062499999999</v>
      </c>
      <c r="AZ84" s="45">
        <v>30.628900000000002</v>
      </c>
      <c r="BA84" s="45">
        <v>11.911238888888889</v>
      </c>
      <c r="BB84" s="45">
        <v>91.126422637777793</v>
      </c>
      <c r="BC84" s="45">
        <v>338.75257111000002</v>
      </c>
      <c r="BD84" s="45"/>
      <c r="BE84" s="45">
        <v>0</v>
      </c>
      <c r="BF84" s="45">
        <v>338.75257111000002</v>
      </c>
      <c r="BG84" s="45">
        <v>264.62281250000012</v>
      </c>
      <c r="BH84" s="45"/>
      <c r="BI84" s="45">
        <v>0</v>
      </c>
      <c r="BJ84" s="45"/>
      <c r="BK84" s="45"/>
      <c r="BL84" s="45">
        <v>264.62281250000012</v>
      </c>
      <c r="BM84" s="45">
        <v>18205.579922185741</v>
      </c>
      <c r="BN84" s="45">
        <f t="shared" si="12"/>
        <v>740.89738814951477</v>
      </c>
      <c r="BO84" s="45">
        <f t="shared" si="13"/>
        <v>523.56748762565712</v>
      </c>
      <c r="BP84" s="46">
        <f t="shared" si="15"/>
        <v>8.8629737609329435</v>
      </c>
      <c r="BQ84" s="46">
        <f t="shared" si="14"/>
        <v>1.9241982507288626</v>
      </c>
      <c r="BR84" s="47">
        <v>5</v>
      </c>
      <c r="BS84" s="46">
        <f t="shared" si="16"/>
        <v>5.8309037900874632</v>
      </c>
      <c r="BT84" s="46">
        <f t="shared" si="17"/>
        <v>14.25</v>
      </c>
      <c r="BU84" s="46">
        <f t="shared" si="18"/>
        <v>16.618075801749271</v>
      </c>
      <c r="BV84" s="45">
        <f t="shared" si="19"/>
        <v>3025.4170716168724</v>
      </c>
      <c r="BW84" s="45">
        <f t="shared" si="20"/>
        <v>4289.8819473920448</v>
      </c>
      <c r="BX84" s="45">
        <f t="shared" si="21"/>
        <v>22495.461869577786</v>
      </c>
      <c r="BY84" s="45">
        <f t="shared" si="22"/>
        <v>269945.54243493342</v>
      </c>
      <c r="BZ84" s="45">
        <f t="shared" si="23"/>
        <v>539891.08486986684</v>
      </c>
      <c r="CA84" s="48">
        <v>43101</v>
      </c>
      <c r="CB84" s="49">
        <v>0</v>
      </c>
      <c r="CC84" s="49">
        <v>0</v>
      </c>
    </row>
    <row r="85" spans="1:81">
      <c r="A85" s="41" t="s">
        <v>216</v>
      </c>
      <c r="B85" s="41" t="s">
        <v>66</v>
      </c>
      <c r="C85" s="41" t="s">
        <v>217</v>
      </c>
      <c r="D85" s="42" t="s">
        <v>221</v>
      </c>
      <c r="E85" s="43" t="s">
        <v>62</v>
      </c>
      <c r="F85" s="43" t="s">
        <v>63</v>
      </c>
      <c r="G85" s="43">
        <v>3</v>
      </c>
      <c r="H85" s="44">
        <v>1352.34</v>
      </c>
      <c r="I85" s="45">
        <v>4057.0199999999995</v>
      </c>
      <c r="J85" s="45"/>
      <c r="K85" s="45"/>
      <c r="L85" s="45"/>
      <c r="M85" s="45"/>
      <c r="N85" s="45"/>
      <c r="O85" s="45"/>
      <c r="P85" s="45"/>
      <c r="Q85" s="45">
        <v>4057.0199999999995</v>
      </c>
      <c r="R85" s="45">
        <v>811.404</v>
      </c>
      <c r="S85" s="45">
        <v>60.855299999999993</v>
      </c>
      <c r="T85" s="45">
        <v>40.570199999999993</v>
      </c>
      <c r="U85" s="45">
        <v>8.1140399999999993</v>
      </c>
      <c r="V85" s="45">
        <v>101.4255</v>
      </c>
      <c r="W85" s="45">
        <v>324.56159999999994</v>
      </c>
      <c r="X85" s="45">
        <v>121.71059999999999</v>
      </c>
      <c r="Y85" s="45">
        <v>24.342119999999998</v>
      </c>
      <c r="Z85" s="45">
        <v>1492.9833599999999</v>
      </c>
      <c r="AA85" s="45">
        <v>338.08499999999992</v>
      </c>
      <c r="AB85" s="45">
        <v>450.77999999999992</v>
      </c>
      <c r="AC85" s="45">
        <v>290.30232000000001</v>
      </c>
      <c r="AD85" s="45">
        <v>1079.1673199999998</v>
      </c>
      <c r="AE85" s="45">
        <v>296.5788</v>
      </c>
      <c r="AF85" s="45">
        <v>983.40000000000009</v>
      </c>
      <c r="AG85" s="45">
        <v>0</v>
      </c>
      <c r="AH85" s="45">
        <v>100.17</v>
      </c>
      <c r="AI85" s="45">
        <v>0</v>
      </c>
      <c r="AJ85" s="45">
        <v>0</v>
      </c>
      <c r="AK85" s="45">
        <v>9.2100000000000009</v>
      </c>
      <c r="AL85" s="45">
        <v>0</v>
      </c>
      <c r="AM85" s="45">
        <v>1389.3588000000002</v>
      </c>
      <c r="AN85" s="45">
        <v>3961.5094799999997</v>
      </c>
      <c r="AO85" s="45">
        <v>20.359447395833332</v>
      </c>
      <c r="AP85" s="45">
        <v>1.6287557916666666</v>
      </c>
      <c r="AQ85" s="45">
        <v>0.81437789583333331</v>
      </c>
      <c r="AR85" s="45">
        <v>14.19957</v>
      </c>
      <c r="AS85" s="45">
        <v>5.2254417600000016</v>
      </c>
      <c r="AT85" s="45">
        <v>174.45185999999995</v>
      </c>
      <c r="AU85" s="45">
        <v>6.7616999999999994</v>
      </c>
      <c r="AV85" s="45">
        <v>223.44115284333327</v>
      </c>
      <c r="AW85" s="45">
        <v>56.347499999999989</v>
      </c>
      <c r="AX85" s="45">
        <v>33.35772</v>
      </c>
      <c r="AY85" s="45">
        <v>0.84521249999999981</v>
      </c>
      <c r="AZ85" s="45">
        <v>13.523399999999999</v>
      </c>
      <c r="BA85" s="45">
        <v>5.2590999999999992</v>
      </c>
      <c r="BB85" s="45">
        <v>40.234519160000005</v>
      </c>
      <c r="BC85" s="45">
        <v>149.56745166000002</v>
      </c>
      <c r="BD85" s="45">
        <v>553.2299999999999</v>
      </c>
      <c r="BE85" s="45">
        <v>553.2299999999999</v>
      </c>
      <c r="BF85" s="45">
        <v>702.79745165999998</v>
      </c>
      <c r="BG85" s="45">
        <v>202.74031250000002</v>
      </c>
      <c r="BH85" s="45"/>
      <c r="BI85" s="45">
        <v>0</v>
      </c>
      <c r="BJ85" s="45"/>
      <c r="BK85" s="45"/>
      <c r="BL85" s="45">
        <v>202.74031250000002</v>
      </c>
      <c r="BM85" s="45">
        <v>9147.5083970033338</v>
      </c>
      <c r="BN85" s="45">
        <f t="shared" si="12"/>
        <v>740.89738814951477</v>
      </c>
      <c r="BO85" s="45">
        <f t="shared" si="13"/>
        <v>523.56748762565712</v>
      </c>
      <c r="BP85" s="46">
        <f t="shared" si="15"/>
        <v>8.8629737609329435</v>
      </c>
      <c r="BQ85" s="46">
        <f t="shared" si="14"/>
        <v>1.9241982507288626</v>
      </c>
      <c r="BR85" s="47">
        <v>5</v>
      </c>
      <c r="BS85" s="46">
        <f t="shared" si="16"/>
        <v>5.8309037900874632</v>
      </c>
      <c r="BT85" s="46">
        <f t="shared" si="17"/>
        <v>14.25</v>
      </c>
      <c r="BU85" s="46">
        <f t="shared" si="18"/>
        <v>16.618075801749271</v>
      </c>
      <c r="BV85" s="45">
        <f t="shared" si="19"/>
        <v>1520.1398793853937</v>
      </c>
      <c r="BW85" s="45">
        <f t="shared" si="20"/>
        <v>2784.6047551605657</v>
      </c>
      <c r="BX85" s="45">
        <f t="shared" si="21"/>
        <v>11932.1131521639</v>
      </c>
      <c r="BY85" s="45">
        <f t="shared" si="22"/>
        <v>143185.35782596678</v>
      </c>
      <c r="BZ85" s="45">
        <f t="shared" si="23"/>
        <v>286370.71565193357</v>
      </c>
      <c r="CA85" s="50">
        <v>42736</v>
      </c>
      <c r="CB85" s="49">
        <v>0</v>
      </c>
      <c r="CC85" s="49">
        <v>0</v>
      </c>
    </row>
    <row r="86" spans="1:81">
      <c r="A86" s="41" t="s">
        <v>216</v>
      </c>
      <c r="B86" s="41" t="s">
        <v>15</v>
      </c>
      <c r="C86" s="41" t="s">
        <v>217</v>
      </c>
      <c r="D86" s="42" t="s">
        <v>222</v>
      </c>
      <c r="E86" s="43" t="s">
        <v>62</v>
      </c>
      <c r="F86" s="43" t="s">
        <v>63</v>
      </c>
      <c r="G86" s="43">
        <v>2</v>
      </c>
      <c r="H86" s="44">
        <v>1352.34</v>
      </c>
      <c r="I86" s="45">
        <v>2704.68</v>
      </c>
      <c r="J86" s="45"/>
      <c r="K86" s="45"/>
      <c r="L86" s="45">
        <v>410.64126085714292</v>
      </c>
      <c r="M86" s="45"/>
      <c r="N86" s="45"/>
      <c r="O86" s="45"/>
      <c r="P86" s="45"/>
      <c r="Q86" s="45">
        <v>3115.321260857143</v>
      </c>
      <c r="R86" s="45">
        <v>623.06425217142862</v>
      </c>
      <c r="S86" s="45">
        <v>46.729818912857141</v>
      </c>
      <c r="T86" s="45">
        <v>31.15321260857143</v>
      </c>
      <c r="U86" s="45">
        <v>6.2306425217142865</v>
      </c>
      <c r="V86" s="45">
        <v>77.883031521428578</v>
      </c>
      <c r="W86" s="45">
        <v>249.22570086857144</v>
      </c>
      <c r="X86" s="45">
        <v>93.459637825714282</v>
      </c>
      <c r="Y86" s="45">
        <v>18.691927565142858</v>
      </c>
      <c r="Z86" s="45">
        <v>1146.4382239954284</v>
      </c>
      <c r="AA86" s="45">
        <v>259.61010507142856</v>
      </c>
      <c r="AB86" s="45">
        <v>346.14680676190477</v>
      </c>
      <c r="AC86" s="45">
        <v>222.91854355466671</v>
      </c>
      <c r="AD86" s="45">
        <v>828.67545538800005</v>
      </c>
      <c r="AE86" s="45">
        <v>197.71920000000003</v>
      </c>
      <c r="AF86" s="45">
        <v>655.6</v>
      </c>
      <c r="AG86" s="45">
        <v>0</v>
      </c>
      <c r="AH86" s="45">
        <v>66.78</v>
      </c>
      <c r="AI86" s="45">
        <v>0</v>
      </c>
      <c r="AJ86" s="45">
        <v>0</v>
      </c>
      <c r="AK86" s="45">
        <v>6.1400000000000006</v>
      </c>
      <c r="AL86" s="45">
        <v>0</v>
      </c>
      <c r="AM86" s="45">
        <v>926.23919999999998</v>
      </c>
      <c r="AN86" s="45">
        <v>2901.3528793834284</v>
      </c>
      <c r="AO86" s="45">
        <v>15.633696489428738</v>
      </c>
      <c r="AP86" s="45">
        <v>1.2506957191542991</v>
      </c>
      <c r="AQ86" s="45">
        <v>0.62534785957714956</v>
      </c>
      <c r="AR86" s="45">
        <v>10.903624413000003</v>
      </c>
      <c r="AS86" s="45">
        <v>4.0125337839840016</v>
      </c>
      <c r="AT86" s="45">
        <v>133.95881421685715</v>
      </c>
      <c r="AU86" s="45">
        <v>5.1922021014285722</v>
      </c>
      <c r="AV86" s="45">
        <v>171.5769145834299</v>
      </c>
      <c r="AW86" s="45">
        <v>43.268350845238096</v>
      </c>
      <c r="AX86" s="45">
        <v>25.614863700380955</v>
      </c>
      <c r="AY86" s="45">
        <v>0.64902526267857141</v>
      </c>
      <c r="AZ86" s="45">
        <v>10.384404202857144</v>
      </c>
      <c r="BA86" s="45">
        <v>4.0383794122222225</v>
      </c>
      <c r="BB86" s="45">
        <v>30.895448619802735</v>
      </c>
      <c r="BC86" s="45">
        <v>114.85047204317974</v>
      </c>
      <c r="BD86" s="45">
        <v>344.91056816632653</v>
      </c>
      <c r="BE86" s="45">
        <v>344.91056816632653</v>
      </c>
      <c r="BF86" s="45">
        <v>459.76104020950629</v>
      </c>
      <c r="BG86" s="45">
        <v>135.16020833333332</v>
      </c>
      <c r="BH86" s="45"/>
      <c r="BI86" s="45">
        <v>0</v>
      </c>
      <c r="BJ86" s="45"/>
      <c r="BK86" s="45"/>
      <c r="BL86" s="45">
        <v>135.16020833333332</v>
      </c>
      <c r="BM86" s="45">
        <v>6783.1723033668413</v>
      </c>
      <c r="BN86" s="45">
        <f t="shared" si="12"/>
        <v>493.93159209967649</v>
      </c>
      <c r="BO86" s="45">
        <f t="shared" si="13"/>
        <v>349.04499175043804</v>
      </c>
      <c r="BP86" s="46">
        <f t="shared" si="15"/>
        <v>8.8629737609329435</v>
      </c>
      <c r="BQ86" s="46">
        <f t="shared" si="14"/>
        <v>1.9241982507288626</v>
      </c>
      <c r="BR86" s="47">
        <v>5</v>
      </c>
      <c r="BS86" s="46">
        <f t="shared" si="16"/>
        <v>5.8309037900874632</v>
      </c>
      <c r="BT86" s="46">
        <f t="shared" si="17"/>
        <v>14.25</v>
      </c>
      <c r="BU86" s="46">
        <f t="shared" si="18"/>
        <v>16.618075801749271</v>
      </c>
      <c r="BV86" s="45">
        <f t="shared" si="19"/>
        <v>1127.2327151367638</v>
      </c>
      <c r="BW86" s="45">
        <f t="shared" si="20"/>
        <v>1970.2092989868784</v>
      </c>
      <c r="BX86" s="45">
        <f t="shared" si="21"/>
        <v>8753.3816023537202</v>
      </c>
      <c r="BY86" s="45">
        <f t="shared" si="22"/>
        <v>105040.57922824463</v>
      </c>
      <c r="BZ86" s="45">
        <f t="shared" si="23"/>
        <v>210081.15845648927</v>
      </c>
      <c r="CA86" s="50">
        <v>42736</v>
      </c>
      <c r="CB86" s="49">
        <v>0</v>
      </c>
      <c r="CC86" s="49">
        <v>0</v>
      </c>
    </row>
    <row r="87" spans="1:81">
      <c r="A87" s="41" t="s">
        <v>223</v>
      </c>
      <c r="B87" s="41" t="s">
        <v>66</v>
      </c>
      <c r="C87" s="41" t="s">
        <v>74</v>
      </c>
      <c r="D87" s="42" t="s">
        <v>224</v>
      </c>
      <c r="E87" s="43" t="s">
        <v>62</v>
      </c>
      <c r="F87" s="43" t="s">
        <v>63</v>
      </c>
      <c r="G87" s="43">
        <v>1</v>
      </c>
      <c r="H87" s="44">
        <v>1281.1600000000001</v>
      </c>
      <c r="I87" s="45">
        <v>1281.1600000000001</v>
      </c>
      <c r="J87" s="45"/>
      <c r="K87" s="45"/>
      <c r="L87" s="45"/>
      <c r="M87" s="45"/>
      <c r="N87" s="45"/>
      <c r="O87" s="45"/>
      <c r="P87" s="45"/>
      <c r="Q87" s="45">
        <v>1281.1600000000001</v>
      </c>
      <c r="R87" s="45">
        <v>256.23200000000003</v>
      </c>
      <c r="S87" s="45">
        <v>19.217400000000001</v>
      </c>
      <c r="T87" s="45">
        <v>12.8116</v>
      </c>
      <c r="U87" s="45">
        <v>2.5623200000000002</v>
      </c>
      <c r="V87" s="45">
        <v>32.029000000000003</v>
      </c>
      <c r="W87" s="45">
        <v>102.4928</v>
      </c>
      <c r="X87" s="45">
        <v>38.434800000000003</v>
      </c>
      <c r="Y87" s="45">
        <v>7.6869600000000009</v>
      </c>
      <c r="Z87" s="45">
        <v>471.46688</v>
      </c>
      <c r="AA87" s="45">
        <v>106.76333333333334</v>
      </c>
      <c r="AB87" s="45">
        <v>142.35111111111112</v>
      </c>
      <c r="AC87" s="45">
        <v>91.674115555555574</v>
      </c>
      <c r="AD87" s="45">
        <v>340.78856000000007</v>
      </c>
      <c r="AE87" s="45">
        <v>103.13039999999999</v>
      </c>
      <c r="AF87" s="45">
        <v>0</v>
      </c>
      <c r="AG87" s="45">
        <v>264.83999999999997</v>
      </c>
      <c r="AH87" s="45">
        <v>27.01</v>
      </c>
      <c r="AI87" s="45">
        <v>0</v>
      </c>
      <c r="AJ87" s="45">
        <v>0</v>
      </c>
      <c r="AK87" s="45">
        <v>3.0700000000000003</v>
      </c>
      <c r="AL87" s="45">
        <v>0</v>
      </c>
      <c r="AM87" s="45">
        <v>398.05039999999997</v>
      </c>
      <c r="AN87" s="45">
        <v>1210.30584</v>
      </c>
      <c r="AO87" s="45">
        <v>6.4292780478395075</v>
      </c>
      <c r="AP87" s="45">
        <v>0.51434224382716054</v>
      </c>
      <c r="AQ87" s="45">
        <v>0.25717112191358027</v>
      </c>
      <c r="AR87" s="45">
        <v>4.4840600000000013</v>
      </c>
      <c r="AS87" s="45">
        <v>1.6501340800000008</v>
      </c>
      <c r="AT87" s="45">
        <v>55.089880000000001</v>
      </c>
      <c r="AU87" s="45">
        <v>2.1352666666666669</v>
      </c>
      <c r="AV87" s="45">
        <v>70.560132160246923</v>
      </c>
      <c r="AW87" s="45">
        <v>17.79388888888889</v>
      </c>
      <c r="AX87" s="45">
        <v>10.533982222222223</v>
      </c>
      <c r="AY87" s="45">
        <v>0.26690833333333336</v>
      </c>
      <c r="AZ87" s="45">
        <v>4.2705333333333337</v>
      </c>
      <c r="BA87" s="45">
        <v>1.660762962962963</v>
      </c>
      <c r="BB87" s="45">
        <v>12.705595872592596</v>
      </c>
      <c r="BC87" s="45">
        <v>47.23167161333334</v>
      </c>
      <c r="BD87" s="45">
        <v>174.70363636363635</v>
      </c>
      <c r="BE87" s="45">
        <v>174.70363636363635</v>
      </c>
      <c r="BF87" s="45">
        <v>221.93530797696968</v>
      </c>
      <c r="BG87" s="45">
        <v>67.580104166666672</v>
      </c>
      <c r="BH87" s="45"/>
      <c r="BI87" s="45">
        <v>0</v>
      </c>
      <c r="BJ87" s="45"/>
      <c r="BK87" s="45"/>
      <c r="BL87" s="45">
        <v>67.580104166666672</v>
      </c>
      <c r="BM87" s="45">
        <v>2851.5413843038837</v>
      </c>
      <c r="BN87" s="45">
        <f t="shared" si="12"/>
        <v>246.96579604983825</v>
      </c>
      <c r="BO87" s="45">
        <f t="shared" si="13"/>
        <v>174.52249587521902</v>
      </c>
      <c r="BP87" s="46">
        <f t="shared" si="15"/>
        <v>8.5633802816901436</v>
      </c>
      <c r="BQ87" s="46">
        <f t="shared" si="14"/>
        <v>1.8591549295774654</v>
      </c>
      <c r="BR87" s="47">
        <v>2</v>
      </c>
      <c r="BS87" s="46">
        <f t="shared" si="16"/>
        <v>2.2535211267605644</v>
      </c>
      <c r="BT87" s="46">
        <f t="shared" si="17"/>
        <v>11.25</v>
      </c>
      <c r="BU87" s="46">
        <f t="shared" si="18"/>
        <v>12.676056338028173</v>
      </c>
      <c r="BV87" s="45">
        <f t="shared" si="19"/>
        <v>361.46299237654881</v>
      </c>
      <c r="BW87" s="45">
        <f t="shared" si="20"/>
        <v>782.95128430160617</v>
      </c>
      <c r="BX87" s="45">
        <f t="shared" si="21"/>
        <v>3634.4926686054896</v>
      </c>
      <c r="BY87" s="45">
        <f t="shared" si="22"/>
        <v>43613.912023265875</v>
      </c>
      <c r="BZ87" s="45">
        <f t="shared" si="23"/>
        <v>87227.82404653175</v>
      </c>
      <c r="CA87" s="48">
        <v>43101</v>
      </c>
      <c r="CB87" s="49">
        <v>0</v>
      </c>
      <c r="CC87" s="49">
        <v>0</v>
      </c>
    </row>
    <row r="88" spans="1:81">
      <c r="A88" s="41" t="s">
        <v>225</v>
      </c>
      <c r="B88" s="41" t="s">
        <v>14</v>
      </c>
      <c r="C88" s="41" t="s">
        <v>161</v>
      </c>
      <c r="D88" s="42" t="s">
        <v>226</v>
      </c>
      <c r="E88" s="43" t="s">
        <v>62</v>
      </c>
      <c r="F88" s="43" t="s">
        <v>63</v>
      </c>
      <c r="G88" s="43">
        <v>2</v>
      </c>
      <c r="H88" s="44">
        <v>1393</v>
      </c>
      <c r="I88" s="45">
        <v>2786</v>
      </c>
      <c r="J88" s="45"/>
      <c r="K88" s="45"/>
      <c r="L88" s="45"/>
      <c r="M88" s="45"/>
      <c r="N88" s="45"/>
      <c r="O88" s="45"/>
      <c r="P88" s="45"/>
      <c r="Q88" s="45">
        <v>2786</v>
      </c>
      <c r="R88" s="45">
        <v>557.20000000000005</v>
      </c>
      <c r="S88" s="45">
        <v>41.79</v>
      </c>
      <c r="T88" s="45">
        <v>27.86</v>
      </c>
      <c r="U88" s="45">
        <v>5.5720000000000001</v>
      </c>
      <c r="V88" s="45">
        <v>69.650000000000006</v>
      </c>
      <c r="W88" s="45">
        <v>222.88</v>
      </c>
      <c r="X88" s="45">
        <v>83.58</v>
      </c>
      <c r="Y88" s="45">
        <v>16.716000000000001</v>
      </c>
      <c r="Z88" s="45">
        <v>1025.248</v>
      </c>
      <c r="AA88" s="45">
        <v>232.16666666666666</v>
      </c>
      <c r="AB88" s="45">
        <v>309.55555555555554</v>
      </c>
      <c r="AC88" s="45">
        <v>199.35377777777782</v>
      </c>
      <c r="AD88" s="45">
        <v>741.07600000000002</v>
      </c>
      <c r="AE88" s="45">
        <v>192.84</v>
      </c>
      <c r="AF88" s="45">
        <v>794</v>
      </c>
      <c r="AG88" s="45">
        <v>0</v>
      </c>
      <c r="AH88" s="45">
        <v>97.16</v>
      </c>
      <c r="AI88" s="45">
        <v>19.100000000000001</v>
      </c>
      <c r="AJ88" s="45">
        <v>0</v>
      </c>
      <c r="AK88" s="45">
        <v>6.1400000000000006</v>
      </c>
      <c r="AL88" s="45">
        <v>0</v>
      </c>
      <c r="AM88" s="45">
        <v>1109.24</v>
      </c>
      <c r="AN88" s="45">
        <v>2875.5640000000003</v>
      </c>
      <c r="AO88" s="45">
        <v>13.981055169753088</v>
      </c>
      <c r="AP88" s="45">
        <v>1.118484413580247</v>
      </c>
      <c r="AQ88" s="45">
        <v>0.55924220679012349</v>
      </c>
      <c r="AR88" s="45">
        <v>9.7510000000000012</v>
      </c>
      <c r="AS88" s="45">
        <v>3.5883680000000013</v>
      </c>
      <c r="AT88" s="45">
        <v>119.79799999999999</v>
      </c>
      <c r="AU88" s="45">
        <v>4.6433333333333335</v>
      </c>
      <c r="AV88" s="45">
        <v>153.4394831234568</v>
      </c>
      <c r="AW88" s="45">
        <v>38.694444444444443</v>
      </c>
      <c r="AX88" s="45">
        <v>22.907111111111114</v>
      </c>
      <c r="AY88" s="45">
        <v>0.58041666666666658</v>
      </c>
      <c r="AZ88" s="45">
        <v>9.2866666666666671</v>
      </c>
      <c r="BA88" s="45">
        <v>3.6114814814814813</v>
      </c>
      <c r="BB88" s="45">
        <v>27.629484296296301</v>
      </c>
      <c r="BC88" s="45">
        <v>102.70960466666666</v>
      </c>
      <c r="BD88" s="45">
        <v>308.45000000000005</v>
      </c>
      <c r="BE88" s="45">
        <v>308.45000000000005</v>
      </c>
      <c r="BF88" s="45">
        <v>411.15960466666672</v>
      </c>
      <c r="BG88" s="45">
        <v>135.16020833333334</v>
      </c>
      <c r="BH88" s="45"/>
      <c r="BI88" s="45">
        <v>0</v>
      </c>
      <c r="BJ88" s="45"/>
      <c r="BK88" s="45"/>
      <c r="BL88" s="45">
        <v>135.16020833333334</v>
      </c>
      <c r="BM88" s="45">
        <v>6361.3232961234571</v>
      </c>
      <c r="BN88" s="45">
        <f t="shared" si="12"/>
        <v>493.93159209967649</v>
      </c>
      <c r="BO88" s="45">
        <f t="shared" si="13"/>
        <v>349.04499175043804</v>
      </c>
      <c r="BP88" s="46">
        <f t="shared" si="15"/>
        <v>8.5633802816901436</v>
      </c>
      <c r="BQ88" s="46">
        <f t="shared" si="14"/>
        <v>1.8591549295774654</v>
      </c>
      <c r="BR88" s="47">
        <v>2</v>
      </c>
      <c r="BS88" s="46">
        <f t="shared" si="16"/>
        <v>2.2535211267605644</v>
      </c>
      <c r="BT88" s="46">
        <f t="shared" si="17"/>
        <v>11.25</v>
      </c>
      <c r="BU88" s="46">
        <f t="shared" si="18"/>
        <v>12.676056338028173</v>
      </c>
      <c r="BV88" s="45">
        <f t="shared" si="19"/>
        <v>806.36492486072018</v>
      </c>
      <c r="BW88" s="45">
        <f t="shared" si="20"/>
        <v>1649.3415087108347</v>
      </c>
      <c r="BX88" s="45">
        <f t="shared" si="21"/>
        <v>8010.6648048342922</v>
      </c>
      <c r="BY88" s="45">
        <f t="shared" si="22"/>
        <v>96127.977658011514</v>
      </c>
      <c r="BZ88" s="45">
        <f t="shared" si="23"/>
        <v>192255.95531602303</v>
      </c>
      <c r="CA88" s="48">
        <v>43101</v>
      </c>
      <c r="CB88" s="49">
        <v>0</v>
      </c>
      <c r="CC88" s="49">
        <v>0</v>
      </c>
    </row>
    <row r="89" spans="1:81">
      <c r="A89" s="41" t="s">
        <v>225</v>
      </c>
      <c r="B89" s="41" t="s">
        <v>15</v>
      </c>
      <c r="C89" s="41" t="s">
        <v>161</v>
      </c>
      <c r="D89" s="42" t="s">
        <v>227</v>
      </c>
      <c r="E89" s="43" t="s">
        <v>62</v>
      </c>
      <c r="F89" s="43" t="s">
        <v>63</v>
      </c>
      <c r="G89" s="43">
        <v>2</v>
      </c>
      <c r="H89" s="44">
        <v>1393</v>
      </c>
      <c r="I89" s="45">
        <v>2786</v>
      </c>
      <c r="J89" s="45"/>
      <c r="K89" s="45"/>
      <c r="L89" s="45">
        <v>422.98776666666674</v>
      </c>
      <c r="M89" s="45"/>
      <c r="N89" s="45"/>
      <c r="O89" s="45"/>
      <c r="P89" s="45"/>
      <c r="Q89" s="45">
        <v>3208.9877666666666</v>
      </c>
      <c r="R89" s="45">
        <v>641.79755333333333</v>
      </c>
      <c r="S89" s="45">
        <v>48.134816499999999</v>
      </c>
      <c r="T89" s="45">
        <v>32.089877666666666</v>
      </c>
      <c r="U89" s="45">
        <v>6.4179755333333333</v>
      </c>
      <c r="V89" s="45">
        <v>80.224694166666666</v>
      </c>
      <c r="W89" s="45">
        <v>256.71902133333333</v>
      </c>
      <c r="X89" s="45">
        <v>96.269632999999999</v>
      </c>
      <c r="Y89" s="45">
        <v>19.2539266</v>
      </c>
      <c r="Z89" s="45">
        <v>1180.9074981333333</v>
      </c>
      <c r="AA89" s="45">
        <v>267.41564722222222</v>
      </c>
      <c r="AB89" s="45">
        <v>356.55419629629625</v>
      </c>
      <c r="AC89" s="45">
        <v>229.62090241481485</v>
      </c>
      <c r="AD89" s="45">
        <v>853.59074593333332</v>
      </c>
      <c r="AE89" s="45">
        <v>192.84</v>
      </c>
      <c r="AF89" s="45">
        <v>794</v>
      </c>
      <c r="AG89" s="45">
        <v>0</v>
      </c>
      <c r="AH89" s="45">
        <v>97.16</v>
      </c>
      <c r="AI89" s="45">
        <v>19.100000000000001</v>
      </c>
      <c r="AJ89" s="45">
        <v>0</v>
      </c>
      <c r="AK89" s="45">
        <v>6.1400000000000006</v>
      </c>
      <c r="AL89" s="45">
        <v>0</v>
      </c>
      <c r="AM89" s="45">
        <v>1109.24</v>
      </c>
      <c r="AN89" s="45">
        <v>3143.7382440666665</v>
      </c>
      <c r="AO89" s="45">
        <v>16.103745515014147</v>
      </c>
      <c r="AP89" s="45">
        <v>1.2882996412011318</v>
      </c>
      <c r="AQ89" s="45">
        <v>0.64414982060056591</v>
      </c>
      <c r="AR89" s="45">
        <v>11.231457183333335</v>
      </c>
      <c r="AS89" s="45">
        <v>4.1331762434666679</v>
      </c>
      <c r="AT89" s="45">
        <v>137.98647396666667</v>
      </c>
      <c r="AU89" s="45">
        <v>5.3483129444444444</v>
      </c>
      <c r="AV89" s="45">
        <v>176.73561531472694</v>
      </c>
      <c r="AW89" s="45">
        <v>44.569274537037032</v>
      </c>
      <c r="AX89" s="45">
        <v>26.385010525925928</v>
      </c>
      <c r="AY89" s="45">
        <v>0.66853911805555555</v>
      </c>
      <c r="AZ89" s="45">
        <v>10.696625888888889</v>
      </c>
      <c r="BA89" s="45">
        <v>4.159798956790123</v>
      </c>
      <c r="BB89" s="45">
        <v>31.824363641824696</v>
      </c>
      <c r="BC89" s="45">
        <v>118.30361266852222</v>
      </c>
      <c r="BD89" s="45">
        <v>355.28078845238093</v>
      </c>
      <c r="BE89" s="45">
        <v>355.28078845238093</v>
      </c>
      <c r="BF89" s="45">
        <v>473.58440112090318</v>
      </c>
      <c r="BG89" s="45">
        <v>135.16020833333332</v>
      </c>
      <c r="BH89" s="45"/>
      <c r="BI89" s="45">
        <v>0</v>
      </c>
      <c r="BJ89" s="45"/>
      <c r="BK89" s="45"/>
      <c r="BL89" s="45">
        <v>135.16020833333332</v>
      </c>
      <c r="BM89" s="45">
        <v>7138.2062355022963</v>
      </c>
      <c r="BN89" s="45">
        <f t="shared" si="12"/>
        <v>493.93159209967649</v>
      </c>
      <c r="BO89" s="45">
        <f t="shared" si="13"/>
        <v>349.04499175043804</v>
      </c>
      <c r="BP89" s="46">
        <f t="shared" si="15"/>
        <v>8.5633802816901436</v>
      </c>
      <c r="BQ89" s="46">
        <f t="shared" si="14"/>
        <v>1.8591549295774654</v>
      </c>
      <c r="BR89" s="47">
        <v>2</v>
      </c>
      <c r="BS89" s="46">
        <f t="shared" si="16"/>
        <v>2.2535211267605644</v>
      </c>
      <c r="BT89" s="46">
        <f t="shared" si="17"/>
        <v>11.25</v>
      </c>
      <c r="BU89" s="46">
        <f t="shared" si="18"/>
        <v>12.676056338028173</v>
      </c>
      <c r="BV89" s="45">
        <f t="shared" si="19"/>
        <v>904.84304393691116</v>
      </c>
      <c r="BW89" s="45">
        <f t="shared" si="20"/>
        <v>1747.8196277870256</v>
      </c>
      <c r="BX89" s="45">
        <f t="shared" si="21"/>
        <v>8886.0258632893219</v>
      </c>
      <c r="BY89" s="45">
        <f t="shared" si="22"/>
        <v>106632.31035947186</v>
      </c>
      <c r="BZ89" s="45">
        <f t="shared" si="23"/>
        <v>213264.62071894371</v>
      </c>
      <c r="CA89" s="48">
        <v>43101</v>
      </c>
      <c r="CB89" s="49">
        <v>0</v>
      </c>
      <c r="CC89" s="49">
        <v>0</v>
      </c>
    </row>
    <row r="90" spans="1:81">
      <c r="A90" s="41" t="s">
        <v>228</v>
      </c>
      <c r="B90" s="41" t="s">
        <v>78</v>
      </c>
      <c r="C90" s="41" t="s">
        <v>229</v>
      </c>
      <c r="D90" s="42" t="s">
        <v>230</v>
      </c>
      <c r="E90" s="43" t="s">
        <v>62</v>
      </c>
      <c r="F90" s="43" t="s">
        <v>63</v>
      </c>
      <c r="G90" s="43">
        <v>1</v>
      </c>
      <c r="H90" s="44">
        <v>2973.68</v>
      </c>
      <c r="I90" s="45">
        <v>2973.68</v>
      </c>
      <c r="J90" s="45"/>
      <c r="K90" s="45"/>
      <c r="L90" s="45"/>
      <c r="M90" s="45"/>
      <c r="N90" s="45"/>
      <c r="O90" s="45"/>
      <c r="P90" s="45"/>
      <c r="Q90" s="45">
        <v>2973.68</v>
      </c>
      <c r="R90" s="45">
        <v>594.73599999999999</v>
      </c>
      <c r="S90" s="45">
        <v>44.605199999999996</v>
      </c>
      <c r="T90" s="45">
        <v>29.736799999999999</v>
      </c>
      <c r="U90" s="45">
        <v>5.9473599999999998</v>
      </c>
      <c r="V90" s="45">
        <v>74.341999999999999</v>
      </c>
      <c r="W90" s="45">
        <v>237.89439999999999</v>
      </c>
      <c r="X90" s="45">
        <v>89.210399999999993</v>
      </c>
      <c r="Y90" s="45">
        <v>17.842079999999999</v>
      </c>
      <c r="Z90" s="45">
        <v>1094.3142399999999</v>
      </c>
      <c r="AA90" s="45">
        <v>247.80666666666664</v>
      </c>
      <c r="AB90" s="45">
        <v>330.40888888888884</v>
      </c>
      <c r="AC90" s="45">
        <v>212.78332444444447</v>
      </c>
      <c r="AD90" s="45">
        <v>790.99887999999999</v>
      </c>
      <c r="AE90" s="45">
        <v>1.5792000000000144</v>
      </c>
      <c r="AF90" s="45">
        <v>324.39999999999998</v>
      </c>
      <c r="AG90" s="45">
        <v>0</v>
      </c>
      <c r="AH90" s="45">
        <v>0</v>
      </c>
      <c r="AI90" s="45">
        <v>0</v>
      </c>
      <c r="AJ90" s="45">
        <v>0</v>
      </c>
      <c r="AK90" s="45">
        <v>3.0700000000000003</v>
      </c>
      <c r="AL90" s="45">
        <v>293.88</v>
      </c>
      <c r="AM90" s="45">
        <v>622.92920000000004</v>
      </c>
      <c r="AN90" s="45">
        <v>2508.2423200000003</v>
      </c>
      <c r="AO90" s="45">
        <v>14.922894521604938</v>
      </c>
      <c r="AP90" s="45">
        <v>1.193831561728395</v>
      </c>
      <c r="AQ90" s="45">
        <v>0.5969157808641975</v>
      </c>
      <c r="AR90" s="45">
        <v>10.40788</v>
      </c>
      <c r="AS90" s="45">
        <v>3.8300998400000013</v>
      </c>
      <c r="AT90" s="45">
        <v>127.86823999999999</v>
      </c>
      <c r="AU90" s="45">
        <v>4.9561333333333337</v>
      </c>
      <c r="AV90" s="45">
        <v>163.77599503753086</v>
      </c>
      <c r="AW90" s="45">
        <v>41.301111111111105</v>
      </c>
      <c r="AX90" s="45">
        <v>24.450257777777779</v>
      </c>
      <c r="AY90" s="45">
        <v>0.6195166666666666</v>
      </c>
      <c r="AZ90" s="45">
        <v>9.9122666666666674</v>
      </c>
      <c r="BA90" s="45">
        <v>3.8547703703703702</v>
      </c>
      <c r="BB90" s="45">
        <v>29.490755514074078</v>
      </c>
      <c r="BC90" s="45">
        <v>109.62867810666668</v>
      </c>
      <c r="BD90" s="45"/>
      <c r="BE90" s="45">
        <v>0</v>
      </c>
      <c r="BF90" s="45">
        <v>109.62867810666668</v>
      </c>
      <c r="BG90" s="45">
        <v>88.207604166666698</v>
      </c>
      <c r="BH90" s="45"/>
      <c r="BI90" s="45">
        <v>0</v>
      </c>
      <c r="BJ90" s="45"/>
      <c r="BK90" s="45"/>
      <c r="BL90" s="45">
        <v>88.207604166666698</v>
      </c>
      <c r="BM90" s="45">
        <v>5843.5345973108642</v>
      </c>
      <c r="BN90" s="45">
        <f t="shared" si="12"/>
        <v>246.96579604983825</v>
      </c>
      <c r="BO90" s="45">
        <f t="shared" si="13"/>
        <v>174.52249587521902</v>
      </c>
      <c r="BP90" s="46">
        <f t="shared" si="15"/>
        <v>8.6609686609686669</v>
      </c>
      <c r="BQ90" s="46">
        <f t="shared" si="14"/>
        <v>1.8803418803418819</v>
      </c>
      <c r="BR90" s="47">
        <v>3</v>
      </c>
      <c r="BS90" s="46">
        <f t="shared" si="16"/>
        <v>3.4188034188034218</v>
      </c>
      <c r="BT90" s="46">
        <f t="shared" si="17"/>
        <v>12.25</v>
      </c>
      <c r="BU90" s="46">
        <f t="shared" si="18"/>
        <v>13.960113960113972</v>
      </c>
      <c r="BV90" s="45">
        <f t="shared" si="19"/>
        <v>815.76408908328381</v>
      </c>
      <c r="BW90" s="45">
        <f t="shared" si="20"/>
        <v>1237.2523810083412</v>
      </c>
      <c r="BX90" s="45">
        <f t="shared" si="21"/>
        <v>7080.7869783192054</v>
      </c>
      <c r="BY90" s="45">
        <f t="shared" si="22"/>
        <v>84969.443739830458</v>
      </c>
      <c r="BZ90" s="45">
        <f t="shared" si="23"/>
        <v>169938.88747966092</v>
      </c>
      <c r="CA90" s="50">
        <v>42736</v>
      </c>
      <c r="CB90" s="49">
        <v>0</v>
      </c>
      <c r="CC90" s="49">
        <v>0</v>
      </c>
    </row>
    <row r="91" spans="1:81">
      <c r="A91" s="41" t="s">
        <v>228</v>
      </c>
      <c r="B91" s="41" t="s">
        <v>17</v>
      </c>
      <c r="C91" s="41" t="s">
        <v>231</v>
      </c>
      <c r="D91" s="42" t="s">
        <v>232</v>
      </c>
      <c r="E91" s="43" t="s">
        <v>62</v>
      </c>
      <c r="F91" s="43" t="s">
        <v>63</v>
      </c>
      <c r="G91" s="43">
        <v>1</v>
      </c>
      <c r="H91" s="44">
        <v>1511.38</v>
      </c>
      <c r="I91" s="45">
        <v>1511.38</v>
      </c>
      <c r="J91" s="45"/>
      <c r="K91" s="45"/>
      <c r="L91" s="45"/>
      <c r="M91" s="45"/>
      <c r="N91" s="45"/>
      <c r="O91" s="45"/>
      <c r="P91" s="45"/>
      <c r="Q91" s="45">
        <v>1511.38</v>
      </c>
      <c r="R91" s="45">
        <v>302.27600000000001</v>
      </c>
      <c r="S91" s="45">
        <v>22.6707</v>
      </c>
      <c r="T91" s="45">
        <v>15.113800000000001</v>
      </c>
      <c r="U91" s="45">
        <v>3.0227600000000003</v>
      </c>
      <c r="V91" s="45">
        <v>37.784500000000001</v>
      </c>
      <c r="W91" s="45">
        <v>120.91040000000001</v>
      </c>
      <c r="X91" s="45">
        <v>45.3414</v>
      </c>
      <c r="Y91" s="45">
        <v>9.0682800000000015</v>
      </c>
      <c r="Z91" s="45">
        <v>556.18784000000005</v>
      </c>
      <c r="AA91" s="45">
        <v>125.94833333333334</v>
      </c>
      <c r="AB91" s="45">
        <v>167.93111111111111</v>
      </c>
      <c r="AC91" s="45">
        <v>108.14763555555558</v>
      </c>
      <c r="AD91" s="45">
        <v>402.02708000000007</v>
      </c>
      <c r="AE91" s="45">
        <v>89.3172</v>
      </c>
      <c r="AF91" s="45">
        <v>397</v>
      </c>
      <c r="AG91" s="45">
        <v>0</v>
      </c>
      <c r="AH91" s="45">
        <v>32.619999999999997</v>
      </c>
      <c r="AI91" s="45">
        <v>0</v>
      </c>
      <c r="AJ91" s="45">
        <v>0</v>
      </c>
      <c r="AK91" s="45">
        <v>3.0700000000000003</v>
      </c>
      <c r="AL91" s="45">
        <v>0</v>
      </c>
      <c r="AM91" s="45">
        <v>522.00720000000001</v>
      </c>
      <c r="AN91" s="45">
        <v>1480.2221200000001</v>
      </c>
      <c r="AO91" s="45">
        <v>7.584596971450619</v>
      </c>
      <c r="AP91" s="45">
        <v>0.60676775771604952</v>
      </c>
      <c r="AQ91" s="45">
        <v>0.30338387885802476</v>
      </c>
      <c r="AR91" s="45">
        <v>5.2898300000000011</v>
      </c>
      <c r="AS91" s="45">
        <v>1.946657440000001</v>
      </c>
      <c r="AT91" s="45">
        <v>64.989339999999999</v>
      </c>
      <c r="AU91" s="45">
        <v>2.518966666666667</v>
      </c>
      <c r="AV91" s="45">
        <v>83.239542714691368</v>
      </c>
      <c r="AW91" s="45">
        <v>20.991388888888888</v>
      </c>
      <c r="AX91" s="45">
        <v>12.426902222222225</v>
      </c>
      <c r="AY91" s="45">
        <v>0.31487083333333332</v>
      </c>
      <c r="AZ91" s="45">
        <v>5.037933333333334</v>
      </c>
      <c r="BA91" s="45">
        <v>1.9591962962962963</v>
      </c>
      <c r="BB91" s="45">
        <v>14.988747299259263</v>
      </c>
      <c r="BC91" s="45">
        <v>55.719038873333346</v>
      </c>
      <c r="BD91" s="45"/>
      <c r="BE91" s="45">
        <v>0</v>
      </c>
      <c r="BF91" s="45">
        <v>55.719038873333346</v>
      </c>
      <c r="BG91" s="45">
        <v>67.580104166666658</v>
      </c>
      <c r="BH91" s="45"/>
      <c r="BI91" s="45">
        <v>0</v>
      </c>
      <c r="BJ91" s="45"/>
      <c r="BK91" s="45"/>
      <c r="BL91" s="45">
        <v>67.580104166666658</v>
      </c>
      <c r="BM91" s="45">
        <v>3198.1408057546919</v>
      </c>
      <c r="BN91" s="45">
        <f t="shared" si="12"/>
        <v>246.96579604983825</v>
      </c>
      <c r="BO91" s="45">
        <f t="shared" si="13"/>
        <v>174.52249587521902</v>
      </c>
      <c r="BP91" s="46">
        <f t="shared" si="15"/>
        <v>8.6609686609686669</v>
      </c>
      <c r="BQ91" s="46">
        <f t="shared" si="14"/>
        <v>1.8803418803418819</v>
      </c>
      <c r="BR91" s="47">
        <v>3</v>
      </c>
      <c r="BS91" s="46">
        <f t="shared" si="16"/>
        <v>3.4188034188034218</v>
      </c>
      <c r="BT91" s="46">
        <f t="shared" si="17"/>
        <v>12.25</v>
      </c>
      <c r="BU91" s="46">
        <f t="shared" si="18"/>
        <v>13.960113960113972</v>
      </c>
      <c r="BV91" s="45">
        <f t="shared" si="19"/>
        <v>446.46410108826217</v>
      </c>
      <c r="BW91" s="45">
        <f t="shared" si="20"/>
        <v>867.95239301331947</v>
      </c>
      <c r="BX91" s="45">
        <f t="shared" si="21"/>
        <v>4066.0931987680115</v>
      </c>
      <c r="BY91" s="45">
        <f t="shared" si="22"/>
        <v>48793.118385216134</v>
      </c>
      <c r="BZ91" s="45">
        <f t="shared" si="23"/>
        <v>97586.236770432268</v>
      </c>
      <c r="CA91" s="48">
        <v>43101</v>
      </c>
      <c r="CB91" s="49">
        <v>0</v>
      </c>
      <c r="CC91" s="49">
        <v>0</v>
      </c>
    </row>
    <row r="92" spans="1:81">
      <c r="A92" s="41" t="s">
        <v>228</v>
      </c>
      <c r="B92" s="41" t="s">
        <v>16</v>
      </c>
      <c r="C92" s="41" t="s">
        <v>231</v>
      </c>
      <c r="D92" s="42" t="s">
        <v>233</v>
      </c>
      <c r="E92" s="43" t="s">
        <v>62</v>
      </c>
      <c r="F92" s="43" t="s">
        <v>63</v>
      </c>
      <c r="G92" s="43">
        <v>1</v>
      </c>
      <c r="H92" s="44">
        <v>2216.69</v>
      </c>
      <c r="I92" s="45">
        <v>2216.69</v>
      </c>
      <c r="J92" s="45"/>
      <c r="K92" s="45"/>
      <c r="L92" s="45"/>
      <c r="M92" s="45"/>
      <c r="N92" s="45"/>
      <c r="O92" s="45"/>
      <c r="P92" s="45"/>
      <c r="Q92" s="45">
        <v>2216.69</v>
      </c>
      <c r="R92" s="45">
        <v>443.33800000000002</v>
      </c>
      <c r="S92" s="45">
        <v>33.250349999999997</v>
      </c>
      <c r="T92" s="45">
        <v>22.166900000000002</v>
      </c>
      <c r="U92" s="45">
        <v>4.4333800000000005</v>
      </c>
      <c r="V92" s="45">
        <v>55.417250000000003</v>
      </c>
      <c r="W92" s="45">
        <v>177.33520000000001</v>
      </c>
      <c r="X92" s="45">
        <v>66.500699999999995</v>
      </c>
      <c r="Y92" s="45">
        <v>13.300140000000001</v>
      </c>
      <c r="Z92" s="45">
        <v>815.74191999999994</v>
      </c>
      <c r="AA92" s="45">
        <v>184.72416666666666</v>
      </c>
      <c r="AB92" s="45">
        <v>246.29888888888888</v>
      </c>
      <c r="AC92" s="45">
        <v>158.61648444444447</v>
      </c>
      <c r="AD92" s="45">
        <v>589.63954000000001</v>
      </c>
      <c r="AE92" s="45">
        <v>46.99860000000001</v>
      </c>
      <c r="AF92" s="45">
        <v>397</v>
      </c>
      <c r="AG92" s="45">
        <v>0</v>
      </c>
      <c r="AH92" s="45">
        <v>32.619999999999997</v>
      </c>
      <c r="AI92" s="45">
        <v>0</v>
      </c>
      <c r="AJ92" s="45">
        <v>0</v>
      </c>
      <c r="AK92" s="45">
        <v>3.0700000000000003</v>
      </c>
      <c r="AL92" s="45">
        <v>0</v>
      </c>
      <c r="AM92" s="45">
        <v>479.68860000000001</v>
      </c>
      <c r="AN92" s="45">
        <v>1885.07006</v>
      </c>
      <c r="AO92" s="45">
        <v>11.124072212577161</v>
      </c>
      <c r="AP92" s="45">
        <v>0.88992577700617292</v>
      </c>
      <c r="AQ92" s="45">
        <v>0.44496288850308646</v>
      </c>
      <c r="AR92" s="45">
        <v>7.7584150000000012</v>
      </c>
      <c r="AS92" s="45">
        <v>2.855096720000001</v>
      </c>
      <c r="AT92" s="45">
        <v>95.317669999999993</v>
      </c>
      <c r="AU92" s="45">
        <v>3.6944833333333338</v>
      </c>
      <c r="AV92" s="45">
        <v>122.08462593141975</v>
      </c>
      <c r="AW92" s="45">
        <v>30.78736111111111</v>
      </c>
      <c r="AX92" s="45">
        <v>18.22611777777778</v>
      </c>
      <c r="AY92" s="45">
        <v>0.46181041666666667</v>
      </c>
      <c r="AZ92" s="45">
        <v>7.3889666666666676</v>
      </c>
      <c r="BA92" s="45">
        <v>2.8734870370370369</v>
      </c>
      <c r="BB92" s="45">
        <v>21.983489427407413</v>
      </c>
      <c r="BC92" s="45">
        <v>81.721232436666668</v>
      </c>
      <c r="BD92" s="45"/>
      <c r="BE92" s="45">
        <v>0</v>
      </c>
      <c r="BF92" s="45">
        <v>81.721232436666668</v>
      </c>
      <c r="BG92" s="45">
        <v>67.580104166666672</v>
      </c>
      <c r="BH92" s="45"/>
      <c r="BI92" s="45">
        <v>0</v>
      </c>
      <c r="BJ92" s="45"/>
      <c r="BK92" s="45"/>
      <c r="BL92" s="45">
        <v>67.580104166666672</v>
      </c>
      <c r="BM92" s="45">
        <v>4373.1460225347528</v>
      </c>
      <c r="BN92" s="45">
        <f t="shared" si="12"/>
        <v>246.96579604983825</v>
      </c>
      <c r="BO92" s="45">
        <f t="shared" si="13"/>
        <v>174.52249587521902</v>
      </c>
      <c r="BP92" s="46">
        <f t="shared" si="15"/>
        <v>8.6609686609686669</v>
      </c>
      <c r="BQ92" s="46">
        <f t="shared" si="14"/>
        <v>1.8803418803418819</v>
      </c>
      <c r="BR92" s="47">
        <v>3</v>
      </c>
      <c r="BS92" s="46">
        <f t="shared" si="16"/>
        <v>3.4188034188034218</v>
      </c>
      <c r="BT92" s="46">
        <f t="shared" si="17"/>
        <v>12.25</v>
      </c>
      <c r="BU92" s="46">
        <f t="shared" si="18"/>
        <v>13.960113960113972</v>
      </c>
      <c r="BV92" s="45">
        <f t="shared" si="19"/>
        <v>610.49616838804297</v>
      </c>
      <c r="BW92" s="45">
        <f t="shared" si="20"/>
        <v>1031.9844603131003</v>
      </c>
      <c r="BX92" s="45">
        <f t="shared" si="21"/>
        <v>5405.1304828478533</v>
      </c>
      <c r="BY92" s="45">
        <f t="shared" si="22"/>
        <v>64861.565794174239</v>
      </c>
      <c r="BZ92" s="45">
        <f t="shared" si="23"/>
        <v>129723.13158834848</v>
      </c>
      <c r="CA92" s="48">
        <v>43101</v>
      </c>
      <c r="CB92" s="49">
        <v>0</v>
      </c>
      <c r="CC92" s="49">
        <v>0</v>
      </c>
    </row>
    <row r="93" spans="1:81">
      <c r="A93" s="41" t="s">
        <v>234</v>
      </c>
      <c r="B93" s="41" t="s">
        <v>14</v>
      </c>
      <c r="C93" s="41" t="s">
        <v>234</v>
      </c>
      <c r="D93" s="42" t="s">
        <v>235</v>
      </c>
      <c r="E93" s="43" t="s">
        <v>62</v>
      </c>
      <c r="F93" s="43" t="s">
        <v>63</v>
      </c>
      <c r="G93" s="43">
        <v>2</v>
      </c>
      <c r="H93" s="44">
        <v>1393</v>
      </c>
      <c r="I93" s="45">
        <v>2786</v>
      </c>
      <c r="J93" s="45"/>
      <c r="K93" s="45"/>
      <c r="L93" s="45"/>
      <c r="M93" s="45"/>
      <c r="N93" s="45"/>
      <c r="O93" s="45"/>
      <c r="P93" s="45"/>
      <c r="Q93" s="45">
        <v>2786</v>
      </c>
      <c r="R93" s="45">
        <v>557.20000000000005</v>
      </c>
      <c r="S93" s="45">
        <v>41.79</v>
      </c>
      <c r="T93" s="45">
        <v>27.86</v>
      </c>
      <c r="U93" s="45">
        <v>5.5720000000000001</v>
      </c>
      <c r="V93" s="45">
        <v>69.650000000000006</v>
      </c>
      <c r="W93" s="45">
        <v>222.88</v>
      </c>
      <c r="X93" s="45">
        <v>83.58</v>
      </c>
      <c r="Y93" s="45">
        <v>16.716000000000001</v>
      </c>
      <c r="Z93" s="45">
        <v>1025.248</v>
      </c>
      <c r="AA93" s="45">
        <v>232.16666666666666</v>
      </c>
      <c r="AB93" s="45">
        <v>309.55555555555554</v>
      </c>
      <c r="AC93" s="45">
        <v>199.35377777777782</v>
      </c>
      <c r="AD93" s="45">
        <v>741.07600000000002</v>
      </c>
      <c r="AE93" s="45">
        <v>192.84</v>
      </c>
      <c r="AF93" s="45">
        <v>794</v>
      </c>
      <c r="AG93" s="45">
        <v>0</v>
      </c>
      <c r="AH93" s="45">
        <v>65.239999999999995</v>
      </c>
      <c r="AI93" s="45">
        <v>0</v>
      </c>
      <c r="AJ93" s="45">
        <v>0</v>
      </c>
      <c r="AK93" s="45">
        <v>6.1400000000000006</v>
      </c>
      <c r="AL93" s="45">
        <v>0</v>
      </c>
      <c r="AM93" s="45">
        <v>1058.22</v>
      </c>
      <c r="AN93" s="45">
        <v>2824.5439999999999</v>
      </c>
      <c r="AO93" s="45">
        <v>13.981055169753088</v>
      </c>
      <c r="AP93" s="45">
        <v>1.118484413580247</v>
      </c>
      <c r="AQ93" s="45">
        <v>0.55924220679012349</v>
      </c>
      <c r="AR93" s="45">
        <v>9.7510000000000012</v>
      </c>
      <c r="AS93" s="45">
        <v>3.5883680000000013</v>
      </c>
      <c r="AT93" s="45">
        <v>119.79799999999999</v>
      </c>
      <c r="AU93" s="45">
        <v>4.6433333333333335</v>
      </c>
      <c r="AV93" s="45">
        <v>153.4394831234568</v>
      </c>
      <c r="AW93" s="45">
        <v>38.694444444444443</v>
      </c>
      <c r="AX93" s="45">
        <v>22.907111111111114</v>
      </c>
      <c r="AY93" s="45">
        <v>0.58041666666666658</v>
      </c>
      <c r="AZ93" s="45">
        <v>9.2866666666666671</v>
      </c>
      <c r="BA93" s="45">
        <v>3.6114814814814813</v>
      </c>
      <c r="BB93" s="45">
        <v>27.629484296296301</v>
      </c>
      <c r="BC93" s="45">
        <v>102.70960466666666</v>
      </c>
      <c r="BD93" s="45">
        <v>308.45000000000005</v>
      </c>
      <c r="BE93" s="45">
        <v>308.45000000000005</v>
      </c>
      <c r="BF93" s="45">
        <v>411.15960466666672</v>
      </c>
      <c r="BG93" s="45">
        <v>135.16020833333334</v>
      </c>
      <c r="BH93" s="45"/>
      <c r="BI93" s="45">
        <v>0</v>
      </c>
      <c r="BJ93" s="45"/>
      <c r="BK93" s="45"/>
      <c r="BL93" s="45">
        <v>135.16020833333334</v>
      </c>
      <c r="BM93" s="45">
        <v>6310.3032961234567</v>
      </c>
      <c r="BN93" s="45">
        <f t="shared" si="12"/>
        <v>493.93159209967649</v>
      </c>
      <c r="BO93" s="45">
        <f t="shared" si="13"/>
        <v>349.04499175043804</v>
      </c>
      <c r="BP93" s="46">
        <f t="shared" si="15"/>
        <v>8.6609686609686669</v>
      </c>
      <c r="BQ93" s="46">
        <f t="shared" si="14"/>
        <v>1.8803418803418819</v>
      </c>
      <c r="BR93" s="47">
        <v>3</v>
      </c>
      <c r="BS93" s="46">
        <f t="shared" si="16"/>
        <v>3.4188034188034218</v>
      </c>
      <c r="BT93" s="46">
        <f t="shared" si="17"/>
        <v>12.25</v>
      </c>
      <c r="BU93" s="46">
        <f t="shared" si="18"/>
        <v>13.960113960113972</v>
      </c>
      <c r="BV93" s="45">
        <f t="shared" si="19"/>
        <v>880.92553136766276</v>
      </c>
      <c r="BW93" s="45">
        <f t="shared" si="20"/>
        <v>1723.9021152177775</v>
      </c>
      <c r="BX93" s="45">
        <f t="shared" si="21"/>
        <v>8034.2054113412341</v>
      </c>
      <c r="BY93" s="45">
        <f t="shared" si="22"/>
        <v>96410.46493609481</v>
      </c>
      <c r="BZ93" s="45">
        <f t="shared" si="23"/>
        <v>192820.92987218962</v>
      </c>
      <c r="CA93" s="48">
        <v>43101</v>
      </c>
      <c r="CB93" s="49">
        <v>0</v>
      </c>
      <c r="CC93" s="49">
        <v>0</v>
      </c>
    </row>
    <row r="94" spans="1:81">
      <c r="A94" s="41" t="s">
        <v>234</v>
      </c>
      <c r="B94" s="41" t="s">
        <v>15</v>
      </c>
      <c r="C94" s="41" t="s">
        <v>234</v>
      </c>
      <c r="D94" s="42" t="s">
        <v>236</v>
      </c>
      <c r="E94" s="43" t="s">
        <v>62</v>
      </c>
      <c r="F94" s="43" t="s">
        <v>63</v>
      </c>
      <c r="G94" s="43">
        <v>2</v>
      </c>
      <c r="H94" s="44">
        <v>1393</v>
      </c>
      <c r="I94" s="45">
        <v>2786</v>
      </c>
      <c r="J94" s="45"/>
      <c r="K94" s="45"/>
      <c r="L94" s="45">
        <v>422.98776666666674</v>
      </c>
      <c r="M94" s="45"/>
      <c r="N94" s="45"/>
      <c r="O94" s="45"/>
      <c r="P94" s="45"/>
      <c r="Q94" s="45">
        <v>3208.9877666666666</v>
      </c>
      <c r="R94" s="45">
        <v>641.79755333333333</v>
      </c>
      <c r="S94" s="45">
        <v>48.134816499999999</v>
      </c>
      <c r="T94" s="45">
        <v>32.089877666666666</v>
      </c>
      <c r="U94" s="45">
        <v>6.4179755333333333</v>
      </c>
      <c r="V94" s="45">
        <v>80.224694166666666</v>
      </c>
      <c r="W94" s="45">
        <v>256.71902133333333</v>
      </c>
      <c r="X94" s="45">
        <v>96.269632999999999</v>
      </c>
      <c r="Y94" s="45">
        <v>19.2539266</v>
      </c>
      <c r="Z94" s="45">
        <v>1180.9074981333333</v>
      </c>
      <c r="AA94" s="45">
        <v>267.41564722222222</v>
      </c>
      <c r="AB94" s="45">
        <v>356.55419629629625</v>
      </c>
      <c r="AC94" s="45">
        <v>229.62090241481485</v>
      </c>
      <c r="AD94" s="45">
        <v>853.59074593333332</v>
      </c>
      <c r="AE94" s="45">
        <v>192.84</v>
      </c>
      <c r="AF94" s="45">
        <v>794</v>
      </c>
      <c r="AG94" s="45">
        <v>0</v>
      </c>
      <c r="AH94" s="45">
        <v>65.239999999999995</v>
      </c>
      <c r="AI94" s="45">
        <v>0</v>
      </c>
      <c r="AJ94" s="45">
        <v>0</v>
      </c>
      <c r="AK94" s="45">
        <v>6.1400000000000006</v>
      </c>
      <c r="AL94" s="45">
        <v>0</v>
      </c>
      <c r="AM94" s="45">
        <v>1058.22</v>
      </c>
      <c r="AN94" s="45">
        <v>3092.7182440666666</v>
      </c>
      <c r="AO94" s="45">
        <v>16.103745515014147</v>
      </c>
      <c r="AP94" s="45">
        <v>1.2882996412011318</v>
      </c>
      <c r="AQ94" s="45">
        <v>0.64414982060056591</v>
      </c>
      <c r="AR94" s="45">
        <v>11.231457183333335</v>
      </c>
      <c r="AS94" s="45">
        <v>4.1331762434666679</v>
      </c>
      <c r="AT94" s="45">
        <v>137.98647396666667</v>
      </c>
      <c r="AU94" s="45">
        <v>5.3483129444444444</v>
      </c>
      <c r="AV94" s="45">
        <v>176.73561531472694</v>
      </c>
      <c r="AW94" s="45">
        <v>44.569274537037032</v>
      </c>
      <c r="AX94" s="45">
        <v>26.385010525925928</v>
      </c>
      <c r="AY94" s="45">
        <v>0.66853911805555555</v>
      </c>
      <c r="AZ94" s="45">
        <v>10.696625888888889</v>
      </c>
      <c r="BA94" s="45">
        <v>4.159798956790123</v>
      </c>
      <c r="BB94" s="45">
        <v>31.824363641824696</v>
      </c>
      <c r="BC94" s="45">
        <v>118.30361266852222</v>
      </c>
      <c r="BD94" s="45">
        <v>355.28078845238093</v>
      </c>
      <c r="BE94" s="45">
        <v>355.28078845238093</v>
      </c>
      <c r="BF94" s="45">
        <v>473.58440112090318</v>
      </c>
      <c r="BG94" s="45">
        <v>135.16020833333332</v>
      </c>
      <c r="BH94" s="45"/>
      <c r="BI94" s="45">
        <v>0</v>
      </c>
      <c r="BJ94" s="45"/>
      <c r="BK94" s="45"/>
      <c r="BL94" s="45">
        <v>135.16020833333332</v>
      </c>
      <c r="BM94" s="45">
        <v>7087.1862355022959</v>
      </c>
      <c r="BN94" s="45">
        <f t="shared" si="12"/>
        <v>493.93159209967649</v>
      </c>
      <c r="BO94" s="45">
        <f t="shared" si="13"/>
        <v>349.04499175043804</v>
      </c>
      <c r="BP94" s="46">
        <f t="shared" si="15"/>
        <v>8.6609686609686669</v>
      </c>
      <c r="BQ94" s="46">
        <f t="shared" si="14"/>
        <v>1.8803418803418819</v>
      </c>
      <c r="BR94" s="47">
        <v>3</v>
      </c>
      <c r="BS94" s="46">
        <f t="shared" si="16"/>
        <v>3.4188034188034218</v>
      </c>
      <c r="BT94" s="46">
        <f t="shared" si="17"/>
        <v>12.25</v>
      </c>
      <c r="BU94" s="46">
        <f t="shared" si="18"/>
        <v>13.960113960113972</v>
      </c>
      <c r="BV94" s="45">
        <f t="shared" si="19"/>
        <v>989.3792750416319</v>
      </c>
      <c r="BW94" s="45">
        <f t="shared" si="20"/>
        <v>1832.3558588917465</v>
      </c>
      <c r="BX94" s="45">
        <f t="shared" si="21"/>
        <v>8919.5420943940426</v>
      </c>
      <c r="BY94" s="45">
        <f t="shared" si="22"/>
        <v>107034.50513272852</v>
      </c>
      <c r="BZ94" s="45">
        <f t="shared" si="23"/>
        <v>214069.01026545704</v>
      </c>
      <c r="CA94" s="48">
        <v>43101</v>
      </c>
      <c r="CB94" s="49">
        <v>0</v>
      </c>
      <c r="CC94" s="49">
        <v>0</v>
      </c>
    </row>
    <row r="95" spans="1:81">
      <c r="A95" s="41" t="s">
        <v>237</v>
      </c>
      <c r="B95" s="41" t="s">
        <v>66</v>
      </c>
      <c r="C95" s="41" t="s">
        <v>238</v>
      </c>
      <c r="D95" s="42" t="s">
        <v>239</v>
      </c>
      <c r="E95" s="43" t="s">
        <v>62</v>
      </c>
      <c r="F95" s="43" t="s">
        <v>63</v>
      </c>
      <c r="G95" s="43">
        <v>1</v>
      </c>
      <c r="H95" s="44">
        <v>1281.1600000000001</v>
      </c>
      <c r="I95" s="45">
        <v>1281.1600000000001</v>
      </c>
      <c r="J95" s="45"/>
      <c r="K95" s="45"/>
      <c r="L95" s="45"/>
      <c r="M95" s="45"/>
      <c r="N95" s="45"/>
      <c r="O95" s="45"/>
      <c r="P95" s="45"/>
      <c r="Q95" s="45">
        <v>1281.1600000000001</v>
      </c>
      <c r="R95" s="45">
        <v>256.23200000000003</v>
      </c>
      <c r="S95" s="45">
        <v>19.217400000000001</v>
      </c>
      <c r="T95" s="45">
        <v>12.8116</v>
      </c>
      <c r="U95" s="45">
        <v>2.5623200000000002</v>
      </c>
      <c r="V95" s="45">
        <v>32.029000000000003</v>
      </c>
      <c r="W95" s="45">
        <v>102.4928</v>
      </c>
      <c r="X95" s="45">
        <v>38.434800000000003</v>
      </c>
      <c r="Y95" s="45">
        <v>7.6869600000000009</v>
      </c>
      <c r="Z95" s="45">
        <v>471.46688</v>
      </c>
      <c r="AA95" s="45">
        <v>106.76333333333334</v>
      </c>
      <c r="AB95" s="45">
        <v>142.35111111111112</v>
      </c>
      <c r="AC95" s="45">
        <v>91.674115555555574</v>
      </c>
      <c r="AD95" s="45">
        <v>340.78856000000007</v>
      </c>
      <c r="AE95" s="45">
        <v>103.13039999999999</v>
      </c>
      <c r="AF95" s="45">
        <v>397</v>
      </c>
      <c r="AG95" s="45">
        <v>0</v>
      </c>
      <c r="AH95" s="45">
        <v>33.44</v>
      </c>
      <c r="AI95" s="45">
        <v>0</v>
      </c>
      <c r="AJ95" s="45">
        <v>0</v>
      </c>
      <c r="AK95" s="45">
        <v>3.0700000000000003</v>
      </c>
      <c r="AL95" s="45">
        <v>0</v>
      </c>
      <c r="AM95" s="45">
        <v>536.64040000000011</v>
      </c>
      <c r="AN95" s="45">
        <v>1348.8958400000001</v>
      </c>
      <c r="AO95" s="45">
        <v>6.4292780478395075</v>
      </c>
      <c r="AP95" s="45">
        <v>0.51434224382716054</v>
      </c>
      <c r="AQ95" s="45">
        <v>0.25717112191358027</v>
      </c>
      <c r="AR95" s="45">
        <v>4.4840600000000013</v>
      </c>
      <c r="AS95" s="45">
        <v>1.6501340800000008</v>
      </c>
      <c r="AT95" s="45">
        <v>55.089880000000001</v>
      </c>
      <c r="AU95" s="45">
        <v>2.1352666666666669</v>
      </c>
      <c r="AV95" s="45">
        <v>70.560132160246923</v>
      </c>
      <c r="AW95" s="45">
        <v>17.79388888888889</v>
      </c>
      <c r="AX95" s="45">
        <v>10.533982222222223</v>
      </c>
      <c r="AY95" s="45">
        <v>0.26690833333333336</v>
      </c>
      <c r="AZ95" s="45">
        <v>4.2705333333333337</v>
      </c>
      <c r="BA95" s="45">
        <v>1.660762962962963</v>
      </c>
      <c r="BB95" s="45">
        <v>12.705595872592596</v>
      </c>
      <c r="BC95" s="45">
        <v>47.23167161333334</v>
      </c>
      <c r="BD95" s="45">
        <v>174.70363636363635</v>
      </c>
      <c r="BE95" s="45">
        <v>174.70363636363635</v>
      </c>
      <c r="BF95" s="45">
        <v>221.93530797696968</v>
      </c>
      <c r="BG95" s="45">
        <v>67.580104166666672</v>
      </c>
      <c r="BH95" s="45"/>
      <c r="BI95" s="45">
        <v>0</v>
      </c>
      <c r="BJ95" s="45"/>
      <c r="BK95" s="45"/>
      <c r="BL95" s="45">
        <v>67.580104166666672</v>
      </c>
      <c r="BM95" s="45">
        <v>2990.1313843038838</v>
      </c>
      <c r="BN95" s="45">
        <f t="shared" si="12"/>
        <v>246.96579604983825</v>
      </c>
      <c r="BO95" s="45">
        <f t="shared" si="13"/>
        <v>174.52249587521902</v>
      </c>
      <c r="BP95" s="46">
        <f t="shared" si="15"/>
        <v>8.5633802816901436</v>
      </c>
      <c r="BQ95" s="46">
        <f t="shared" si="14"/>
        <v>1.8591549295774654</v>
      </c>
      <c r="BR95" s="47">
        <v>2</v>
      </c>
      <c r="BS95" s="46">
        <f t="shared" si="16"/>
        <v>2.2535211267605644</v>
      </c>
      <c r="BT95" s="46">
        <f t="shared" si="17"/>
        <v>11.25</v>
      </c>
      <c r="BU95" s="46">
        <f t="shared" si="18"/>
        <v>12.676056338028173</v>
      </c>
      <c r="BV95" s="45">
        <f t="shared" si="19"/>
        <v>379.03073885542204</v>
      </c>
      <c r="BW95" s="45">
        <f t="shared" si="20"/>
        <v>800.5190307804794</v>
      </c>
      <c r="BX95" s="45">
        <f t="shared" si="21"/>
        <v>3790.650415084363</v>
      </c>
      <c r="BY95" s="45">
        <f t="shared" si="22"/>
        <v>45487.804981012356</v>
      </c>
      <c r="BZ95" s="45">
        <f t="shared" si="23"/>
        <v>90975.609962024711</v>
      </c>
      <c r="CA95" s="48">
        <v>43101</v>
      </c>
      <c r="CB95" s="49">
        <v>0</v>
      </c>
      <c r="CC95" s="49">
        <v>0</v>
      </c>
    </row>
    <row r="96" spans="1:81">
      <c r="A96" s="41" t="s">
        <v>240</v>
      </c>
      <c r="B96" s="41" t="s">
        <v>114</v>
      </c>
      <c r="C96" s="41" t="s">
        <v>115</v>
      </c>
      <c r="D96" s="42" t="s">
        <v>241</v>
      </c>
      <c r="E96" s="43" t="s">
        <v>62</v>
      </c>
      <c r="F96" s="43" t="s">
        <v>63</v>
      </c>
      <c r="G96" s="43">
        <v>1</v>
      </c>
      <c r="H96" s="44">
        <v>1200.1400000000001</v>
      </c>
      <c r="I96" s="45">
        <v>1200.1400000000001</v>
      </c>
      <c r="J96" s="45"/>
      <c r="K96" s="45"/>
      <c r="L96" s="45"/>
      <c r="M96" s="45"/>
      <c r="N96" s="45"/>
      <c r="O96" s="45"/>
      <c r="P96" s="45"/>
      <c r="Q96" s="45">
        <v>1200.1400000000001</v>
      </c>
      <c r="R96" s="45">
        <v>240.02800000000002</v>
      </c>
      <c r="S96" s="45">
        <v>18.002100000000002</v>
      </c>
      <c r="T96" s="45">
        <v>12.001400000000002</v>
      </c>
      <c r="U96" s="45">
        <v>2.4002800000000004</v>
      </c>
      <c r="V96" s="45">
        <v>30.003500000000003</v>
      </c>
      <c r="W96" s="45">
        <v>96.011200000000017</v>
      </c>
      <c r="X96" s="45">
        <v>36.004200000000004</v>
      </c>
      <c r="Y96" s="45">
        <v>7.2008400000000004</v>
      </c>
      <c r="Z96" s="45">
        <v>441.65152000000012</v>
      </c>
      <c r="AA96" s="45">
        <v>100.01166666666667</v>
      </c>
      <c r="AB96" s="45">
        <v>133.34888888888889</v>
      </c>
      <c r="AC96" s="45">
        <v>85.876684444444464</v>
      </c>
      <c r="AD96" s="45">
        <v>319.23724000000004</v>
      </c>
      <c r="AE96" s="45">
        <v>107.99159999999999</v>
      </c>
      <c r="AF96" s="45">
        <v>397</v>
      </c>
      <c r="AG96" s="45">
        <v>0</v>
      </c>
      <c r="AH96" s="45">
        <v>28.32</v>
      </c>
      <c r="AI96" s="45">
        <v>0</v>
      </c>
      <c r="AJ96" s="45">
        <v>0</v>
      </c>
      <c r="AK96" s="45">
        <v>3.0700000000000003</v>
      </c>
      <c r="AL96" s="45">
        <v>0</v>
      </c>
      <c r="AM96" s="45">
        <v>536.38160000000005</v>
      </c>
      <c r="AN96" s="45">
        <v>1297.2703600000002</v>
      </c>
      <c r="AO96" s="45">
        <v>6.0226933063271613</v>
      </c>
      <c r="AP96" s="45">
        <v>0.48181546450617291</v>
      </c>
      <c r="AQ96" s="45">
        <v>0.24090773225308645</v>
      </c>
      <c r="AR96" s="45">
        <v>4.2004900000000012</v>
      </c>
      <c r="AS96" s="45">
        <v>1.5457803200000007</v>
      </c>
      <c r="AT96" s="45">
        <v>51.606020000000001</v>
      </c>
      <c r="AU96" s="45">
        <v>2.0002333333333335</v>
      </c>
      <c r="AV96" s="45">
        <v>66.097940156419753</v>
      </c>
      <c r="AW96" s="45">
        <v>16.668611111111112</v>
      </c>
      <c r="AX96" s="45">
        <v>9.8678177777777787</v>
      </c>
      <c r="AY96" s="45">
        <v>0.25002916666666669</v>
      </c>
      <c r="AZ96" s="45">
        <v>4.0004666666666671</v>
      </c>
      <c r="BA96" s="45">
        <v>1.5557370370370371</v>
      </c>
      <c r="BB96" s="45">
        <v>11.90209952740741</v>
      </c>
      <c r="BC96" s="45">
        <v>44.244761286666673</v>
      </c>
      <c r="BD96" s="45"/>
      <c r="BE96" s="45">
        <v>0</v>
      </c>
      <c r="BF96" s="45">
        <v>44.244761286666673</v>
      </c>
      <c r="BG96" s="45">
        <v>49.08625</v>
      </c>
      <c r="BH96" s="45"/>
      <c r="BI96" s="45">
        <v>0</v>
      </c>
      <c r="BJ96" s="45"/>
      <c r="BK96" s="45"/>
      <c r="BL96" s="45">
        <v>49.08625</v>
      </c>
      <c r="BM96" s="45">
        <v>2656.8393114430864</v>
      </c>
      <c r="BN96" s="45">
        <f t="shared" si="12"/>
        <v>246.96579604983825</v>
      </c>
      <c r="BO96" s="45">
        <f t="shared" si="13"/>
        <v>174.52249587521902</v>
      </c>
      <c r="BP96" s="46">
        <f t="shared" si="15"/>
        <v>8.6609686609686669</v>
      </c>
      <c r="BQ96" s="46">
        <f t="shared" si="14"/>
        <v>1.8803418803418819</v>
      </c>
      <c r="BR96" s="47">
        <v>3</v>
      </c>
      <c r="BS96" s="46">
        <f t="shared" si="16"/>
        <v>3.4188034188034218</v>
      </c>
      <c r="BT96" s="46">
        <f t="shared" si="17"/>
        <v>12.25</v>
      </c>
      <c r="BU96" s="46">
        <f t="shared" si="18"/>
        <v>13.960113960113972</v>
      </c>
      <c r="BV96" s="45">
        <f t="shared" si="19"/>
        <v>370.89779561456226</v>
      </c>
      <c r="BW96" s="45">
        <f t="shared" si="20"/>
        <v>792.38608753961955</v>
      </c>
      <c r="BX96" s="45">
        <f t="shared" si="21"/>
        <v>3449.2253989827059</v>
      </c>
      <c r="BY96" s="45">
        <f t="shared" si="22"/>
        <v>41390.704787792471</v>
      </c>
      <c r="BZ96" s="45">
        <f t="shared" si="23"/>
        <v>82781.409575584941</v>
      </c>
      <c r="CA96" s="48">
        <v>43101</v>
      </c>
      <c r="CB96" s="49">
        <v>0</v>
      </c>
      <c r="CC96" s="49">
        <v>0</v>
      </c>
    </row>
    <row r="97" spans="1:81">
      <c r="A97" s="41" t="s">
        <v>242</v>
      </c>
      <c r="B97" s="41" t="s">
        <v>66</v>
      </c>
      <c r="C97" s="41" t="s">
        <v>67</v>
      </c>
      <c r="D97" s="42" t="s">
        <v>243</v>
      </c>
      <c r="E97" s="43" t="s">
        <v>62</v>
      </c>
      <c r="F97" s="43" t="s">
        <v>63</v>
      </c>
      <c r="G97" s="43">
        <v>1</v>
      </c>
      <c r="H97" s="44">
        <v>1281.1600000000001</v>
      </c>
      <c r="I97" s="45">
        <v>1281.1600000000001</v>
      </c>
      <c r="J97" s="45"/>
      <c r="K97" s="45"/>
      <c r="L97" s="45"/>
      <c r="M97" s="45"/>
      <c r="N97" s="45"/>
      <c r="O97" s="45"/>
      <c r="P97" s="45"/>
      <c r="Q97" s="45">
        <v>1281.1600000000001</v>
      </c>
      <c r="R97" s="45">
        <v>256.23200000000003</v>
      </c>
      <c r="S97" s="45">
        <v>19.217400000000001</v>
      </c>
      <c r="T97" s="45">
        <v>12.8116</v>
      </c>
      <c r="U97" s="45">
        <v>2.5623200000000002</v>
      </c>
      <c r="V97" s="45">
        <v>32.029000000000003</v>
      </c>
      <c r="W97" s="45">
        <v>102.4928</v>
      </c>
      <c r="X97" s="45">
        <v>38.434800000000003</v>
      </c>
      <c r="Y97" s="45">
        <v>7.6869600000000009</v>
      </c>
      <c r="Z97" s="45">
        <v>471.46688</v>
      </c>
      <c r="AA97" s="45">
        <v>106.76333333333334</v>
      </c>
      <c r="AB97" s="45">
        <v>142.35111111111112</v>
      </c>
      <c r="AC97" s="45">
        <v>91.674115555555574</v>
      </c>
      <c r="AD97" s="45">
        <v>340.78856000000007</v>
      </c>
      <c r="AE97" s="45">
        <v>103.13039999999999</v>
      </c>
      <c r="AF97" s="45">
        <v>397</v>
      </c>
      <c r="AG97" s="45">
        <v>0</v>
      </c>
      <c r="AH97" s="45">
        <v>0</v>
      </c>
      <c r="AI97" s="45">
        <v>9.84</v>
      </c>
      <c r="AJ97" s="45">
        <v>0</v>
      </c>
      <c r="AK97" s="45">
        <v>3.0700000000000003</v>
      </c>
      <c r="AL97" s="45">
        <v>0</v>
      </c>
      <c r="AM97" s="45">
        <v>513.04039999999998</v>
      </c>
      <c r="AN97" s="45">
        <v>1325.29584</v>
      </c>
      <c r="AO97" s="45">
        <v>6.4292780478395075</v>
      </c>
      <c r="AP97" s="45">
        <v>0.51434224382716054</v>
      </c>
      <c r="AQ97" s="45">
        <v>0.25717112191358027</v>
      </c>
      <c r="AR97" s="45">
        <v>4.4840600000000013</v>
      </c>
      <c r="AS97" s="45">
        <v>1.6501340800000008</v>
      </c>
      <c r="AT97" s="45">
        <v>55.089880000000001</v>
      </c>
      <c r="AU97" s="45">
        <v>2.1352666666666669</v>
      </c>
      <c r="AV97" s="45">
        <v>70.560132160246923</v>
      </c>
      <c r="AW97" s="45">
        <v>17.79388888888889</v>
      </c>
      <c r="AX97" s="45">
        <v>10.533982222222223</v>
      </c>
      <c r="AY97" s="45">
        <v>0.26690833333333336</v>
      </c>
      <c r="AZ97" s="45">
        <v>4.2705333333333337</v>
      </c>
      <c r="BA97" s="45">
        <v>1.660762962962963</v>
      </c>
      <c r="BB97" s="45">
        <v>12.705595872592596</v>
      </c>
      <c r="BC97" s="45">
        <v>47.23167161333334</v>
      </c>
      <c r="BD97" s="45">
        <v>174.70363636363635</v>
      </c>
      <c r="BE97" s="45">
        <v>174.70363636363635</v>
      </c>
      <c r="BF97" s="45">
        <v>221.93530797696968</v>
      </c>
      <c r="BG97" s="45">
        <v>67.580104166666672</v>
      </c>
      <c r="BH97" s="45"/>
      <c r="BI97" s="45">
        <v>0</v>
      </c>
      <c r="BJ97" s="45"/>
      <c r="BK97" s="45"/>
      <c r="BL97" s="45">
        <v>67.580104166666672</v>
      </c>
      <c r="BM97" s="45">
        <v>2966.5313843038839</v>
      </c>
      <c r="BN97" s="45">
        <f t="shared" si="12"/>
        <v>246.96579604983825</v>
      </c>
      <c r="BO97" s="45">
        <f t="shared" si="13"/>
        <v>174.52249587521902</v>
      </c>
      <c r="BP97" s="46">
        <f t="shared" si="15"/>
        <v>8.5633802816901436</v>
      </c>
      <c r="BQ97" s="46">
        <f t="shared" si="14"/>
        <v>1.8591549295774654</v>
      </c>
      <c r="BR97" s="47">
        <v>2</v>
      </c>
      <c r="BS97" s="46">
        <f t="shared" si="16"/>
        <v>2.2535211267605644</v>
      </c>
      <c r="BT97" s="46">
        <f t="shared" si="17"/>
        <v>11.25</v>
      </c>
      <c r="BU97" s="46">
        <f t="shared" si="18"/>
        <v>12.676056338028173</v>
      </c>
      <c r="BV97" s="45">
        <f t="shared" si="19"/>
        <v>376.03918955964741</v>
      </c>
      <c r="BW97" s="45">
        <f t="shared" si="20"/>
        <v>797.52748148470471</v>
      </c>
      <c r="BX97" s="45">
        <f t="shared" si="21"/>
        <v>3764.0588657885887</v>
      </c>
      <c r="BY97" s="45">
        <f t="shared" si="22"/>
        <v>45168.706389463063</v>
      </c>
      <c r="BZ97" s="45">
        <f t="shared" si="23"/>
        <v>90337.412778926126</v>
      </c>
      <c r="CA97" s="48">
        <v>43101</v>
      </c>
      <c r="CB97" s="49">
        <v>0</v>
      </c>
      <c r="CC97" s="49">
        <v>0</v>
      </c>
    </row>
    <row r="98" spans="1:81">
      <c r="A98" s="41" t="s">
        <v>242</v>
      </c>
      <c r="B98" s="41" t="s">
        <v>16</v>
      </c>
      <c r="C98" s="41" t="s">
        <v>67</v>
      </c>
      <c r="D98" s="42" t="s">
        <v>244</v>
      </c>
      <c r="E98" s="43" t="s">
        <v>62</v>
      </c>
      <c r="F98" s="43" t="s">
        <v>63</v>
      </c>
      <c r="G98" s="43">
        <v>1</v>
      </c>
      <c r="H98" s="44">
        <v>2216.69</v>
      </c>
      <c r="I98" s="45">
        <v>2216.69</v>
      </c>
      <c r="J98" s="45"/>
      <c r="K98" s="45"/>
      <c r="L98" s="45"/>
      <c r="M98" s="45"/>
      <c r="N98" s="45"/>
      <c r="O98" s="45"/>
      <c r="P98" s="45"/>
      <c r="Q98" s="45">
        <v>2216.69</v>
      </c>
      <c r="R98" s="45">
        <v>443.33800000000002</v>
      </c>
      <c r="S98" s="45">
        <v>33.250349999999997</v>
      </c>
      <c r="T98" s="45">
        <v>22.166900000000002</v>
      </c>
      <c r="U98" s="45">
        <v>4.4333800000000005</v>
      </c>
      <c r="V98" s="45">
        <v>55.417250000000003</v>
      </c>
      <c r="W98" s="45">
        <v>177.33520000000001</v>
      </c>
      <c r="X98" s="45">
        <v>66.500699999999995</v>
      </c>
      <c r="Y98" s="45">
        <v>13.300140000000001</v>
      </c>
      <c r="Z98" s="45">
        <v>815.74191999999994</v>
      </c>
      <c r="AA98" s="45">
        <v>184.72416666666666</v>
      </c>
      <c r="AB98" s="45">
        <v>246.29888888888888</v>
      </c>
      <c r="AC98" s="45">
        <v>158.61648444444447</v>
      </c>
      <c r="AD98" s="45">
        <v>589.63954000000001</v>
      </c>
      <c r="AE98" s="45">
        <v>46.99860000000001</v>
      </c>
      <c r="AF98" s="45">
        <v>397</v>
      </c>
      <c r="AG98" s="45">
        <v>0</v>
      </c>
      <c r="AH98" s="45">
        <v>0</v>
      </c>
      <c r="AI98" s="45">
        <v>9.84</v>
      </c>
      <c r="AJ98" s="45">
        <v>0</v>
      </c>
      <c r="AK98" s="45">
        <v>3.0700000000000003</v>
      </c>
      <c r="AL98" s="45">
        <v>0</v>
      </c>
      <c r="AM98" s="45">
        <v>456.90859999999998</v>
      </c>
      <c r="AN98" s="45">
        <v>1862.2900599999998</v>
      </c>
      <c r="AO98" s="45">
        <v>11.124072212577161</v>
      </c>
      <c r="AP98" s="45">
        <v>0.88992577700617292</v>
      </c>
      <c r="AQ98" s="45">
        <v>0.44496288850308646</v>
      </c>
      <c r="AR98" s="45">
        <v>7.7584150000000012</v>
      </c>
      <c r="AS98" s="45">
        <v>2.855096720000001</v>
      </c>
      <c r="AT98" s="45">
        <v>95.317669999999993</v>
      </c>
      <c r="AU98" s="45">
        <v>3.6944833333333338</v>
      </c>
      <c r="AV98" s="45">
        <v>122.08462593141975</v>
      </c>
      <c r="AW98" s="45">
        <v>30.78736111111111</v>
      </c>
      <c r="AX98" s="45">
        <v>18.22611777777778</v>
      </c>
      <c r="AY98" s="45">
        <v>0.46181041666666667</v>
      </c>
      <c r="AZ98" s="45">
        <v>7.3889666666666676</v>
      </c>
      <c r="BA98" s="45">
        <v>2.8734870370370369</v>
      </c>
      <c r="BB98" s="45">
        <v>21.983489427407413</v>
      </c>
      <c r="BC98" s="45">
        <v>81.721232436666668</v>
      </c>
      <c r="BD98" s="45"/>
      <c r="BE98" s="45">
        <v>0</v>
      </c>
      <c r="BF98" s="45">
        <v>81.721232436666668</v>
      </c>
      <c r="BG98" s="45">
        <v>67.580104166666672</v>
      </c>
      <c r="BH98" s="45"/>
      <c r="BI98" s="45">
        <v>0</v>
      </c>
      <c r="BJ98" s="45"/>
      <c r="BK98" s="45"/>
      <c r="BL98" s="45">
        <v>67.580104166666672</v>
      </c>
      <c r="BM98" s="45">
        <v>4350.3660225347521</v>
      </c>
      <c r="BN98" s="45">
        <f t="shared" si="12"/>
        <v>246.96579604983825</v>
      </c>
      <c r="BO98" s="45">
        <f t="shared" si="13"/>
        <v>174.52249587521902</v>
      </c>
      <c r="BP98" s="46">
        <f t="shared" si="15"/>
        <v>8.5633802816901436</v>
      </c>
      <c r="BQ98" s="46">
        <f t="shared" si="14"/>
        <v>1.8591549295774654</v>
      </c>
      <c r="BR98" s="47">
        <v>2</v>
      </c>
      <c r="BS98" s="46">
        <f t="shared" si="16"/>
        <v>2.2535211267605644</v>
      </c>
      <c r="BT98" s="46">
        <f t="shared" si="17"/>
        <v>11.25</v>
      </c>
      <c r="BU98" s="46">
        <f t="shared" si="18"/>
        <v>12.676056338028173</v>
      </c>
      <c r="BV98" s="45">
        <f t="shared" si="19"/>
        <v>551.4548479269406</v>
      </c>
      <c r="BW98" s="45">
        <f t="shared" si="20"/>
        <v>972.9431398519979</v>
      </c>
      <c r="BX98" s="45">
        <f t="shared" si="21"/>
        <v>5323.3091623867504</v>
      </c>
      <c r="BY98" s="45">
        <f t="shared" si="22"/>
        <v>63879.709948641001</v>
      </c>
      <c r="BZ98" s="45">
        <f t="shared" si="23"/>
        <v>127759.419897282</v>
      </c>
      <c r="CA98" s="48">
        <v>43101</v>
      </c>
      <c r="CB98" s="49">
        <v>0</v>
      </c>
      <c r="CC98" s="49">
        <v>0</v>
      </c>
    </row>
    <row r="99" spans="1:81">
      <c r="A99" s="41" t="s">
        <v>245</v>
      </c>
      <c r="B99" s="41" t="s">
        <v>78</v>
      </c>
      <c r="C99" s="41" t="s">
        <v>246</v>
      </c>
      <c r="D99" s="42" t="s">
        <v>247</v>
      </c>
      <c r="E99" s="43" t="s">
        <v>62</v>
      </c>
      <c r="F99" s="43" t="s">
        <v>63</v>
      </c>
      <c r="G99" s="43">
        <v>1</v>
      </c>
      <c r="H99" s="44">
        <v>2973.68</v>
      </c>
      <c r="I99" s="45">
        <v>2973.68</v>
      </c>
      <c r="J99" s="45"/>
      <c r="K99" s="45"/>
      <c r="L99" s="45"/>
      <c r="M99" s="45"/>
      <c r="N99" s="45"/>
      <c r="O99" s="45"/>
      <c r="P99" s="45"/>
      <c r="Q99" s="45">
        <v>2973.68</v>
      </c>
      <c r="R99" s="45">
        <v>594.73599999999999</v>
      </c>
      <c r="S99" s="45">
        <v>44.605199999999996</v>
      </c>
      <c r="T99" s="45">
        <v>29.736799999999999</v>
      </c>
      <c r="U99" s="45">
        <v>5.9473599999999998</v>
      </c>
      <c r="V99" s="45">
        <v>74.341999999999999</v>
      </c>
      <c r="W99" s="45">
        <v>237.89439999999999</v>
      </c>
      <c r="X99" s="45">
        <v>89.210399999999993</v>
      </c>
      <c r="Y99" s="45">
        <v>17.842079999999999</v>
      </c>
      <c r="Z99" s="45">
        <v>1094.3142399999999</v>
      </c>
      <c r="AA99" s="45">
        <v>247.80666666666664</v>
      </c>
      <c r="AB99" s="45">
        <v>330.40888888888884</v>
      </c>
      <c r="AC99" s="45">
        <v>212.78332444444447</v>
      </c>
      <c r="AD99" s="45">
        <v>790.99887999999999</v>
      </c>
      <c r="AE99" s="45">
        <v>1.5792000000000144</v>
      </c>
      <c r="AF99" s="45">
        <v>324.39999999999998</v>
      </c>
      <c r="AG99" s="45">
        <v>0</v>
      </c>
      <c r="AH99" s="45">
        <v>0</v>
      </c>
      <c r="AI99" s="45">
        <v>0</v>
      </c>
      <c r="AJ99" s="45">
        <v>0</v>
      </c>
      <c r="AK99" s="45">
        <v>3.0700000000000003</v>
      </c>
      <c r="AL99" s="45">
        <v>293.88</v>
      </c>
      <c r="AM99" s="45">
        <v>622.92920000000004</v>
      </c>
      <c r="AN99" s="45">
        <v>2508.2423200000003</v>
      </c>
      <c r="AO99" s="45">
        <v>14.922894521604938</v>
      </c>
      <c r="AP99" s="45">
        <v>1.193831561728395</v>
      </c>
      <c r="AQ99" s="45">
        <v>0.5969157808641975</v>
      </c>
      <c r="AR99" s="45">
        <v>10.40788</v>
      </c>
      <c r="AS99" s="45">
        <v>3.8300998400000013</v>
      </c>
      <c r="AT99" s="45">
        <v>127.86823999999999</v>
      </c>
      <c r="AU99" s="45">
        <v>4.9561333333333337</v>
      </c>
      <c r="AV99" s="45">
        <v>163.77599503753086</v>
      </c>
      <c r="AW99" s="45">
        <v>41.301111111111105</v>
      </c>
      <c r="AX99" s="45">
        <v>24.450257777777779</v>
      </c>
      <c r="AY99" s="45">
        <v>0.6195166666666666</v>
      </c>
      <c r="AZ99" s="45">
        <v>9.9122666666666674</v>
      </c>
      <c r="BA99" s="45">
        <v>3.8547703703703702</v>
      </c>
      <c r="BB99" s="45">
        <v>29.490755514074078</v>
      </c>
      <c r="BC99" s="45">
        <v>109.62867810666668</v>
      </c>
      <c r="BD99" s="45"/>
      <c r="BE99" s="45">
        <v>0</v>
      </c>
      <c r="BF99" s="45">
        <v>109.62867810666668</v>
      </c>
      <c r="BG99" s="45">
        <v>88.207604166666698</v>
      </c>
      <c r="BH99" s="45"/>
      <c r="BI99" s="45">
        <v>0</v>
      </c>
      <c r="BJ99" s="45"/>
      <c r="BK99" s="45"/>
      <c r="BL99" s="45">
        <v>88.207604166666698</v>
      </c>
      <c r="BM99" s="45">
        <v>5843.5345973108642</v>
      </c>
      <c r="BN99" s="45">
        <f t="shared" si="12"/>
        <v>246.96579604983825</v>
      </c>
      <c r="BO99" s="45">
        <f t="shared" si="13"/>
        <v>174.52249587521902</v>
      </c>
      <c r="BP99" s="46">
        <f t="shared" si="15"/>
        <v>8.7608069164265068</v>
      </c>
      <c r="BQ99" s="46">
        <f t="shared" si="14"/>
        <v>1.9020172910662811</v>
      </c>
      <c r="BR99" s="47">
        <v>4</v>
      </c>
      <c r="BS99" s="46">
        <f t="shared" si="16"/>
        <v>4.6109510086455305</v>
      </c>
      <c r="BT99" s="46">
        <f t="shared" si="17"/>
        <v>13.25</v>
      </c>
      <c r="BU99" s="46">
        <f t="shared" si="18"/>
        <v>15.273775216138318</v>
      </c>
      <c r="BV99" s="45">
        <f t="shared" si="19"/>
        <v>892.52833907053491</v>
      </c>
      <c r="BW99" s="45">
        <f t="shared" si="20"/>
        <v>1314.0166309955921</v>
      </c>
      <c r="BX99" s="45">
        <f t="shared" si="21"/>
        <v>7157.5512283064563</v>
      </c>
      <c r="BY99" s="45">
        <f t="shared" si="22"/>
        <v>85890.614739677476</v>
      </c>
      <c r="BZ99" s="45">
        <f t="shared" si="23"/>
        <v>171781.22947935495</v>
      </c>
      <c r="CA99" s="50">
        <v>42736</v>
      </c>
      <c r="CB99" s="49">
        <v>0</v>
      </c>
      <c r="CC99" s="49">
        <v>0</v>
      </c>
    </row>
    <row r="100" spans="1:81">
      <c r="A100" s="41" t="s">
        <v>245</v>
      </c>
      <c r="B100" s="41" t="s">
        <v>66</v>
      </c>
      <c r="C100" s="41" t="s">
        <v>74</v>
      </c>
      <c r="D100" s="42" t="s">
        <v>248</v>
      </c>
      <c r="E100" s="43" t="s">
        <v>62</v>
      </c>
      <c r="F100" s="43" t="s">
        <v>63</v>
      </c>
      <c r="G100" s="43">
        <v>1</v>
      </c>
      <c r="H100" s="44">
        <v>1281.1600000000001</v>
      </c>
      <c r="I100" s="45">
        <v>1281.1600000000001</v>
      </c>
      <c r="J100" s="45"/>
      <c r="K100" s="45"/>
      <c r="L100" s="45"/>
      <c r="M100" s="45"/>
      <c r="N100" s="45"/>
      <c r="O100" s="45"/>
      <c r="P100" s="45"/>
      <c r="Q100" s="45">
        <v>1281.1600000000001</v>
      </c>
      <c r="R100" s="45">
        <v>256.23200000000003</v>
      </c>
      <c r="S100" s="45">
        <v>19.217400000000001</v>
      </c>
      <c r="T100" s="45">
        <v>12.8116</v>
      </c>
      <c r="U100" s="45">
        <v>2.5623200000000002</v>
      </c>
      <c r="V100" s="45">
        <v>32.029000000000003</v>
      </c>
      <c r="W100" s="45">
        <v>102.4928</v>
      </c>
      <c r="X100" s="45">
        <v>38.434800000000003</v>
      </c>
      <c r="Y100" s="45">
        <v>7.6869600000000009</v>
      </c>
      <c r="Z100" s="45">
        <v>471.46688</v>
      </c>
      <c r="AA100" s="45">
        <v>106.76333333333334</v>
      </c>
      <c r="AB100" s="45">
        <v>142.35111111111112</v>
      </c>
      <c r="AC100" s="45">
        <v>91.674115555555574</v>
      </c>
      <c r="AD100" s="45">
        <v>340.78856000000007</v>
      </c>
      <c r="AE100" s="45">
        <v>103.13039999999999</v>
      </c>
      <c r="AF100" s="45">
        <v>0</v>
      </c>
      <c r="AG100" s="45">
        <v>264.83999999999997</v>
      </c>
      <c r="AH100" s="45">
        <v>27.01</v>
      </c>
      <c r="AI100" s="45">
        <v>0</v>
      </c>
      <c r="AJ100" s="45">
        <v>0</v>
      </c>
      <c r="AK100" s="45">
        <v>3.0700000000000003</v>
      </c>
      <c r="AL100" s="45">
        <v>0</v>
      </c>
      <c r="AM100" s="45">
        <v>398.05039999999997</v>
      </c>
      <c r="AN100" s="45">
        <v>1210.30584</v>
      </c>
      <c r="AO100" s="45">
        <v>6.4292780478395075</v>
      </c>
      <c r="AP100" s="45">
        <v>0.51434224382716054</v>
      </c>
      <c r="AQ100" s="45">
        <v>0.25717112191358027</v>
      </c>
      <c r="AR100" s="45">
        <v>4.4840600000000013</v>
      </c>
      <c r="AS100" s="45">
        <v>1.6501340800000008</v>
      </c>
      <c r="AT100" s="45">
        <v>55.089880000000001</v>
      </c>
      <c r="AU100" s="45">
        <v>2.1352666666666669</v>
      </c>
      <c r="AV100" s="45">
        <v>70.560132160246923</v>
      </c>
      <c r="AW100" s="45">
        <v>17.79388888888889</v>
      </c>
      <c r="AX100" s="45">
        <v>10.533982222222223</v>
      </c>
      <c r="AY100" s="45">
        <v>0.26690833333333336</v>
      </c>
      <c r="AZ100" s="45">
        <v>4.2705333333333337</v>
      </c>
      <c r="BA100" s="45">
        <v>1.660762962962963</v>
      </c>
      <c r="BB100" s="45">
        <v>12.705595872592596</v>
      </c>
      <c r="BC100" s="45">
        <v>47.23167161333334</v>
      </c>
      <c r="BD100" s="45">
        <v>174.70363636363635</v>
      </c>
      <c r="BE100" s="45">
        <v>174.70363636363635</v>
      </c>
      <c r="BF100" s="45">
        <v>221.93530797696968</v>
      </c>
      <c r="BG100" s="45">
        <v>67.580104166666672</v>
      </c>
      <c r="BH100" s="45"/>
      <c r="BI100" s="45">
        <v>0</v>
      </c>
      <c r="BJ100" s="45"/>
      <c r="BK100" s="45"/>
      <c r="BL100" s="45">
        <v>67.580104166666672</v>
      </c>
      <c r="BM100" s="45">
        <v>2851.5413843038837</v>
      </c>
      <c r="BN100" s="45">
        <f t="shared" si="12"/>
        <v>246.96579604983825</v>
      </c>
      <c r="BO100" s="45">
        <f t="shared" si="13"/>
        <v>174.52249587521902</v>
      </c>
      <c r="BP100" s="46">
        <f t="shared" si="15"/>
        <v>8.7608069164265068</v>
      </c>
      <c r="BQ100" s="46">
        <f t="shared" si="14"/>
        <v>1.9020172910662811</v>
      </c>
      <c r="BR100" s="47">
        <v>4</v>
      </c>
      <c r="BS100" s="46">
        <f t="shared" si="16"/>
        <v>4.6109510086455305</v>
      </c>
      <c r="BT100" s="46">
        <f t="shared" si="17"/>
        <v>13.25</v>
      </c>
      <c r="BU100" s="46">
        <f t="shared" si="18"/>
        <v>15.273775216138318</v>
      </c>
      <c r="BV100" s="45">
        <f t="shared" si="19"/>
        <v>435.53802123373413</v>
      </c>
      <c r="BW100" s="45">
        <f t="shared" si="20"/>
        <v>857.02631315879148</v>
      </c>
      <c r="BX100" s="45">
        <f t="shared" si="21"/>
        <v>3708.5676974626749</v>
      </c>
      <c r="BY100" s="45">
        <f t="shared" si="22"/>
        <v>44502.812369552099</v>
      </c>
      <c r="BZ100" s="45">
        <f t="shared" si="23"/>
        <v>89005.624739104198</v>
      </c>
      <c r="CA100" s="48">
        <v>43101</v>
      </c>
      <c r="CB100" s="49">
        <v>0</v>
      </c>
      <c r="CC100" s="49">
        <v>0</v>
      </c>
    </row>
    <row r="101" spans="1:81">
      <c r="A101" s="41" t="s">
        <v>249</v>
      </c>
      <c r="B101" s="41" t="s">
        <v>73</v>
      </c>
      <c r="C101" s="41" t="s">
        <v>250</v>
      </c>
      <c r="D101" s="42" t="s">
        <v>251</v>
      </c>
      <c r="E101" s="43" t="s">
        <v>62</v>
      </c>
      <c r="F101" s="43" t="s">
        <v>63</v>
      </c>
      <c r="G101" s="43">
        <v>1</v>
      </c>
      <c r="H101" s="44">
        <v>1041.5999999999999</v>
      </c>
      <c r="I101" s="45">
        <v>1041.5999999999999</v>
      </c>
      <c r="J101" s="45"/>
      <c r="K101" s="45"/>
      <c r="L101" s="45"/>
      <c r="M101" s="45"/>
      <c r="N101" s="45"/>
      <c r="O101" s="45"/>
      <c r="P101" s="45"/>
      <c r="Q101" s="45">
        <v>1041.5999999999999</v>
      </c>
      <c r="R101" s="45">
        <v>208.32</v>
      </c>
      <c r="S101" s="45">
        <v>15.623999999999999</v>
      </c>
      <c r="T101" s="45">
        <v>10.415999999999999</v>
      </c>
      <c r="U101" s="45">
        <v>2.0831999999999997</v>
      </c>
      <c r="V101" s="45">
        <v>26.04</v>
      </c>
      <c r="W101" s="45">
        <v>83.327999999999989</v>
      </c>
      <c r="X101" s="45">
        <v>31.247999999999998</v>
      </c>
      <c r="Y101" s="45">
        <v>6.2495999999999992</v>
      </c>
      <c r="Z101" s="45">
        <v>383.30879999999996</v>
      </c>
      <c r="AA101" s="45">
        <v>86.799999999999983</v>
      </c>
      <c r="AB101" s="45">
        <v>115.73333333333332</v>
      </c>
      <c r="AC101" s="45">
        <v>74.532266666666672</v>
      </c>
      <c r="AD101" s="45">
        <v>277.06559999999996</v>
      </c>
      <c r="AE101" s="45">
        <v>117.504</v>
      </c>
      <c r="AF101" s="45">
        <v>397</v>
      </c>
      <c r="AG101" s="45">
        <v>0</v>
      </c>
      <c r="AH101" s="45">
        <v>32.619999999999997</v>
      </c>
      <c r="AI101" s="45">
        <v>0</v>
      </c>
      <c r="AJ101" s="45">
        <v>0</v>
      </c>
      <c r="AK101" s="45">
        <v>3.0700000000000003</v>
      </c>
      <c r="AL101" s="45">
        <v>0</v>
      </c>
      <c r="AM101" s="45">
        <v>550.19400000000007</v>
      </c>
      <c r="AN101" s="45">
        <v>1210.5684000000001</v>
      </c>
      <c r="AO101" s="45">
        <v>5.2270879629629627</v>
      </c>
      <c r="AP101" s="45">
        <v>0.418167037037037</v>
      </c>
      <c r="AQ101" s="45">
        <v>0.2090835185185185</v>
      </c>
      <c r="AR101" s="45">
        <v>3.6456000000000004</v>
      </c>
      <c r="AS101" s="45">
        <v>1.3415808000000005</v>
      </c>
      <c r="AT101" s="45">
        <v>44.788799999999995</v>
      </c>
      <c r="AU101" s="45">
        <v>1.736</v>
      </c>
      <c r="AV101" s="45">
        <v>57.366319318518514</v>
      </c>
      <c r="AW101" s="45">
        <v>14.466666666666665</v>
      </c>
      <c r="AX101" s="45">
        <v>8.5642666666666667</v>
      </c>
      <c r="AY101" s="45">
        <v>0.21699999999999997</v>
      </c>
      <c r="AZ101" s="45">
        <v>3.472</v>
      </c>
      <c r="BA101" s="45">
        <v>1.350222222222222</v>
      </c>
      <c r="BB101" s="45">
        <v>10.329817244444445</v>
      </c>
      <c r="BC101" s="45">
        <v>38.3999728</v>
      </c>
      <c r="BD101" s="45"/>
      <c r="BE101" s="45">
        <v>0</v>
      </c>
      <c r="BF101" s="45">
        <v>38.3999728</v>
      </c>
      <c r="BG101" s="45">
        <v>48.642916666666657</v>
      </c>
      <c r="BH101" s="45"/>
      <c r="BI101" s="45">
        <v>0</v>
      </c>
      <c r="BJ101" s="45"/>
      <c r="BK101" s="45"/>
      <c r="BL101" s="45">
        <v>48.642916666666657</v>
      </c>
      <c r="BM101" s="45">
        <v>2396.577608785185</v>
      </c>
      <c r="BN101" s="45">
        <f t="shared" si="12"/>
        <v>246.96579604983825</v>
      </c>
      <c r="BO101" s="45">
        <f t="shared" si="13"/>
        <v>174.52249587521902</v>
      </c>
      <c r="BP101" s="46">
        <f t="shared" si="15"/>
        <v>8.7608069164265068</v>
      </c>
      <c r="BQ101" s="46">
        <f t="shared" si="14"/>
        <v>1.9020172910662811</v>
      </c>
      <c r="BR101" s="47">
        <v>4</v>
      </c>
      <c r="BS101" s="46">
        <f t="shared" si="16"/>
        <v>4.6109510086455305</v>
      </c>
      <c r="BT101" s="46">
        <f t="shared" si="17"/>
        <v>13.25</v>
      </c>
      <c r="BU101" s="46">
        <f t="shared" si="18"/>
        <v>15.273775216138318</v>
      </c>
      <c r="BV101" s="45">
        <f t="shared" si="19"/>
        <v>366.04787684615189</v>
      </c>
      <c r="BW101" s="45">
        <f t="shared" si="20"/>
        <v>787.53616877120919</v>
      </c>
      <c r="BX101" s="45">
        <f t="shared" si="21"/>
        <v>3184.1137775563943</v>
      </c>
      <c r="BY101" s="45">
        <f t="shared" si="22"/>
        <v>38209.36533067673</v>
      </c>
      <c r="BZ101" s="45">
        <f t="shared" si="23"/>
        <v>76418.73066135346</v>
      </c>
      <c r="CA101" s="48">
        <v>43101</v>
      </c>
      <c r="CB101" s="49">
        <v>0</v>
      </c>
      <c r="CC101" s="49">
        <v>0</v>
      </c>
    </row>
    <row r="102" spans="1:81">
      <c r="A102" s="41" t="s">
        <v>249</v>
      </c>
      <c r="B102" s="41" t="s">
        <v>66</v>
      </c>
      <c r="C102" s="41" t="s">
        <v>250</v>
      </c>
      <c r="D102" s="42" t="s">
        <v>252</v>
      </c>
      <c r="E102" s="43" t="s">
        <v>62</v>
      </c>
      <c r="F102" s="43" t="s">
        <v>63</v>
      </c>
      <c r="G102" s="43">
        <v>1</v>
      </c>
      <c r="H102" s="44">
        <v>1281.1600000000001</v>
      </c>
      <c r="I102" s="45">
        <v>1281.1600000000001</v>
      </c>
      <c r="J102" s="45"/>
      <c r="K102" s="45"/>
      <c r="L102" s="45"/>
      <c r="M102" s="45"/>
      <c r="N102" s="45"/>
      <c r="O102" s="45"/>
      <c r="P102" s="45"/>
      <c r="Q102" s="45">
        <v>1281.1600000000001</v>
      </c>
      <c r="R102" s="45">
        <v>256.23200000000003</v>
      </c>
      <c r="S102" s="45">
        <v>19.217400000000001</v>
      </c>
      <c r="T102" s="45">
        <v>12.8116</v>
      </c>
      <c r="U102" s="45">
        <v>2.5623200000000002</v>
      </c>
      <c r="V102" s="45">
        <v>32.029000000000003</v>
      </c>
      <c r="W102" s="45">
        <v>102.4928</v>
      </c>
      <c r="X102" s="45">
        <v>38.434800000000003</v>
      </c>
      <c r="Y102" s="45">
        <v>7.6869600000000009</v>
      </c>
      <c r="Z102" s="45">
        <v>471.46688</v>
      </c>
      <c r="AA102" s="45">
        <v>106.76333333333334</v>
      </c>
      <c r="AB102" s="45">
        <v>142.35111111111112</v>
      </c>
      <c r="AC102" s="45">
        <v>91.674115555555574</v>
      </c>
      <c r="AD102" s="45">
        <v>340.78856000000007</v>
      </c>
      <c r="AE102" s="45">
        <v>103.13039999999999</v>
      </c>
      <c r="AF102" s="45">
        <v>397</v>
      </c>
      <c r="AG102" s="45">
        <v>0</v>
      </c>
      <c r="AH102" s="45">
        <v>32.619999999999997</v>
      </c>
      <c r="AI102" s="45">
        <v>0</v>
      </c>
      <c r="AJ102" s="45">
        <v>0</v>
      </c>
      <c r="AK102" s="45">
        <v>3.0700000000000003</v>
      </c>
      <c r="AL102" s="45">
        <v>0</v>
      </c>
      <c r="AM102" s="45">
        <v>535.82040000000006</v>
      </c>
      <c r="AN102" s="45">
        <v>1348.0758400000002</v>
      </c>
      <c r="AO102" s="45">
        <v>6.4292780478395075</v>
      </c>
      <c r="AP102" s="45">
        <v>0.51434224382716054</v>
      </c>
      <c r="AQ102" s="45">
        <v>0.25717112191358027</v>
      </c>
      <c r="AR102" s="45">
        <v>4.4840600000000013</v>
      </c>
      <c r="AS102" s="45">
        <v>1.6501340800000008</v>
      </c>
      <c r="AT102" s="45">
        <v>55.089880000000001</v>
      </c>
      <c r="AU102" s="45">
        <v>2.1352666666666669</v>
      </c>
      <c r="AV102" s="45">
        <v>70.560132160246923</v>
      </c>
      <c r="AW102" s="45">
        <v>17.79388888888889</v>
      </c>
      <c r="AX102" s="45">
        <v>10.533982222222223</v>
      </c>
      <c r="AY102" s="45">
        <v>0.26690833333333336</v>
      </c>
      <c r="AZ102" s="45">
        <v>4.2705333333333337</v>
      </c>
      <c r="BA102" s="45">
        <v>1.660762962962963</v>
      </c>
      <c r="BB102" s="45">
        <v>12.705595872592596</v>
      </c>
      <c r="BC102" s="45">
        <v>47.23167161333334</v>
      </c>
      <c r="BD102" s="45">
        <v>174.70363636363635</v>
      </c>
      <c r="BE102" s="45">
        <v>174.70363636363635</v>
      </c>
      <c r="BF102" s="45">
        <v>221.93530797696968</v>
      </c>
      <c r="BG102" s="45">
        <v>67.580104166666672</v>
      </c>
      <c r="BH102" s="45"/>
      <c r="BI102" s="45">
        <v>0</v>
      </c>
      <c r="BJ102" s="45"/>
      <c r="BK102" s="45"/>
      <c r="BL102" s="45">
        <v>67.580104166666672</v>
      </c>
      <c r="BM102" s="45">
        <v>2989.3113843038841</v>
      </c>
      <c r="BN102" s="45">
        <f t="shared" si="12"/>
        <v>246.96579604983825</v>
      </c>
      <c r="BO102" s="45">
        <f t="shared" si="13"/>
        <v>174.52249587521902</v>
      </c>
      <c r="BP102" s="46">
        <f t="shared" si="15"/>
        <v>8.7608069164265068</v>
      </c>
      <c r="BQ102" s="46">
        <f t="shared" si="14"/>
        <v>1.9020172910662811</v>
      </c>
      <c r="BR102" s="47">
        <v>4</v>
      </c>
      <c r="BS102" s="46">
        <f t="shared" si="16"/>
        <v>4.6109510086455305</v>
      </c>
      <c r="BT102" s="46">
        <f t="shared" si="17"/>
        <v>13.25</v>
      </c>
      <c r="BU102" s="46">
        <f t="shared" si="18"/>
        <v>15.273775216138318</v>
      </c>
      <c r="BV102" s="45">
        <f t="shared" si="19"/>
        <v>456.58070134900794</v>
      </c>
      <c r="BW102" s="45">
        <f t="shared" si="20"/>
        <v>878.06899327406518</v>
      </c>
      <c r="BX102" s="45">
        <f t="shared" si="21"/>
        <v>3867.3803775779493</v>
      </c>
      <c r="BY102" s="45">
        <f t="shared" si="22"/>
        <v>46408.564530935393</v>
      </c>
      <c r="BZ102" s="45">
        <f t="shared" si="23"/>
        <v>92817.129061870786</v>
      </c>
      <c r="CA102" s="48">
        <v>43101</v>
      </c>
      <c r="CB102" s="49">
        <v>0</v>
      </c>
      <c r="CC102" s="49">
        <v>0</v>
      </c>
    </row>
    <row r="103" spans="1:81">
      <c r="A103" s="41" t="s">
        <v>253</v>
      </c>
      <c r="B103" s="41" t="s">
        <v>66</v>
      </c>
      <c r="C103" s="41" t="s">
        <v>250</v>
      </c>
      <c r="D103" s="42" t="s">
        <v>254</v>
      </c>
      <c r="E103" s="43" t="s">
        <v>62</v>
      </c>
      <c r="F103" s="43" t="s">
        <v>63</v>
      </c>
      <c r="G103" s="43">
        <v>1</v>
      </c>
      <c r="H103" s="44">
        <v>1281.1600000000001</v>
      </c>
      <c r="I103" s="45">
        <v>1281.1600000000001</v>
      </c>
      <c r="J103" s="45"/>
      <c r="K103" s="45"/>
      <c r="L103" s="45"/>
      <c r="M103" s="45"/>
      <c r="N103" s="45"/>
      <c r="O103" s="45"/>
      <c r="P103" s="45"/>
      <c r="Q103" s="45">
        <v>1281.1600000000001</v>
      </c>
      <c r="R103" s="45">
        <v>256.23200000000003</v>
      </c>
      <c r="S103" s="45">
        <v>19.217400000000001</v>
      </c>
      <c r="T103" s="45">
        <v>12.8116</v>
      </c>
      <c r="U103" s="45">
        <v>2.5623200000000002</v>
      </c>
      <c r="V103" s="45">
        <v>32.029000000000003</v>
      </c>
      <c r="W103" s="45">
        <v>102.4928</v>
      </c>
      <c r="X103" s="45">
        <v>38.434800000000003</v>
      </c>
      <c r="Y103" s="45">
        <v>7.6869600000000009</v>
      </c>
      <c r="Z103" s="45">
        <v>471.46688</v>
      </c>
      <c r="AA103" s="45">
        <v>106.76333333333334</v>
      </c>
      <c r="AB103" s="45">
        <v>142.35111111111112</v>
      </c>
      <c r="AC103" s="45">
        <v>91.674115555555574</v>
      </c>
      <c r="AD103" s="45">
        <v>340.78856000000007</v>
      </c>
      <c r="AE103" s="45">
        <v>103.13039999999999</v>
      </c>
      <c r="AF103" s="45">
        <v>397</v>
      </c>
      <c r="AG103" s="45">
        <v>0</v>
      </c>
      <c r="AH103" s="45">
        <v>32.619999999999997</v>
      </c>
      <c r="AI103" s="45">
        <v>0</v>
      </c>
      <c r="AJ103" s="45">
        <v>0</v>
      </c>
      <c r="AK103" s="45">
        <v>3.0700000000000003</v>
      </c>
      <c r="AL103" s="45">
        <v>0</v>
      </c>
      <c r="AM103" s="45">
        <v>535.82040000000006</v>
      </c>
      <c r="AN103" s="45">
        <v>1348.0758400000002</v>
      </c>
      <c r="AO103" s="45">
        <v>6.4292780478395075</v>
      </c>
      <c r="AP103" s="45">
        <v>0.51434224382716054</v>
      </c>
      <c r="AQ103" s="45">
        <v>0.25717112191358027</v>
      </c>
      <c r="AR103" s="45">
        <v>4.4840600000000013</v>
      </c>
      <c r="AS103" s="45">
        <v>1.6501340800000008</v>
      </c>
      <c r="AT103" s="45">
        <v>55.089880000000001</v>
      </c>
      <c r="AU103" s="45">
        <v>2.1352666666666669</v>
      </c>
      <c r="AV103" s="45">
        <v>70.560132160246923</v>
      </c>
      <c r="AW103" s="45">
        <v>17.79388888888889</v>
      </c>
      <c r="AX103" s="45">
        <v>10.533982222222223</v>
      </c>
      <c r="AY103" s="45">
        <v>0.26690833333333336</v>
      </c>
      <c r="AZ103" s="45">
        <v>4.2705333333333337</v>
      </c>
      <c r="BA103" s="45">
        <v>1.660762962962963</v>
      </c>
      <c r="BB103" s="45">
        <v>12.705595872592596</v>
      </c>
      <c r="BC103" s="45">
        <v>47.23167161333334</v>
      </c>
      <c r="BD103" s="45">
        <v>174.70363636363635</v>
      </c>
      <c r="BE103" s="45">
        <v>174.70363636363635</v>
      </c>
      <c r="BF103" s="45">
        <v>221.93530797696968</v>
      </c>
      <c r="BG103" s="45">
        <v>67.580104166666672</v>
      </c>
      <c r="BH103" s="45"/>
      <c r="BI103" s="45">
        <v>0</v>
      </c>
      <c r="BJ103" s="45"/>
      <c r="BK103" s="45"/>
      <c r="BL103" s="45">
        <v>67.580104166666672</v>
      </c>
      <c r="BM103" s="45">
        <v>2989.3113843038841</v>
      </c>
      <c r="BN103" s="45">
        <f t="shared" si="12"/>
        <v>246.96579604983825</v>
      </c>
      <c r="BO103" s="45">
        <f t="shared" si="13"/>
        <v>174.52249587521902</v>
      </c>
      <c r="BP103" s="46">
        <f t="shared" si="15"/>
        <v>8.6609686609686669</v>
      </c>
      <c r="BQ103" s="46">
        <f t="shared" si="14"/>
        <v>1.8803418803418819</v>
      </c>
      <c r="BR103" s="47">
        <v>3</v>
      </c>
      <c r="BS103" s="46">
        <f t="shared" si="16"/>
        <v>3.4188034188034218</v>
      </c>
      <c r="BT103" s="46">
        <f t="shared" si="17"/>
        <v>12.25</v>
      </c>
      <c r="BU103" s="46">
        <f t="shared" si="18"/>
        <v>13.960113960113972</v>
      </c>
      <c r="BV103" s="45">
        <f t="shared" si="19"/>
        <v>417.31127587148274</v>
      </c>
      <c r="BW103" s="45">
        <f t="shared" si="20"/>
        <v>838.79956779654003</v>
      </c>
      <c r="BX103" s="45">
        <f t="shared" si="21"/>
        <v>3828.1109521004241</v>
      </c>
      <c r="BY103" s="45">
        <f t="shared" si="22"/>
        <v>45937.331425205091</v>
      </c>
      <c r="BZ103" s="45">
        <f t="shared" si="23"/>
        <v>91874.662850410183</v>
      </c>
      <c r="CA103" s="48">
        <v>43101</v>
      </c>
      <c r="CB103" s="49">
        <v>0</v>
      </c>
      <c r="CC103" s="49">
        <v>0</v>
      </c>
    </row>
    <row r="104" spans="1:81">
      <c r="A104" s="41" t="s">
        <v>255</v>
      </c>
      <c r="B104" s="41" t="s">
        <v>73</v>
      </c>
      <c r="C104" s="41" t="s">
        <v>255</v>
      </c>
      <c r="D104" s="42" t="s">
        <v>256</v>
      </c>
      <c r="E104" s="43" t="s">
        <v>62</v>
      </c>
      <c r="F104" s="43" t="s">
        <v>63</v>
      </c>
      <c r="G104" s="43">
        <v>4</v>
      </c>
      <c r="H104" s="44">
        <v>1036.22</v>
      </c>
      <c r="I104" s="45">
        <v>4144.88</v>
      </c>
      <c r="J104" s="45"/>
      <c r="K104" s="45"/>
      <c r="L104" s="45"/>
      <c r="M104" s="45"/>
      <c r="N104" s="45"/>
      <c r="O104" s="45"/>
      <c r="P104" s="45"/>
      <c r="Q104" s="45">
        <v>4144.88</v>
      </c>
      <c r="R104" s="45">
        <v>828.97600000000011</v>
      </c>
      <c r="S104" s="45">
        <v>62.173200000000001</v>
      </c>
      <c r="T104" s="45">
        <v>41.448799999999999</v>
      </c>
      <c r="U104" s="45">
        <v>8.2897600000000011</v>
      </c>
      <c r="V104" s="45">
        <v>103.62200000000001</v>
      </c>
      <c r="W104" s="45">
        <v>331.59039999999999</v>
      </c>
      <c r="X104" s="45">
        <v>124.3464</v>
      </c>
      <c r="Y104" s="45">
        <v>24.86928</v>
      </c>
      <c r="Z104" s="45">
        <v>1525.31584</v>
      </c>
      <c r="AA104" s="45">
        <v>345.40666666666664</v>
      </c>
      <c r="AB104" s="45">
        <v>460.54222222222222</v>
      </c>
      <c r="AC104" s="45">
        <v>296.58919111111118</v>
      </c>
      <c r="AD104" s="45">
        <v>1102.53808</v>
      </c>
      <c r="AE104" s="45">
        <v>471.30719999999997</v>
      </c>
      <c r="AF104" s="45">
        <v>1109.5999999999999</v>
      </c>
      <c r="AG104" s="45">
        <v>0</v>
      </c>
      <c r="AH104" s="45">
        <v>152</v>
      </c>
      <c r="AI104" s="45">
        <v>42.24</v>
      </c>
      <c r="AJ104" s="45">
        <v>0</v>
      </c>
      <c r="AK104" s="45">
        <v>12.280000000000001</v>
      </c>
      <c r="AL104" s="45">
        <v>0</v>
      </c>
      <c r="AM104" s="45">
        <v>1787.4271999999999</v>
      </c>
      <c r="AN104" s="45">
        <v>4415.2811199999996</v>
      </c>
      <c r="AO104" s="45">
        <v>20.800357484567904</v>
      </c>
      <c r="AP104" s="45">
        <v>1.6640285987654322</v>
      </c>
      <c r="AQ104" s="45">
        <v>0.83201429938271609</v>
      </c>
      <c r="AR104" s="45">
        <v>14.507080000000002</v>
      </c>
      <c r="AS104" s="45">
        <v>5.338605440000002</v>
      </c>
      <c r="AT104" s="45">
        <v>178.22984</v>
      </c>
      <c r="AU104" s="45">
        <v>6.9081333333333337</v>
      </c>
      <c r="AV104" s="45">
        <v>228.28005915604939</v>
      </c>
      <c r="AW104" s="45">
        <v>57.567777777777778</v>
      </c>
      <c r="AX104" s="45">
        <v>34.080124444444451</v>
      </c>
      <c r="AY104" s="45">
        <v>0.8635166666666666</v>
      </c>
      <c r="AZ104" s="45">
        <v>13.816266666666667</v>
      </c>
      <c r="BA104" s="45">
        <v>5.3729925925925928</v>
      </c>
      <c r="BB104" s="45">
        <v>41.105849558518528</v>
      </c>
      <c r="BC104" s="45">
        <v>152.80652770666669</v>
      </c>
      <c r="BD104" s="45"/>
      <c r="BE104" s="45">
        <v>0</v>
      </c>
      <c r="BF104" s="45">
        <v>152.80652770666669</v>
      </c>
      <c r="BG104" s="45">
        <v>194.57166666666663</v>
      </c>
      <c r="BH104" s="45"/>
      <c r="BI104" s="45">
        <v>0</v>
      </c>
      <c r="BJ104" s="45"/>
      <c r="BK104" s="45"/>
      <c r="BL104" s="45">
        <v>194.57166666666663</v>
      </c>
      <c r="BM104" s="45">
        <v>9135.8193735293844</v>
      </c>
      <c r="BN104" s="45">
        <f t="shared" si="12"/>
        <v>987.86318419935299</v>
      </c>
      <c r="BO104" s="45">
        <f t="shared" si="13"/>
        <v>698.08998350087609</v>
      </c>
      <c r="BP104" s="46">
        <f t="shared" si="15"/>
        <v>8.8629737609329435</v>
      </c>
      <c r="BQ104" s="46">
        <f t="shared" si="14"/>
        <v>1.9241982507288626</v>
      </c>
      <c r="BR104" s="47">
        <v>5</v>
      </c>
      <c r="BS104" s="46">
        <f t="shared" si="16"/>
        <v>5.8309037900874632</v>
      </c>
      <c r="BT104" s="46">
        <f t="shared" si="17"/>
        <v>14.25</v>
      </c>
      <c r="BU104" s="46">
        <f t="shared" si="18"/>
        <v>16.618075801749271</v>
      </c>
      <c r="BV104" s="45">
        <f t="shared" si="19"/>
        <v>1518.1973886040082</v>
      </c>
      <c r="BW104" s="45">
        <f t="shared" si="20"/>
        <v>3204.1505563042374</v>
      </c>
      <c r="BX104" s="45">
        <f t="shared" si="21"/>
        <v>12339.969929833622</v>
      </c>
      <c r="BY104" s="45">
        <f t="shared" si="22"/>
        <v>148079.63915800347</v>
      </c>
      <c r="BZ104" s="45">
        <f t="shared" si="23"/>
        <v>296159.27831600694</v>
      </c>
      <c r="CA104" s="48">
        <v>43101</v>
      </c>
      <c r="CB104" s="49">
        <v>0</v>
      </c>
      <c r="CC104" s="49">
        <v>0</v>
      </c>
    </row>
    <row r="105" spans="1:81">
      <c r="A105" s="41" t="s">
        <v>255</v>
      </c>
      <c r="B105" s="41" t="s">
        <v>78</v>
      </c>
      <c r="C105" s="41" t="s">
        <v>257</v>
      </c>
      <c r="D105" s="42" t="s">
        <v>258</v>
      </c>
      <c r="E105" s="43" t="s">
        <v>62</v>
      </c>
      <c r="F105" s="43" t="s">
        <v>63</v>
      </c>
      <c r="G105" s="43">
        <v>2</v>
      </c>
      <c r="H105" s="44">
        <v>3067.4</v>
      </c>
      <c r="I105" s="45">
        <v>6134.8</v>
      </c>
      <c r="J105" s="45"/>
      <c r="K105" s="45"/>
      <c r="L105" s="45"/>
      <c r="M105" s="45"/>
      <c r="N105" s="45"/>
      <c r="O105" s="45"/>
      <c r="P105" s="45"/>
      <c r="Q105" s="45">
        <v>6134.8</v>
      </c>
      <c r="R105" s="45">
        <v>1226.96</v>
      </c>
      <c r="S105" s="45">
        <v>92.022000000000006</v>
      </c>
      <c r="T105" s="45">
        <v>61.348000000000006</v>
      </c>
      <c r="U105" s="45">
        <v>12.269600000000001</v>
      </c>
      <c r="V105" s="45">
        <v>153.37</v>
      </c>
      <c r="W105" s="45">
        <v>490.78400000000005</v>
      </c>
      <c r="X105" s="45">
        <v>184.04400000000001</v>
      </c>
      <c r="Y105" s="45">
        <v>36.808800000000005</v>
      </c>
      <c r="Z105" s="45">
        <v>2257.6063999999997</v>
      </c>
      <c r="AA105" s="45">
        <v>511.23333333333335</v>
      </c>
      <c r="AB105" s="45">
        <v>681.64444444444439</v>
      </c>
      <c r="AC105" s="45">
        <v>438.97902222222228</v>
      </c>
      <c r="AD105" s="45">
        <v>1631.8568</v>
      </c>
      <c r="AE105" s="45">
        <v>0</v>
      </c>
      <c r="AF105" s="45">
        <v>648.79999999999995</v>
      </c>
      <c r="AG105" s="45">
        <v>0</v>
      </c>
      <c r="AH105" s="45">
        <v>0</v>
      </c>
      <c r="AI105" s="45">
        <v>0</v>
      </c>
      <c r="AJ105" s="45">
        <v>0</v>
      </c>
      <c r="AK105" s="45">
        <v>6.1400000000000006</v>
      </c>
      <c r="AL105" s="45">
        <v>587.76</v>
      </c>
      <c r="AM105" s="45">
        <v>1242.6999999999998</v>
      </c>
      <c r="AN105" s="45">
        <v>5132.1631999999991</v>
      </c>
      <c r="AO105" s="45">
        <v>30.786423996913584</v>
      </c>
      <c r="AP105" s="45">
        <v>2.4629139197530865</v>
      </c>
      <c r="AQ105" s="45">
        <v>1.2314569598765432</v>
      </c>
      <c r="AR105" s="45">
        <v>21.471800000000005</v>
      </c>
      <c r="AS105" s="45">
        <v>7.9016224000000035</v>
      </c>
      <c r="AT105" s="45">
        <v>263.79640000000001</v>
      </c>
      <c r="AU105" s="45">
        <v>10.224666666666668</v>
      </c>
      <c r="AV105" s="45">
        <v>337.87528394320992</v>
      </c>
      <c r="AW105" s="45">
        <v>85.205555555555549</v>
      </c>
      <c r="AX105" s="45">
        <v>50.441688888888891</v>
      </c>
      <c r="AY105" s="45">
        <v>1.2780833333333332</v>
      </c>
      <c r="AZ105" s="45">
        <v>20.449333333333335</v>
      </c>
      <c r="BA105" s="45">
        <v>7.9525185185185183</v>
      </c>
      <c r="BB105" s="45">
        <v>60.840402103703717</v>
      </c>
      <c r="BC105" s="45">
        <v>226.16758173333335</v>
      </c>
      <c r="BD105" s="45"/>
      <c r="BE105" s="45">
        <v>0</v>
      </c>
      <c r="BF105" s="45">
        <v>226.16758173333335</v>
      </c>
      <c r="BG105" s="45">
        <v>176.4152083333334</v>
      </c>
      <c r="BH105" s="45"/>
      <c r="BI105" s="45">
        <v>0</v>
      </c>
      <c r="BJ105" s="45"/>
      <c r="BK105" s="45"/>
      <c r="BL105" s="45">
        <v>176.4152083333334</v>
      </c>
      <c r="BM105" s="45">
        <v>12007.421274009874</v>
      </c>
      <c r="BN105" s="45">
        <f t="shared" si="12"/>
        <v>493.93159209967649</v>
      </c>
      <c r="BO105" s="45">
        <f t="shared" si="13"/>
        <v>349.04499175043804</v>
      </c>
      <c r="BP105" s="46">
        <f t="shared" si="15"/>
        <v>8.8629737609329435</v>
      </c>
      <c r="BQ105" s="46">
        <f t="shared" si="14"/>
        <v>1.9241982507288626</v>
      </c>
      <c r="BR105" s="47">
        <v>5</v>
      </c>
      <c r="BS105" s="46">
        <f t="shared" si="16"/>
        <v>5.8309037900874632</v>
      </c>
      <c r="BT105" s="46">
        <f t="shared" si="17"/>
        <v>14.25</v>
      </c>
      <c r="BU105" s="46">
        <f t="shared" si="18"/>
        <v>16.618075801749271</v>
      </c>
      <c r="BV105" s="45">
        <f t="shared" si="19"/>
        <v>1995.4023691503287</v>
      </c>
      <c r="BW105" s="45">
        <f t="shared" si="20"/>
        <v>2838.3789530004433</v>
      </c>
      <c r="BX105" s="45">
        <f t="shared" si="21"/>
        <v>14845.800227010317</v>
      </c>
      <c r="BY105" s="45">
        <f t="shared" si="22"/>
        <v>178149.6027241238</v>
      </c>
      <c r="BZ105" s="45">
        <f t="shared" si="23"/>
        <v>356299.20544824761</v>
      </c>
      <c r="CA105" s="50">
        <v>42736</v>
      </c>
      <c r="CB105" s="49">
        <v>0</v>
      </c>
      <c r="CC105" s="49">
        <v>0</v>
      </c>
    </row>
    <row r="106" spans="1:81">
      <c r="A106" s="41" t="s">
        <v>255</v>
      </c>
      <c r="B106" s="41" t="s">
        <v>78</v>
      </c>
      <c r="C106" s="41" t="s">
        <v>257</v>
      </c>
      <c r="D106" s="42" t="s">
        <v>259</v>
      </c>
      <c r="E106" s="43" t="s">
        <v>62</v>
      </c>
      <c r="F106" s="43" t="s">
        <v>64</v>
      </c>
      <c r="G106" s="43">
        <v>1</v>
      </c>
      <c r="H106" s="44">
        <v>3067.4</v>
      </c>
      <c r="I106" s="45">
        <v>3067.4</v>
      </c>
      <c r="J106" s="45"/>
      <c r="K106" s="45"/>
      <c r="L106" s="45"/>
      <c r="M106" s="45"/>
      <c r="N106" s="45"/>
      <c r="O106" s="45"/>
      <c r="P106" s="45"/>
      <c r="Q106" s="45">
        <v>3067.4</v>
      </c>
      <c r="R106" s="45">
        <v>613.48</v>
      </c>
      <c r="S106" s="45">
        <v>46.011000000000003</v>
      </c>
      <c r="T106" s="45">
        <v>30.674000000000003</v>
      </c>
      <c r="U106" s="45">
        <v>6.1348000000000003</v>
      </c>
      <c r="V106" s="45">
        <v>76.685000000000002</v>
      </c>
      <c r="W106" s="45">
        <v>245.39200000000002</v>
      </c>
      <c r="X106" s="45">
        <v>92.022000000000006</v>
      </c>
      <c r="Y106" s="45">
        <v>18.404400000000003</v>
      </c>
      <c r="Z106" s="45">
        <v>1128.8031999999998</v>
      </c>
      <c r="AA106" s="45">
        <v>255.61666666666667</v>
      </c>
      <c r="AB106" s="45">
        <v>340.82222222222219</v>
      </c>
      <c r="AC106" s="45">
        <v>219.48951111111114</v>
      </c>
      <c r="AD106" s="45">
        <v>815.92840000000001</v>
      </c>
      <c r="AE106" s="45">
        <v>0</v>
      </c>
      <c r="AF106" s="45">
        <v>324.39999999999998</v>
      </c>
      <c r="AG106" s="45">
        <v>0</v>
      </c>
      <c r="AH106" s="45">
        <v>0</v>
      </c>
      <c r="AI106" s="45">
        <v>0</v>
      </c>
      <c r="AJ106" s="45">
        <v>0</v>
      </c>
      <c r="AK106" s="45">
        <v>3.0700000000000003</v>
      </c>
      <c r="AL106" s="45">
        <v>293.88</v>
      </c>
      <c r="AM106" s="45">
        <v>621.34999999999991</v>
      </c>
      <c r="AN106" s="45">
        <v>2566.0815999999995</v>
      </c>
      <c r="AO106" s="45">
        <v>15.393211998456792</v>
      </c>
      <c r="AP106" s="45">
        <v>1.2314569598765432</v>
      </c>
      <c r="AQ106" s="45">
        <v>0.61572847993827162</v>
      </c>
      <c r="AR106" s="45">
        <v>10.735900000000003</v>
      </c>
      <c r="AS106" s="45">
        <v>3.9508112000000017</v>
      </c>
      <c r="AT106" s="45">
        <v>131.8982</v>
      </c>
      <c r="AU106" s="45">
        <v>5.1123333333333338</v>
      </c>
      <c r="AV106" s="45">
        <v>168.93764197160496</v>
      </c>
      <c r="AW106" s="45">
        <v>42.602777777777774</v>
      </c>
      <c r="AX106" s="45">
        <v>25.220844444444445</v>
      </c>
      <c r="AY106" s="45">
        <v>0.63904166666666662</v>
      </c>
      <c r="AZ106" s="45">
        <v>10.224666666666668</v>
      </c>
      <c r="BA106" s="45">
        <v>3.9762592592592592</v>
      </c>
      <c r="BB106" s="45">
        <v>30.420201051851858</v>
      </c>
      <c r="BC106" s="45">
        <v>113.08379086666667</v>
      </c>
      <c r="BD106" s="45"/>
      <c r="BE106" s="45">
        <v>0</v>
      </c>
      <c r="BF106" s="45">
        <v>113.08379086666667</v>
      </c>
      <c r="BG106" s="45">
        <v>88.207604166666698</v>
      </c>
      <c r="BH106" s="45"/>
      <c r="BI106" s="45">
        <v>0</v>
      </c>
      <c r="BJ106" s="45"/>
      <c r="BK106" s="45"/>
      <c r="BL106" s="45">
        <v>88.207604166666698</v>
      </c>
      <c r="BM106" s="45">
        <v>6003.7106370049369</v>
      </c>
      <c r="BN106" s="45">
        <f t="shared" si="12"/>
        <v>246.96579604983825</v>
      </c>
      <c r="BO106" s="45">
        <f t="shared" si="13"/>
        <v>174.52249587521902</v>
      </c>
      <c r="BP106" s="46">
        <f t="shared" si="15"/>
        <v>8.8629737609329435</v>
      </c>
      <c r="BQ106" s="46">
        <f t="shared" si="14"/>
        <v>1.9241982507288626</v>
      </c>
      <c r="BR106" s="47">
        <v>5</v>
      </c>
      <c r="BS106" s="46">
        <f t="shared" si="16"/>
        <v>5.8309037900874632</v>
      </c>
      <c r="BT106" s="46">
        <f t="shared" si="17"/>
        <v>14.25</v>
      </c>
      <c r="BU106" s="46">
        <f t="shared" si="18"/>
        <v>16.618075801749271</v>
      </c>
      <c r="BV106" s="45">
        <f t="shared" si="19"/>
        <v>997.70118457516435</v>
      </c>
      <c r="BW106" s="45">
        <f t="shared" si="20"/>
        <v>1419.1894765002216</v>
      </c>
      <c r="BX106" s="45">
        <f t="shared" si="21"/>
        <v>7422.9001135051585</v>
      </c>
      <c r="BY106" s="45">
        <f t="shared" si="22"/>
        <v>89074.801362061902</v>
      </c>
      <c r="BZ106" s="45">
        <f t="shared" si="23"/>
        <v>178149.6027241238</v>
      </c>
      <c r="CA106" s="50">
        <v>42736</v>
      </c>
      <c r="CB106" s="49">
        <v>0</v>
      </c>
      <c r="CC106" s="49">
        <v>0</v>
      </c>
    </row>
    <row r="107" spans="1:81">
      <c r="A107" s="41" t="s">
        <v>260</v>
      </c>
      <c r="B107" s="41" t="s">
        <v>73</v>
      </c>
      <c r="C107" s="41" t="s">
        <v>238</v>
      </c>
      <c r="D107" s="42" t="s">
        <v>261</v>
      </c>
      <c r="E107" s="43" t="s">
        <v>62</v>
      </c>
      <c r="F107" s="43" t="s">
        <v>63</v>
      </c>
      <c r="G107" s="43">
        <v>1</v>
      </c>
      <c r="H107" s="44">
        <v>1041.5999999999999</v>
      </c>
      <c r="I107" s="45">
        <v>1041.5999999999999</v>
      </c>
      <c r="J107" s="45"/>
      <c r="K107" s="45"/>
      <c r="L107" s="45"/>
      <c r="M107" s="45"/>
      <c r="N107" s="45"/>
      <c r="O107" s="45"/>
      <c r="P107" s="45"/>
      <c r="Q107" s="45">
        <v>1041.5999999999999</v>
      </c>
      <c r="R107" s="45">
        <v>208.32</v>
      </c>
      <c r="S107" s="45">
        <v>15.623999999999999</v>
      </c>
      <c r="T107" s="45">
        <v>10.415999999999999</v>
      </c>
      <c r="U107" s="45">
        <v>2.0831999999999997</v>
      </c>
      <c r="V107" s="45">
        <v>26.04</v>
      </c>
      <c r="W107" s="45">
        <v>83.327999999999989</v>
      </c>
      <c r="X107" s="45">
        <v>31.247999999999998</v>
      </c>
      <c r="Y107" s="45">
        <v>6.2495999999999992</v>
      </c>
      <c r="Z107" s="45">
        <v>383.30879999999996</v>
      </c>
      <c r="AA107" s="45">
        <v>86.799999999999983</v>
      </c>
      <c r="AB107" s="45">
        <v>115.73333333333332</v>
      </c>
      <c r="AC107" s="45">
        <v>74.532266666666672</v>
      </c>
      <c r="AD107" s="45">
        <v>277.06559999999996</v>
      </c>
      <c r="AE107" s="45">
        <v>117.504</v>
      </c>
      <c r="AF107" s="45">
        <v>397</v>
      </c>
      <c r="AG107" s="45">
        <v>0</v>
      </c>
      <c r="AH107" s="45">
        <v>33.44</v>
      </c>
      <c r="AI107" s="45">
        <v>0</v>
      </c>
      <c r="AJ107" s="45">
        <v>0</v>
      </c>
      <c r="AK107" s="45">
        <v>3.0700000000000003</v>
      </c>
      <c r="AL107" s="45">
        <v>0</v>
      </c>
      <c r="AM107" s="45">
        <v>551.01400000000001</v>
      </c>
      <c r="AN107" s="45">
        <v>1211.3884</v>
      </c>
      <c r="AO107" s="45">
        <v>5.2270879629629627</v>
      </c>
      <c r="AP107" s="45">
        <v>0.418167037037037</v>
      </c>
      <c r="AQ107" s="45">
        <v>0.2090835185185185</v>
      </c>
      <c r="AR107" s="45">
        <v>3.6456000000000004</v>
      </c>
      <c r="AS107" s="45">
        <v>1.3415808000000005</v>
      </c>
      <c r="AT107" s="45">
        <v>44.788799999999995</v>
      </c>
      <c r="AU107" s="45">
        <v>1.736</v>
      </c>
      <c r="AV107" s="45">
        <v>57.366319318518514</v>
      </c>
      <c r="AW107" s="45">
        <v>14.466666666666665</v>
      </c>
      <c r="AX107" s="45">
        <v>8.5642666666666667</v>
      </c>
      <c r="AY107" s="45">
        <v>0.21699999999999997</v>
      </c>
      <c r="AZ107" s="45">
        <v>3.472</v>
      </c>
      <c r="BA107" s="45">
        <v>1.350222222222222</v>
      </c>
      <c r="BB107" s="45">
        <v>10.329817244444445</v>
      </c>
      <c r="BC107" s="45">
        <v>38.3999728</v>
      </c>
      <c r="BD107" s="45"/>
      <c r="BE107" s="45">
        <v>0</v>
      </c>
      <c r="BF107" s="45">
        <v>38.3999728</v>
      </c>
      <c r="BG107" s="45">
        <v>48.642916666666657</v>
      </c>
      <c r="BH107" s="45"/>
      <c r="BI107" s="45">
        <v>0</v>
      </c>
      <c r="BJ107" s="45"/>
      <c r="BK107" s="45"/>
      <c r="BL107" s="45">
        <v>48.642916666666657</v>
      </c>
      <c r="BM107" s="45">
        <v>2397.3976087851852</v>
      </c>
      <c r="BN107" s="45">
        <f t="shared" si="12"/>
        <v>246.96579604983825</v>
      </c>
      <c r="BO107" s="45">
        <f t="shared" si="13"/>
        <v>174.52249587521902</v>
      </c>
      <c r="BP107" s="46">
        <f t="shared" si="15"/>
        <v>8.8629737609329435</v>
      </c>
      <c r="BQ107" s="46">
        <f t="shared" si="14"/>
        <v>1.9241982507288626</v>
      </c>
      <c r="BR107" s="47">
        <v>5</v>
      </c>
      <c r="BS107" s="46">
        <f t="shared" si="16"/>
        <v>5.8309037900874632</v>
      </c>
      <c r="BT107" s="46">
        <f t="shared" si="17"/>
        <v>14.25</v>
      </c>
      <c r="BU107" s="46">
        <f t="shared" si="18"/>
        <v>16.618075801749271</v>
      </c>
      <c r="BV107" s="45">
        <f t="shared" si="19"/>
        <v>398.40135189724651</v>
      </c>
      <c r="BW107" s="45">
        <f t="shared" si="20"/>
        <v>819.88964382230381</v>
      </c>
      <c r="BX107" s="45">
        <f t="shared" si="21"/>
        <v>3217.2872526074889</v>
      </c>
      <c r="BY107" s="45">
        <f t="shared" si="22"/>
        <v>38607.447031289863</v>
      </c>
      <c r="BZ107" s="45">
        <f t="shared" si="23"/>
        <v>77214.894062579726</v>
      </c>
      <c r="CA107" s="48">
        <v>43101</v>
      </c>
      <c r="CB107" s="49">
        <v>0</v>
      </c>
      <c r="CC107" s="49">
        <v>0</v>
      </c>
    </row>
    <row r="108" spans="1:81">
      <c r="A108" s="41" t="s">
        <v>260</v>
      </c>
      <c r="B108" s="41" t="s">
        <v>78</v>
      </c>
      <c r="C108" s="41" t="s">
        <v>262</v>
      </c>
      <c r="D108" s="42" t="s">
        <v>263</v>
      </c>
      <c r="E108" s="43" t="s">
        <v>62</v>
      </c>
      <c r="F108" s="43" t="s">
        <v>63</v>
      </c>
      <c r="G108" s="43">
        <v>1</v>
      </c>
      <c r="H108" s="44">
        <v>3062.89</v>
      </c>
      <c r="I108" s="45">
        <v>3062.89</v>
      </c>
      <c r="J108" s="45"/>
      <c r="K108" s="45"/>
      <c r="L108" s="45"/>
      <c r="M108" s="45"/>
      <c r="N108" s="45"/>
      <c r="O108" s="45"/>
      <c r="P108" s="45"/>
      <c r="Q108" s="45">
        <v>3062.89</v>
      </c>
      <c r="R108" s="45">
        <v>612.57799999999997</v>
      </c>
      <c r="S108" s="45">
        <v>45.943349999999995</v>
      </c>
      <c r="T108" s="45">
        <v>30.628899999999998</v>
      </c>
      <c r="U108" s="45">
        <v>6.1257799999999998</v>
      </c>
      <c r="V108" s="45">
        <v>76.572249999999997</v>
      </c>
      <c r="W108" s="45">
        <v>245.03119999999998</v>
      </c>
      <c r="X108" s="45">
        <v>91.88669999999999</v>
      </c>
      <c r="Y108" s="45">
        <v>18.37734</v>
      </c>
      <c r="Z108" s="45">
        <v>1127.1435199999999</v>
      </c>
      <c r="AA108" s="45">
        <v>255.24083333333331</v>
      </c>
      <c r="AB108" s="45">
        <v>340.32111111111107</v>
      </c>
      <c r="AC108" s="45">
        <v>219.16679555555558</v>
      </c>
      <c r="AD108" s="45">
        <v>814.72874000000002</v>
      </c>
      <c r="AE108" s="45">
        <v>0</v>
      </c>
      <c r="AF108" s="45">
        <v>397</v>
      </c>
      <c r="AG108" s="45">
        <v>0</v>
      </c>
      <c r="AH108" s="45">
        <v>0</v>
      </c>
      <c r="AI108" s="45">
        <v>0</v>
      </c>
      <c r="AJ108" s="45">
        <v>0</v>
      </c>
      <c r="AK108" s="45">
        <v>3.0700000000000003</v>
      </c>
      <c r="AL108" s="45">
        <v>293.88</v>
      </c>
      <c r="AM108" s="45">
        <v>693.95</v>
      </c>
      <c r="AN108" s="45">
        <v>2635.8222599999999</v>
      </c>
      <c r="AO108" s="45">
        <v>15.37057934992284</v>
      </c>
      <c r="AP108" s="45">
        <v>1.2296463479938271</v>
      </c>
      <c r="AQ108" s="45">
        <v>0.61482317399691355</v>
      </c>
      <c r="AR108" s="45">
        <v>10.720115000000002</v>
      </c>
      <c r="AS108" s="45">
        <v>3.9450023200000013</v>
      </c>
      <c r="AT108" s="45">
        <v>131.70426999999998</v>
      </c>
      <c r="AU108" s="45">
        <v>5.1048166666666672</v>
      </c>
      <c r="AV108" s="45">
        <v>168.68925285858023</v>
      </c>
      <c r="AW108" s="45">
        <v>42.540138888888883</v>
      </c>
      <c r="AX108" s="45">
        <v>25.183762222222224</v>
      </c>
      <c r="AY108" s="45">
        <v>0.63810208333333329</v>
      </c>
      <c r="AZ108" s="45">
        <v>10.209633333333334</v>
      </c>
      <c r="BA108" s="45">
        <v>3.9704129629629628</v>
      </c>
      <c r="BB108" s="45">
        <v>30.375474212592597</v>
      </c>
      <c r="BC108" s="45">
        <v>112.91752370333333</v>
      </c>
      <c r="BD108" s="45"/>
      <c r="BE108" s="45">
        <v>0</v>
      </c>
      <c r="BF108" s="45">
        <v>112.91752370333333</v>
      </c>
      <c r="BG108" s="45">
        <v>88.207604166666698</v>
      </c>
      <c r="BH108" s="45"/>
      <c r="BI108" s="45">
        <v>0</v>
      </c>
      <c r="BJ108" s="45"/>
      <c r="BK108" s="45"/>
      <c r="BL108" s="45">
        <v>88.207604166666698</v>
      </c>
      <c r="BM108" s="45">
        <v>6068.5266407285808</v>
      </c>
      <c r="BN108" s="45">
        <f t="shared" si="12"/>
        <v>246.96579604983825</v>
      </c>
      <c r="BO108" s="45">
        <f t="shared" si="13"/>
        <v>174.52249587521902</v>
      </c>
      <c r="BP108" s="46">
        <f t="shared" si="15"/>
        <v>8.8629737609329435</v>
      </c>
      <c r="BQ108" s="46">
        <f t="shared" si="14"/>
        <v>1.9241982507288626</v>
      </c>
      <c r="BR108" s="47">
        <v>5</v>
      </c>
      <c r="BS108" s="46">
        <f t="shared" si="16"/>
        <v>5.8309037900874632</v>
      </c>
      <c r="BT108" s="46">
        <f t="shared" si="17"/>
        <v>14.25</v>
      </c>
      <c r="BU108" s="46">
        <f t="shared" si="18"/>
        <v>16.618075801749271</v>
      </c>
      <c r="BV108" s="45">
        <f t="shared" si="19"/>
        <v>1008.4723572056241</v>
      </c>
      <c r="BW108" s="45">
        <f t="shared" si="20"/>
        <v>1429.9606491306813</v>
      </c>
      <c r="BX108" s="45">
        <f t="shared" si="21"/>
        <v>7498.4872898592621</v>
      </c>
      <c r="BY108" s="45">
        <f t="shared" si="22"/>
        <v>89981.847478311145</v>
      </c>
      <c r="BZ108" s="45">
        <f t="shared" si="23"/>
        <v>179963.69495662229</v>
      </c>
      <c r="CA108" s="48">
        <v>43101</v>
      </c>
      <c r="CB108" s="49">
        <v>0</v>
      </c>
      <c r="CC108" s="49">
        <v>0</v>
      </c>
    </row>
    <row r="109" spans="1:81">
      <c r="A109" s="41" t="s">
        <v>260</v>
      </c>
      <c r="B109" s="41" t="s">
        <v>66</v>
      </c>
      <c r="C109" s="41" t="s">
        <v>238</v>
      </c>
      <c r="D109" s="42" t="s">
        <v>264</v>
      </c>
      <c r="E109" s="43" t="s">
        <v>62</v>
      </c>
      <c r="F109" s="43" t="s">
        <v>63</v>
      </c>
      <c r="G109" s="43">
        <v>1</v>
      </c>
      <c r="H109" s="44">
        <v>1281.1600000000001</v>
      </c>
      <c r="I109" s="45">
        <v>1281.1600000000001</v>
      </c>
      <c r="J109" s="45"/>
      <c r="K109" s="45"/>
      <c r="L109" s="45"/>
      <c r="M109" s="45"/>
      <c r="N109" s="45"/>
      <c r="O109" s="45"/>
      <c r="P109" s="45"/>
      <c r="Q109" s="45">
        <v>1281.1600000000001</v>
      </c>
      <c r="R109" s="45">
        <v>256.23200000000003</v>
      </c>
      <c r="S109" s="45">
        <v>19.217400000000001</v>
      </c>
      <c r="T109" s="45">
        <v>12.8116</v>
      </c>
      <c r="U109" s="45">
        <v>2.5623200000000002</v>
      </c>
      <c r="V109" s="45">
        <v>32.029000000000003</v>
      </c>
      <c r="W109" s="45">
        <v>102.4928</v>
      </c>
      <c r="X109" s="45">
        <v>38.434800000000003</v>
      </c>
      <c r="Y109" s="45">
        <v>7.6869600000000009</v>
      </c>
      <c r="Z109" s="45">
        <v>471.46688</v>
      </c>
      <c r="AA109" s="45">
        <v>106.76333333333334</v>
      </c>
      <c r="AB109" s="45">
        <v>142.35111111111112</v>
      </c>
      <c r="AC109" s="45">
        <v>91.674115555555574</v>
      </c>
      <c r="AD109" s="45">
        <v>340.78856000000007</v>
      </c>
      <c r="AE109" s="45">
        <v>103.13039999999999</v>
      </c>
      <c r="AF109" s="45">
        <v>397</v>
      </c>
      <c r="AG109" s="45">
        <v>0</v>
      </c>
      <c r="AH109" s="45">
        <v>33.44</v>
      </c>
      <c r="AI109" s="45">
        <v>0</v>
      </c>
      <c r="AJ109" s="45">
        <v>0</v>
      </c>
      <c r="AK109" s="45">
        <v>3.0700000000000003</v>
      </c>
      <c r="AL109" s="45">
        <v>0</v>
      </c>
      <c r="AM109" s="45">
        <v>536.64040000000011</v>
      </c>
      <c r="AN109" s="45">
        <v>1348.8958400000001</v>
      </c>
      <c r="AO109" s="45">
        <v>6.4292780478395075</v>
      </c>
      <c r="AP109" s="45">
        <v>0.51434224382716054</v>
      </c>
      <c r="AQ109" s="45">
        <v>0.25717112191358027</v>
      </c>
      <c r="AR109" s="45">
        <v>4.4840600000000013</v>
      </c>
      <c r="AS109" s="45">
        <v>1.6501340800000008</v>
      </c>
      <c r="AT109" s="45">
        <v>55.089880000000001</v>
      </c>
      <c r="AU109" s="45">
        <v>2.1352666666666669</v>
      </c>
      <c r="AV109" s="45">
        <v>70.560132160246923</v>
      </c>
      <c r="AW109" s="45">
        <v>17.79388888888889</v>
      </c>
      <c r="AX109" s="45">
        <v>10.533982222222223</v>
      </c>
      <c r="AY109" s="45">
        <v>0.26690833333333336</v>
      </c>
      <c r="AZ109" s="45">
        <v>4.2705333333333337</v>
      </c>
      <c r="BA109" s="45">
        <v>1.660762962962963</v>
      </c>
      <c r="BB109" s="45">
        <v>12.705595872592596</v>
      </c>
      <c r="BC109" s="45">
        <v>47.23167161333334</v>
      </c>
      <c r="BD109" s="45">
        <v>174.70363636363635</v>
      </c>
      <c r="BE109" s="45">
        <v>174.70363636363635</v>
      </c>
      <c r="BF109" s="45">
        <v>221.93530797696968</v>
      </c>
      <c r="BG109" s="45">
        <v>67.580104166666672</v>
      </c>
      <c r="BH109" s="45"/>
      <c r="BI109" s="45">
        <v>0</v>
      </c>
      <c r="BJ109" s="45"/>
      <c r="BK109" s="45"/>
      <c r="BL109" s="45">
        <v>67.580104166666672</v>
      </c>
      <c r="BM109" s="45">
        <v>2990.1313843038838</v>
      </c>
      <c r="BN109" s="45">
        <f t="shared" si="12"/>
        <v>246.96579604983825</v>
      </c>
      <c r="BO109" s="45">
        <f t="shared" si="13"/>
        <v>174.52249587521902</v>
      </c>
      <c r="BP109" s="46">
        <f t="shared" si="15"/>
        <v>8.8629737609329435</v>
      </c>
      <c r="BQ109" s="46">
        <f t="shared" si="14"/>
        <v>1.9241982507288626</v>
      </c>
      <c r="BR109" s="47">
        <v>5</v>
      </c>
      <c r="BS109" s="46">
        <f t="shared" si="16"/>
        <v>5.8309037900874632</v>
      </c>
      <c r="BT109" s="46">
        <f t="shared" si="17"/>
        <v>14.25</v>
      </c>
      <c r="BU109" s="46">
        <f t="shared" si="18"/>
        <v>16.618075801749271</v>
      </c>
      <c r="BV109" s="45">
        <f t="shared" si="19"/>
        <v>496.90230001551419</v>
      </c>
      <c r="BW109" s="45">
        <f t="shared" si="20"/>
        <v>918.39059194057154</v>
      </c>
      <c r="BX109" s="45">
        <f t="shared" si="21"/>
        <v>3908.5219762444553</v>
      </c>
      <c r="BY109" s="45">
        <f t="shared" si="22"/>
        <v>46902.263714933462</v>
      </c>
      <c r="BZ109" s="45">
        <f t="shared" si="23"/>
        <v>93804.527429866925</v>
      </c>
      <c r="CA109" s="48">
        <v>43101</v>
      </c>
      <c r="CB109" s="49">
        <v>0</v>
      </c>
      <c r="CC109" s="49">
        <v>0</v>
      </c>
    </row>
    <row r="110" spans="1:81">
      <c r="A110" s="41" t="s">
        <v>260</v>
      </c>
      <c r="B110" s="41" t="s">
        <v>16</v>
      </c>
      <c r="C110" s="41" t="s">
        <v>238</v>
      </c>
      <c r="D110" s="42" t="s">
        <v>265</v>
      </c>
      <c r="E110" s="43" t="s">
        <v>62</v>
      </c>
      <c r="F110" s="43" t="s">
        <v>63</v>
      </c>
      <c r="G110" s="43">
        <v>1</v>
      </c>
      <c r="H110" s="44">
        <v>2216.69</v>
      </c>
      <c r="I110" s="45">
        <v>2216.69</v>
      </c>
      <c r="J110" s="45"/>
      <c r="K110" s="45"/>
      <c r="L110" s="45"/>
      <c r="M110" s="45"/>
      <c r="N110" s="45"/>
      <c r="O110" s="45"/>
      <c r="P110" s="45"/>
      <c r="Q110" s="45">
        <v>2216.69</v>
      </c>
      <c r="R110" s="45">
        <v>443.33800000000002</v>
      </c>
      <c r="S110" s="45">
        <v>33.250349999999997</v>
      </c>
      <c r="T110" s="45">
        <v>22.166900000000002</v>
      </c>
      <c r="U110" s="45">
        <v>4.4333800000000005</v>
      </c>
      <c r="V110" s="45">
        <v>55.417250000000003</v>
      </c>
      <c r="W110" s="45">
        <v>177.33520000000001</v>
      </c>
      <c r="X110" s="45">
        <v>66.500699999999995</v>
      </c>
      <c r="Y110" s="45">
        <v>13.300140000000001</v>
      </c>
      <c r="Z110" s="45">
        <v>815.74191999999994</v>
      </c>
      <c r="AA110" s="45">
        <v>184.72416666666666</v>
      </c>
      <c r="AB110" s="45">
        <v>246.29888888888888</v>
      </c>
      <c r="AC110" s="45">
        <v>158.61648444444447</v>
      </c>
      <c r="AD110" s="45">
        <v>589.63954000000001</v>
      </c>
      <c r="AE110" s="45">
        <v>46.99860000000001</v>
      </c>
      <c r="AF110" s="45">
        <v>397</v>
      </c>
      <c r="AG110" s="45">
        <v>0</v>
      </c>
      <c r="AH110" s="45">
        <v>33.44</v>
      </c>
      <c r="AI110" s="45">
        <v>0</v>
      </c>
      <c r="AJ110" s="45">
        <v>0</v>
      </c>
      <c r="AK110" s="45">
        <v>3.0700000000000003</v>
      </c>
      <c r="AL110" s="45">
        <v>0</v>
      </c>
      <c r="AM110" s="45">
        <v>480.5086</v>
      </c>
      <c r="AN110" s="45">
        <v>1885.8900599999999</v>
      </c>
      <c r="AO110" s="45">
        <v>11.124072212577161</v>
      </c>
      <c r="AP110" s="45">
        <v>0.88992577700617292</v>
      </c>
      <c r="AQ110" s="45">
        <v>0.44496288850308646</v>
      </c>
      <c r="AR110" s="45">
        <v>7.7584150000000012</v>
      </c>
      <c r="AS110" s="45">
        <v>2.855096720000001</v>
      </c>
      <c r="AT110" s="45">
        <v>95.317669999999993</v>
      </c>
      <c r="AU110" s="45">
        <v>3.6944833333333338</v>
      </c>
      <c r="AV110" s="45">
        <v>122.08462593141975</v>
      </c>
      <c r="AW110" s="45">
        <v>30.78736111111111</v>
      </c>
      <c r="AX110" s="45">
        <v>18.22611777777778</v>
      </c>
      <c r="AY110" s="45">
        <v>0.46181041666666667</v>
      </c>
      <c r="AZ110" s="45">
        <v>7.3889666666666676</v>
      </c>
      <c r="BA110" s="45">
        <v>2.8734870370370369</v>
      </c>
      <c r="BB110" s="45">
        <v>21.983489427407413</v>
      </c>
      <c r="BC110" s="45">
        <v>81.721232436666668</v>
      </c>
      <c r="BD110" s="45"/>
      <c r="BE110" s="45">
        <v>0</v>
      </c>
      <c r="BF110" s="45">
        <v>81.721232436666668</v>
      </c>
      <c r="BG110" s="45">
        <v>67.580104166666672</v>
      </c>
      <c r="BH110" s="45"/>
      <c r="BI110" s="45">
        <v>0</v>
      </c>
      <c r="BJ110" s="45"/>
      <c r="BK110" s="45"/>
      <c r="BL110" s="45">
        <v>67.580104166666672</v>
      </c>
      <c r="BM110" s="45">
        <v>4373.9660225347525</v>
      </c>
      <c r="BN110" s="45">
        <f t="shared" si="12"/>
        <v>246.96579604983825</v>
      </c>
      <c r="BO110" s="45">
        <f t="shared" si="13"/>
        <v>174.52249587521902</v>
      </c>
      <c r="BP110" s="46">
        <f t="shared" si="15"/>
        <v>8.8629737609329435</v>
      </c>
      <c r="BQ110" s="46">
        <f t="shared" si="14"/>
        <v>1.9241982507288626</v>
      </c>
      <c r="BR110" s="47">
        <v>5</v>
      </c>
      <c r="BS110" s="46">
        <f t="shared" si="16"/>
        <v>5.8309037900874632</v>
      </c>
      <c r="BT110" s="46">
        <f t="shared" si="17"/>
        <v>14.25</v>
      </c>
      <c r="BU110" s="46">
        <f t="shared" si="18"/>
        <v>16.618075801749271</v>
      </c>
      <c r="BV110" s="45">
        <f t="shared" si="19"/>
        <v>726.86898916758275</v>
      </c>
      <c r="BW110" s="45">
        <f t="shared" si="20"/>
        <v>1148.3572810926401</v>
      </c>
      <c r="BX110" s="45">
        <f t="shared" si="21"/>
        <v>5522.3233036273923</v>
      </c>
      <c r="BY110" s="45">
        <f t="shared" si="22"/>
        <v>66267.879643528708</v>
      </c>
      <c r="BZ110" s="45">
        <f t="shared" si="23"/>
        <v>132535.75928705742</v>
      </c>
      <c r="CA110" s="48">
        <v>43101</v>
      </c>
      <c r="CB110" s="49">
        <v>0</v>
      </c>
      <c r="CC110" s="49">
        <v>0</v>
      </c>
    </row>
    <row r="111" spans="1:81">
      <c r="A111" s="41" t="s">
        <v>260</v>
      </c>
      <c r="B111" s="41" t="s">
        <v>17</v>
      </c>
      <c r="C111" s="41" t="s">
        <v>238</v>
      </c>
      <c r="D111" s="42" t="s">
        <v>266</v>
      </c>
      <c r="E111" s="43" t="s">
        <v>62</v>
      </c>
      <c r="F111" s="43" t="s">
        <v>63</v>
      </c>
      <c r="G111" s="43">
        <v>1</v>
      </c>
      <c r="H111" s="44">
        <v>1511.38</v>
      </c>
      <c r="I111" s="45">
        <v>1511.38</v>
      </c>
      <c r="J111" s="45"/>
      <c r="K111" s="45"/>
      <c r="L111" s="45"/>
      <c r="M111" s="45"/>
      <c r="N111" s="45"/>
      <c r="O111" s="45"/>
      <c r="P111" s="45"/>
      <c r="Q111" s="45">
        <v>1511.38</v>
      </c>
      <c r="R111" s="45">
        <v>302.27600000000001</v>
      </c>
      <c r="S111" s="45">
        <v>22.6707</v>
      </c>
      <c r="T111" s="45">
        <v>15.113800000000001</v>
      </c>
      <c r="U111" s="45">
        <v>3.0227600000000003</v>
      </c>
      <c r="V111" s="45">
        <v>37.784500000000001</v>
      </c>
      <c r="W111" s="45">
        <v>120.91040000000001</v>
      </c>
      <c r="X111" s="45">
        <v>45.3414</v>
      </c>
      <c r="Y111" s="45">
        <v>9.0682800000000015</v>
      </c>
      <c r="Z111" s="45">
        <v>556.18784000000005</v>
      </c>
      <c r="AA111" s="45">
        <v>125.94833333333334</v>
      </c>
      <c r="AB111" s="45">
        <v>167.93111111111111</v>
      </c>
      <c r="AC111" s="45">
        <v>108.14763555555558</v>
      </c>
      <c r="AD111" s="45">
        <v>402.02708000000007</v>
      </c>
      <c r="AE111" s="45">
        <v>89.3172</v>
      </c>
      <c r="AF111" s="45">
        <v>397</v>
      </c>
      <c r="AG111" s="45">
        <v>0</v>
      </c>
      <c r="AH111" s="45">
        <v>33.44</v>
      </c>
      <c r="AI111" s="45">
        <v>0</v>
      </c>
      <c r="AJ111" s="45">
        <v>0</v>
      </c>
      <c r="AK111" s="45">
        <v>3.0700000000000003</v>
      </c>
      <c r="AL111" s="45">
        <v>0</v>
      </c>
      <c r="AM111" s="45">
        <v>522.82720000000006</v>
      </c>
      <c r="AN111" s="45">
        <v>1481.0421200000001</v>
      </c>
      <c r="AO111" s="45">
        <v>7.584596971450619</v>
      </c>
      <c r="AP111" s="45">
        <v>0.60676775771604952</v>
      </c>
      <c r="AQ111" s="45">
        <v>0.30338387885802476</v>
      </c>
      <c r="AR111" s="45">
        <v>5.2898300000000011</v>
      </c>
      <c r="AS111" s="45">
        <v>1.946657440000001</v>
      </c>
      <c r="AT111" s="45">
        <v>64.989339999999999</v>
      </c>
      <c r="AU111" s="45">
        <v>2.518966666666667</v>
      </c>
      <c r="AV111" s="45">
        <v>83.239542714691368</v>
      </c>
      <c r="AW111" s="45">
        <v>20.991388888888888</v>
      </c>
      <c r="AX111" s="45">
        <v>12.426902222222225</v>
      </c>
      <c r="AY111" s="45">
        <v>0.31487083333333332</v>
      </c>
      <c r="AZ111" s="45">
        <v>5.037933333333334</v>
      </c>
      <c r="BA111" s="45">
        <v>1.9591962962962963</v>
      </c>
      <c r="BB111" s="45">
        <v>14.988747299259263</v>
      </c>
      <c r="BC111" s="45">
        <v>55.719038873333346</v>
      </c>
      <c r="BD111" s="45"/>
      <c r="BE111" s="45">
        <v>0</v>
      </c>
      <c r="BF111" s="45">
        <v>55.719038873333346</v>
      </c>
      <c r="BG111" s="45">
        <v>67.580104166666658</v>
      </c>
      <c r="BH111" s="45"/>
      <c r="BI111" s="45">
        <v>0</v>
      </c>
      <c r="BJ111" s="45"/>
      <c r="BK111" s="45"/>
      <c r="BL111" s="45">
        <v>67.580104166666658</v>
      </c>
      <c r="BM111" s="45">
        <v>3198.9608057546916</v>
      </c>
      <c r="BN111" s="45">
        <f t="shared" si="12"/>
        <v>246.96579604983825</v>
      </c>
      <c r="BO111" s="45">
        <f t="shared" si="13"/>
        <v>174.52249587521902</v>
      </c>
      <c r="BP111" s="46">
        <f t="shared" si="15"/>
        <v>8.8629737609329435</v>
      </c>
      <c r="BQ111" s="46">
        <f t="shared" si="14"/>
        <v>1.9241982507288626</v>
      </c>
      <c r="BR111" s="47">
        <v>5</v>
      </c>
      <c r="BS111" s="46">
        <f t="shared" si="16"/>
        <v>5.8309037900874632</v>
      </c>
      <c r="BT111" s="46">
        <f t="shared" si="17"/>
        <v>14.25</v>
      </c>
      <c r="BU111" s="46">
        <f t="shared" si="18"/>
        <v>16.618075801749271</v>
      </c>
      <c r="BV111" s="45">
        <f t="shared" si="19"/>
        <v>531.6057315685639</v>
      </c>
      <c r="BW111" s="45">
        <f t="shared" si="20"/>
        <v>953.09402349362119</v>
      </c>
      <c r="BX111" s="45">
        <f t="shared" si="21"/>
        <v>4152.0548292483127</v>
      </c>
      <c r="BY111" s="45">
        <f t="shared" si="22"/>
        <v>49824.657950979752</v>
      </c>
      <c r="BZ111" s="45">
        <f t="shared" si="23"/>
        <v>99649.315901959504</v>
      </c>
      <c r="CA111" s="48">
        <v>43101</v>
      </c>
      <c r="CB111" s="49">
        <v>0</v>
      </c>
      <c r="CC111" s="49">
        <v>0</v>
      </c>
    </row>
    <row r="112" spans="1:81">
      <c r="A112" s="41" t="s">
        <v>267</v>
      </c>
      <c r="B112" s="41" t="s">
        <v>114</v>
      </c>
      <c r="C112" s="41" t="s">
        <v>115</v>
      </c>
      <c r="D112" s="42" t="s">
        <v>268</v>
      </c>
      <c r="E112" s="43" t="s">
        <v>62</v>
      </c>
      <c r="F112" s="43" t="s">
        <v>63</v>
      </c>
      <c r="G112" s="43">
        <v>1</v>
      </c>
      <c r="H112" s="44">
        <v>1200.1400000000001</v>
      </c>
      <c r="I112" s="45">
        <v>1200.1400000000001</v>
      </c>
      <c r="J112" s="45"/>
      <c r="K112" s="45"/>
      <c r="L112" s="45"/>
      <c r="M112" s="45"/>
      <c r="N112" s="45"/>
      <c r="O112" s="45"/>
      <c r="P112" s="45"/>
      <c r="Q112" s="45">
        <v>1200.1400000000001</v>
      </c>
      <c r="R112" s="45">
        <v>240.02800000000002</v>
      </c>
      <c r="S112" s="45">
        <v>18.002100000000002</v>
      </c>
      <c r="T112" s="45">
        <v>12.001400000000002</v>
      </c>
      <c r="U112" s="45">
        <v>2.4002800000000004</v>
      </c>
      <c r="V112" s="45">
        <v>30.003500000000003</v>
      </c>
      <c r="W112" s="45">
        <v>96.011200000000017</v>
      </c>
      <c r="X112" s="45">
        <v>36.004200000000004</v>
      </c>
      <c r="Y112" s="45">
        <v>7.2008400000000004</v>
      </c>
      <c r="Z112" s="45">
        <v>441.65152000000012</v>
      </c>
      <c r="AA112" s="45">
        <v>100.01166666666667</v>
      </c>
      <c r="AB112" s="45">
        <v>133.34888888888889</v>
      </c>
      <c r="AC112" s="45">
        <v>85.876684444444464</v>
      </c>
      <c r="AD112" s="45">
        <v>319.23724000000004</v>
      </c>
      <c r="AE112" s="45">
        <v>107.99159999999999</v>
      </c>
      <c r="AF112" s="45">
        <v>397</v>
      </c>
      <c r="AG112" s="45">
        <v>0</v>
      </c>
      <c r="AH112" s="45">
        <v>28.32</v>
      </c>
      <c r="AI112" s="45">
        <v>0</v>
      </c>
      <c r="AJ112" s="45">
        <v>0</v>
      </c>
      <c r="AK112" s="45">
        <v>3.0700000000000003</v>
      </c>
      <c r="AL112" s="45">
        <v>0</v>
      </c>
      <c r="AM112" s="45">
        <v>536.38160000000005</v>
      </c>
      <c r="AN112" s="45">
        <v>1297.2703600000002</v>
      </c>
      <c r="AO112" s="45">
        <v>6.0226933063271613</v>
      </c>
      <c r="AP112" s="45">
        <v>0.48181546450617291</v>
      </c>
      <c r="AQ112" s="45">
        <v>0.24090773225308645</v>
      </c>
      <c r="AR112" s="45">
        <v>4.2004900000000012</v>
      </c>
      <c r="AS112" s="45">
        <v>1.5457803200000007</v>
      </c>
      <c r="AT112" s="45">
        <v>51.606020000000001</v>
      </c>
      <c r="AU112" s="45">
        <v>2.0002333333333335</v>
      </c>
      <c r="AV112" s="45">
        <v>66.097940156419753</v>
      </c>
      <c r="AW112" s="45">
        <v>16.668611111111112</v>
      </c>
      <c r="AX112" s="45">
        <v>9.8678177777777787</v>
      </c>
      <c r="AY112" s="45">
        <v>0.25002916666666669</v>
      </c>
      <c r="AZ112" s="45">
        <v>4.0004666666666671</v>
      </c>
      <c r="BA112" s="45">
        <v>1.5557370370370371</v>
      </c>
      <c r="BB112" s="45">
        <v>11.90209952740741</v>
      </c>
      <c r="BC112" s="45">
        <v>44.244761286666673</v>
      </c>
      <c r="BD112" s="45"/>
      <c r="BE112" s="45">
        <v>0</v>
      </c>
      <c r="BF112" s="45">
        <v>44.244761286666673</v>
      </c>
      <c r="BG112" s="45">
        <v>49.08625</v>
      </c>
      <c r="BH112" s="45"/>
      <c r="BI112" s="45">
        <v>0</v>
      </c>
      <c r="BJ112" s="45"/>
      <c r="BK112" s="45"/>
      <c r="BL112" s="45">
        <v>49.08625</v>
      </c>
      <c r="BM112" s="45">
        <v>2656.8393114430864</v>
      </c>
      <c r="BN112" s="45">
        <f t="shared" si="12"/>
        <v>246.96579604983825</v>
      </c>
      <c r="BO112" s="45">
        <f t="shared" si="13"/>
        <v>174.52249587521902</v>
      </c>
      <c r="BP112" s="46">
        <f t="shared" si="15"/>
        <v>8.5633802816901436</v>
      </c>
      <c r="BQ112" s="46">
        <f t="shared" si="14"/>
        <v>1.8591549295774654</v>
      </c>
      <c r="BR112" s="47">
        <v>2</v>
      </c>
      <c r="BS112" s="46">
        <f t="shared" si="16"/>
        <v>2.2535211267605644</v>
      </c>
      <c r="BT112" s="46">
        <f t="shared" si="17"/>
        <v>11.25</v>
      </c>
      <c r="BU112" s="46">
        <f t="shared" si="18"/>
        <v>12.676056338028173</v>
      </c>
      <c r="BV112" s="45">
        <f t="shared" si="19"/>
        <v>336.78244792940546</v>
      </c>
      <c r="BW112" s="45">
        <f t="shared" si="20"/>
        <v>758.27073985446282</v>
      </c>
      <c r="BX112" s="45">
        <f t="shared" si="21"/>
        <v>3415.110051297549</v>
      </c>
      <c r="BY112" s="45">
        <f t="shared" si="22"/>
        <v>40981.320615570585</v>
      </c>
      <c r="BZ112" s="45">
        <f t="shared" si="23"/>
        <v>81962.64123114117</v>
      </c>
      <c r="CA112" s="48">
        <v>43101</v>
      </c>
      <c r="CB112" s="49">
        <v>0</v>
      </c>
      <c r="CC112" s="49">
        <v>0</v>
      </c>
    </row>
    <row r="113" spans="1:81">
      <c r="A113" s="41" t="s">
        <v>267</v>
      </c>
      <c r="B113" s="41" t="s">
        <v>66</v>
      </c>
      <c r="C113" s="41" t="s">
        <v>165</v>
      </c>
      <c r="D113" s="42" t="s">
        <v>269</v>
      </c>
      <c r="E113" s="43" t="s">
        <v>62</v>
      </c>
      <c r="F113" s="43" t="s">
        <v>63</v>
      </c>
      <c r="G113" s="43">
        <v>1</v>
      </c>
      <c r="H113" s="44">
        <v>1281.1600000000001</v>
      </c>
      <c r="I113" s="45">
        <v>1281.1600000000001</v>
      </c>
      <c r="J113" s="45"/>
      <c r="K113" s="45"/>
      <c r="L113" s="45"/>
      <c r="M113" s="45"/>
      <c r="N113" s="45"/>
      <c r="O113" s="45"/>
      <c r="P113" s="45"/>
      <c r="Q113" s="45">
        <v>1281.1600000000001</v>
      </c>
      <c r="R113" s="45">
        <v>256.23200000000003</v>
      </c>
      <c r="S113" s="45">
        <v>19.217400000000001</v>
      </c>
      <c r="T113" s="45">
        <v>12.8116</v>
      </c>
      <c r="U113" s="45">
        <v>2.5623200000000002</v>
      </c>
      <c r="V113" s="45">
        <v>32.029000000000003</v>
      </c>
      <c r="W113" s="45">
        <v>102.4928</v>
      </c>
      <c r="X113" s="45">
        <v>38.434800000000003</v>
      </c>
      <c r="Y113" s="45">
        <v>7.6869600000000009</v>
      </c>
      <c r="Z113" s="45">
        <v>471.46688</v>
      </c>
      <c r="AA113" s="45">
        <v>106.76333333333334</v>
      </c>
      <c r="AB113" s="45">
        <v>142.35111111111112</v>
      </c>
      <c r="AC113" s="45">
        <v>91.674115555555574</v>
      </c>
      <c r="AD113" s="45">
        <v>340.78856000000007</v>
      </c>
      <c r="AE113" s="45">
        <v>103.13039999999999</v>
      </c>
      <c r="AF113" s="45">
        <v>397</v>
      </c>
      <c r="AG113" s="45">
        <v>0</v>
      </c>
      <c r="AH113" s="45">
        <v>0</v>
      </c>
      <c r="AI113" s="45">
        <v>0</v>
      </c>
      <c r="AJ113" s="45">
        <v>0</v>
      </c>
      <c r="AK113" s="45">
        <v>3.0700000000000003</v>
      </c>
      <c r="AL113" s="45">
        <v>0</v>
      </c>
      <c r="AM113" s="45">
        <v>503.2004</v>
      </c>
      <c r="AN113" s="45">
        <v>1315.4558400000001</v>
      </c>
      <c r="AO113" s="45">
        <v>6.4292780478395075</v>
      </c>
      <c r="AP113" s="45">
        <v>0.51434224382716054</v>
      </c>
      <c r="AQ113" s="45">
        <v>0.25717112191358027</v>
      </c>
      <c r="AR113" s="45">
        <v>4.4840600000000013</v>
      </c>
      <c r="AS113" s="45">
        <v>1.6501340800000008</v>
      </c>
      <c r="AT113" s="45">
        <v>55.089880000000001</v>
      </c>
      <c r="AU113" s="45">
        <v>2.1352666666666669</v>
      </c>
      <c r="AV113" s="45">
        <v>70.560132160246923</v>
      </c>
      <c r="AW113" s="45">
        <v>17.79388888888889</v>
      </c>
      <c r="AX113" s="45">
        <v>10.533982222222223</v>
      </c>
      <c r="AY113" s="45">
        <v>0.26690833333333336</v>
      </c>
      <c r="AZ113" s="45">
        <v>4.2705333333333337</v>
      </c>
      <c r="BA113" s="45">
        <v>1.660762962962963</v>
      </c>
      <c r="BB113" s="45">
        <v>12.705595872592596</v>
      </c>
      <c r="BC113" s="45">
        <v>47.23167161333334</v>
      </c>
      <c r="BD113" s="45">
        <v>174.70363636363635</v>
      </c>
      <c r="BE113" s="45">
        <v>174.70363636363635</v>
      </c>
      <c r="BF113" s="45">
        <v>221.93530797696968</v>
      </c>
      <c r="BG113" s="45">
        <v>67.580104166666672</v>
      </c>
      <c r="BH113" s="45"/>
      <c r="BI113" s="45">
        <v>0</v>
      </c>
      <c r="BJ113" s="45"/>
      <c r="BK113" s="45"/>
      <c r="BL113" s="45">
        <v>67.580104166666672</v>
      </c>
      <c r="BM113" s="45">
        <v>2956.6913843038842</v>
      </c>
      <c r="BN113" s="45">
        <f t="shared" si="12"/>
        <v>246.96579604983825</v>
      </c>
      <c r="BO113" s="45">
        <f t="shared" si="13"/>
        <v>174.52249587521902</v>
      </c>
      <c r="BP113" s="46">
        <f t="shared" si="15"/>
        <v>8.5633802816901436</v>
      </c>
      <c r="BQ113" s="46">
        <f t="shared" si="14"/>
        <v>1.8591549295774654</v>
      </c>
      <c r="BR113" s="47">
        <v>2</v>
      </c>
      <c r="BS113" s="46">
        <f t="shared" si="16"/>
        <v>2.2535211267605644</v>
      </c>
      <c r="BT113" s="46">
        <f t="shared" si="17"/>
        <v>11.25</v>
      </c>
      <c r="BU113" s="46">
        <f t="shared" si="18"/>
        <v>12.676056338028173</v>
      </c>
      <c r="BV113" s="45">
        <f t="shared" si="19"/>
        <v>374.79186561598544</v>
      </c>
      <c r="BW113" s="45">
        <f t="shared" si="20"/>
        <v>796.28015754104274</v>
      </c>
      <c r="BX113" s="45">
        <f t="shared" si="21"/>
        <v>3752.9715418449268</v>
      </c>
      <c r="BY113" s="45">
        <f t="shared" si="22"/>
        <v>45035.658502139122</v>
      </c>
      <c r="BZ113" s="45">
        <f t="shared" si="23"/>
        <v>90071.317004278244</v>
      </c>
      <c r="CA113" s="48">
        <v>43101</v>
      </c>
      <c r="CB113" s="49">
        <v>0</v>
      </c>
      <c r="CC113" s="49">
        <v>0</v>
      </c>
    </row>
    <row r="114" spans="1:81">
      <c r="A114" s="41" t="s">
        <v>270</v>
      </c>
      <c r="B114" s="41" t="s">
        <v>14</v>
      </c>
      <c r="C114" s="41" t="s">
        <v>271</v>
      </c>
      <c r="D114" s="42" t="s">
        <v>272</v>
      </c>
      <c r="E114" s="43" t="s">
        <v>62</v>
      </c>
      <c r="F114" s="43" t="s">
        <v>63</v>
      </c>
      <c r="G114" s="43">
        <v>2</v>
      </c>
      <c r="H114" s="44">
        <v>1281.1600000000001</v>
      </c>
      <c r="I114" s="45">
        <v>2562.3200000000002</v>
      </c>
      <c r="J114" s="45"/>
      <c r="K114" s="45"/>
      <c r="L114" s="45"/>
      <c r="M114" s="45"/>
      <c r="N114" s="45"/>
      <c r="O114" s="45"/>
      <c r="P114" s="45"/>
      <c r="Q114" s="45">
        <v>2562.3200000000002</v>
      </c>
      <c r="R114" s="45">
        <v>512.46400000000006</v>
      </c>
      <c r="S114" s="45">
        <v>38.434800000000003</v>
      </c>
      <c r="T114" s="45">
        <v>25.623200000000001</v>
      </c>
      <c r="U114" s="45">
        <v>5.1246400000000003</v>
      </c>
      <c r="V114" s="45">
        <v>64.058000000000007</v>
      </c>
      <c r="W114" s="45">
        <v>204.98560000000001</v>
      </c>
      <c r="X114" s="45">
        <v>76.869600000000005</v>
      </c>
      <c r="Y114" s="45">
        <v>15.373920000000002</v>
      </c>
      <c r="Z114" s="45">
        <v>942.93376000000001</v>
      </c>
      <c r="AA114" s="45">
        <v>213.52666666666667</v>
      </c>
      <c r="AB114" s="45">
        <v>284.70222222222225</v>
      </c>
      <c r="AC114" s="45">
        <v>183.34823111111115</v>
      </c>
      <c r="AD114" s="45">
        <v>681.57712000000015</v>
      </c>
      <c r="AE114" s="45">
        <v>206.26079999999999</v>
      </c>
      <c r="AF114" s="45">
        <v>794</v>
      </c>
      <c r="AG114" s="45">
        <v>0</v>
      </c>
      <c r="AH114" s="45">
        <v>0</v>
      </c>
      <c r="AI114" s="45">
        <v>0</v>
      </c>
      <c r="AJ114" s="45">
        <v>0</v>
      </c>
      <c r="AK114" s="45">
        <v>6.1400000000000006</v>
      </c>
      <c r="AL114" s="45">
        <v>0</v>
      </c>
      <c r="AM114" s="45">
        <v>1006.4008</v>
      </c>
      <c r="AN114" s="45">
        <v>2630.9116800000002</v>
      </c>
      <c r="AO114" s="45">
        <v>12.858556095679015</v>
      </c>
      <c r="AP114" s="45">
        <v>1.0286844876543211</v>
      </c>
      <c r="AQ114" s="45">
        <v>0.51434224382716054</v>
      </c>
      <c r="AR114" s="45">
        <v>8.9681200000000025</v>
      </c>
      <c r="AS114" s="45">
        <v>3.3002681600000017</v>
      </c>
      <c r="AT114" s="45">
        <v>110.17976</v>
      </c>
      <c r="AU114" s="45">
        <v>4.2705333333333337</v>
      </c>
      <c r="AV114" s="45">
        <v>141.12026432049385</v>
      </c>
      <c r="AW114" s="45">
        <v>35.587777777777781</v>
      </c>
      <c r="AX114" s="45">
        <v>21.067964444444446</v>
      </c>
      <c r="AY114" s="45">
        <v>0.53381666666666672</v>
      </c>
      <c r="AZ114" s="45">
        <v>8.5410666666666675</v>
      </c>
      <c r="BA114" s="45">
        <v>3.321525925925926</v>
      </c>
      <c r="BB114" s="45">
        <v>25.411191745185192</v>
      </c>
      <c r="BC114" s="45">
        <v>94.46334322666668</v>
      </c>
      <c r="BD114" s="45">
        <v>283.68542857142859</v>
      </c>
      <c r="BE114" s="45">
        <v>283.68542857142859</v>
      </c>
      <c r="BF114" s="45">
        <v>378.14877179809525</v>
      </c>
      <c r="BG114" s="45">
        <v>135.16020833333334</v>
      </c>
      <c r="BH114" s="45"/>
      <c r="BI114" s="45">
        <v>0</v>
      </c>
      <c r="BJ114" s="45"/>
      <c r="BK114" s="45"/>
      <c r="BL114" s="45">
        <v>135.16020833333334</v>
      </c>
      <c r="BM114" s="45">
        <v>5847.6609244519241</v>
      </c>
      <c r="BN114" s="45">
        <f t="shared" si="12"/>
        <v>493.93159209967649</v>
      </c>
      <c r="BO114" s="45">
        <f t="shared" si="13"/>
        <v>349.04499175043804</v>
      </c>
      <c r="BP114" s="46">
        <f t="shared" si="15"/>
        <v>8.5633802816901436</v>
      </c>
      <c r="BQ114" s="46">
        <f t="shared" si="14"/>
        <v>1.8591549295774654</v>
      </c>
      <c r="BR114" s="47">
        <v>2</v>
      </c>
      <c r="BS114" s="46">
        <f t="shared" si="16"/>
        <v>2.2535211267605644</v>
      </c>
      <c r="BT114" s="46">
        <f t="shared" si="17"/>
        <v>11.25</v>
      </c>
      <c r="BU114" s="46">
        <f t="shared" si="18"/>
        <v>12.676056338028173</v>
      </c>
      <c r="BV114" s="45">
        <f t="shared" si="19"/>
        <v>741.25279324038502</v>
      </c>
      <c r="BW114" s="45">
        <f t="shared" si="20"/>
        <v>1584.2293770904996</v>
      </c>
      <c r="BX114" s="45">
        <f t="shared" si="21"/>
        <v>7431.8903015424239</v>
      </c>
      <c r="BY114" s="45">
        <f t="shared" si="22"/>
        <v>89182.683618509094</v>
      </c>
      <c r="BZ114" s="45">
        <f t="shared" si="23"/>
        <v>178365.36723701819</v>
      </c>
      <c r="CA114" s="48">
        <v>43101</v>
      </c>
      <c r="CB114" s="49">
        <v>0</v>
      </c>
      <c r="CC114" s="49">
        <v>0</v>
      </c>
    </row>
    <row r="115" spans="1:81">
      <c r="A115" s="41" t="s">
        <v>270</v>
      </c>
      <c r="B115" s="41" t="s">
        <v>15</v>
      </c>
      <c r="C115" s="41" t="s">
        <v>271</v>
      </c>
      <c r="D115" s="42" t="s">
        <v>273</v>
      </c>
      <c r="E115" s="43" t="s">
        <v>62</v>
      </c>
      <c r="F115" s="43" t="s">
        <v>63</v>
      </c>
      <c r="G115" s="43">
        <v>2</v>
      </c>
      <c r="H115" s="44">
        <v>1281.1600000000001</v>
      </c>
      <c r="I115" s="45">
        <v>2562.3200000000002</v>
      </c>
      <c r="J115" s="45"/>
      <c r="K115" s="45"/>
      <c r="L115" s="45">
        <v>389.02728438095244</v>
      </c>
      <c r="M115" s="45"/>
      <c r="N115" s="45"/>
      <c r="O115" s="45"/>
      <c r="P115" s="45"/>
      <c r="Q115" s="45">
        <v>2951.3472843809527</v>
      </c>
      <c r="R115" s="45">
        <v>590.26945687619059</v>
      </c>
      <c r="S115" s="45">
        <v>44.270209265714286</v>
      </c>
      <c r="T115" s="45">
        <v>29.513472843809527</v>
      </c>
      <c r="U115" s="45">
        <v>5.9026945687619055</v>
      </c>
      <c r="V115" s="45">
        <v>73.783682109523824</v>
      </c>
      <c r="W115" s="45">
        <v>236.10778275047622</v>
      </c>
      <c r="X115" s="45">
        <v>88.540418531428571</v>
      </c>
      <c r="Y115" s="45">
        <v>17.708083706285716</v>
      </c>
      <c r="Z115" s="45">
        <v>1086.0958006521905</v>
      </c>
      <c r="AA115" s="45">
        <v>245.94560703174605</v>
      </c>
      <c r="AB115" s="45">
        <v>327.92747604232807</v>
      </c>
      <c r="AC115" s="45">
        <v>211.18529457125931</v>
      </c>
      <c r="AD115" s="45">
        <v>785.05837764533339</v>
      </c>
      <c r="AE115" s="45">
        <v>206.26079999999999</v>
      </c>
      <c r="AF115" s="45">
        <v>794</v>
      </c>
      <c r="AG115" s="45">
        <v>0</v>
      </c>
      <c r="AH115" s="45">
        <v>0</v>
      </c>
      <c r="AI115" s="45">
        <v>0</v>
      </c>
      <c r="AJ115" s="45">
        <v>0</v>
      </c>
      <c r="AK115" s="45">
        <v>6.1400000000000006</v>
      </c>
      <c r="AL115" s="45">
        <v>0</v>
      </c>
      <c r="AM115" s="45">
        <v>1006.4008</v>
      </c>
      <c r="AN115" s="45">
        <v>2877.554978297524</v>
      </c>
      <c r="AO115" s="45">
        <v>14.810821682710356</v>
      </c>
      <c r="AP115" s="45">
        <v>1.1848657346168285</v>
      </c>
      <c r="AQ115" s="45">
        <v>0.59243286730841427</v>
      </c>
      <c r="AR115" s="45">
        <v>10.329715495333335</v>
      </c>
      <c r="AS115" s="45">
        <v>3.8013353022826686</v>
      </c>
      <c r="AT115" s="45">
        <v>126.90793322838095</v>
      </c>
      <c r="AU115" s="45">
        <v>4.9189121406349212</v>
      </c>
      <c r="AV115" s="45">
        <v>162.54601645126746</v>
      </c>
      <c r="AW115" s="45">
        <v>40.990934505291008</v>
      </c>
      <c r="AX115" s="45">
        <v>24.266633227132278</v>
      </c>
      <c r="AY115" s="45">
        <v>0.61486401757936515</v>
      </c>
      <c r="AZ115" s="45">
        <v>9.8378242812698424</v>
      </c>
      <c r="BA115" s="45">
        <v>3.8258205538271608</v>
      </c>
      <c r="BB115" s="45">
        <v>29.269276183316681</v>
      </c>
      <c r="BC115" s="45">
        <v>108.80535276841633</v>
      </c>
      <c r="BD115" s="45">
        <v>326.75630648503403</v>
      </c>
      <c r="BE115" s="45">
        <v>326.75630648503403</v>
      </c>
      <c r="BF115" s="45">
        <v>435.56165925345033</v>
      </c>
      <c r="BG115" s="45">
        <v>135.16020833333332</v>
      </c>
      <c r="BH115" s="45"/>
      <c r="BI115" s="45">
        <v>0</v>
      </c>
      <c r="BJ115" s="45"/>
      <c r="BK115" s="45"/>
      <c r="BL115" s="45">
        <v>135.16020833333332</v>
      </c>
      <c r="BM115" s="45">
        <v>6562.1701467165294</v>
      </c>
      <c r="BN115" s="45">
        <f t="shared" si="12"/>
        <v>493.93159209967649</v>
      </c>
      <c r="BO115" s="45">
        <f t="shared" si="13"/>
        <v>349.04499175043804</v>
      </c>
      <c r="BP115" s="46">
        <f t="shared" si="15"/>
        <v>8.5633802816901436</v>
      </c>
      <c r="BQ115" s="46">
        <f t="shared" si="14"/>
        <v>1.8591549295774654</v>
      </c>
      <c r="BR115" s="47">
        <v>2</v>
      </c>
      <c r="BS115" s="46">
        <f t="shared" si="16"/>
        <v>2.2535211267605644</v>
      </c>
      <c r="BT115" s="46">
        <f t="shared" si="17"/>
        <v>11.25</v>
      </c>
      <c r="BU115" s="46">
        <f t="shared" si="18"/>
        <v>12.676056338028173</v>
      </c>
      <c r="BV115" s="45">
        <f t="shared" si="19"/>
        <v>831.82438479505333</v>
      </c>
      <c r="BW115" s="45">
        <f t="shared" si="20"/>
        <v>1674.8009686451678</v>
      </c>
      <c r="BX115" s="45">
        <f t="shared" si="21"/>
        <v>8236.9711153616972</v>
      </c>
      <c r="BY115" s="45">
        <f t="shared" si="22"/>
        <v>98843.653384340374</v>
      </c>
      <c r="BZ115" s="45">
        <f t="shared" si="23"/>
        <v>197687.30676868075</v>
      </c>
      <c r="CA115" s="48">
        <v>43101</v>
      </c>
      <c r="CB115" s="49">
        <v>0</v>
      </c>
      <c r="CC115" s="49">
        <v>0</v>
      </c>
    </row>
    <row r="116" spans="1:81">
      <c r="A116" s="41" t="s">
        <v>274</v>
      </c>
      <c r="B116" s="41" t="s">
        <v>73</v>
      </c>
      <c r="C116" s="41" t="s">
        <v>67</v>
      </c>
      <c r="D116" s="42" t="s">
        <v>275</v>
      </c>
      <c r="E116" s="43" t="s">
        <v>62</v>
      </c>
      <c r="F116" s="43" t="s">
        <v>63</v>
      </c>
      <c r="G116" s="43">
        <v>1</v>
      </c>
      <c r="H116" s="44">
        <v>1041.5999999999999</v>
      </c>
      <c r="I116" s="45">
        <v>1041.5999999999999</v>
      </c>
      <c r="J116" s="45"/>
      <c r="K116" s="45"/>
      <c r="L116" s="45"/>
      <c r="M116" s="45"/>
      <c r="N116" s="45"/>
      <c r="O116" s="45"/>
      <c r="P116" s="45"/>
      <c r="Q116" s="45">
        <v>1041.5999999999999</v>
      </c>
      <c r="R116" s="45">
        <v>208.32</v>
      </c>
      <c r="S116" s="45">
        <v>15.623999999999999</v>
      </c>
      <c r="T116" s="45">
        <v>10.415999999999999</v>
      </c>
      <c r="U116" s="45">
        <v>2.0831999999999997</v>
      </c>
      <c r="V116" s="45">
        <v>26.04</v>
      </c>
      <c r="W116" s="45">
        <v>83.327999999999989</v>
      </c>
      <c r="X116" s="45">
        <v>31.247999999999998</v>
      </c>
      <c r="Y116" s="45">
        <v>6.2495999999999992</v>
      </c>
      <c r="Z116" s="45">
        <v>383.30879999999996</v>
      </c>
      <c r="AA116" s="45">
        <v>86.799999999999983</v>
      </c>
      <c r="AB116" s="45">
        <v>115.73333333333332</v>
      </c>
      <c r="AC116" s="45">
        <v>74.532266666666672</v>
      </c>
      <c r="AD116" s="45">
        <v>277.06559999999996</v>
      </c>
      <c r="AE116" s="45">
        <v>117.504</v>
      </c>
      <c r="AF116" s="45">
        <v>397</v>
      </c>
      <c r="AG116" s="45">
        <v>0</v>
      </c>
      <c r="AH116" s="45">
        <v>0</v>
      </c>
      <c r="AI116" s="45">
        <v>9.84</v>
      </c>
      <c r="AJ116" s="45">
        <v>0</v>
      </c>
      <c r="AK116" s="45">
        <v>3.0700000000000003</v>
      </c>
      <c r="AL116" s="45">
        <v>0</v>
      </c>
      <c r="AM116" s="45">
        <v>527.4140000000001</v>
      </c>
      <c r="AN116" s="45">
        <v>1187.7884000000001</v>
      </c>
      <c r="AO116" s="45">
        <v>5.2270879629629627</v>
      </c>
      <c r="AP116" s="45">
        <v>0.418167037037037</v>
      </c>
      <c r="AQ116" s="45">
        <v>0.2090835185185185</v>
      </c>
      <c r="AR116" s="45">
        <v>3.6456000000000004</v>
      </c>
      <c r="AS116" s="45">
        <v>1.3415808000000005</v>
      </c>
      <c r="AT116" s="45">
        <v>44.788799999999995</v>
      </c>
      <c r="AU116" s="45">
        <v>1.736</v>
      </c>
      <c r="AV116" s="45">
        <v>57.366319318518514</v>
      </c>
      <c r="AW116" s="45">
        <v>14.466666666666665</v>
      </c>
      <c r="AX116" s="45">
        <v>8.5642666666666667</v>
      </c>
      <c r="AY116" s="45">
        <v>0.21699999999999997</v>
      </c>
      <c r="AZ116" s="45">
        <v>3.472</v>
      </c>
      <c r="BA116" s="45">
        <v>1.350222222222222</v>
      </c>
      <c r="BB116" s="45">
        <v>10.329817244444445</v>
      </c>
      <c r="BC116" s="45">
        <v>38.3999728</v>
      </c>
      <c r="BD116" s="45"/>
      <c r="BE116" s="45">
        <v>0</v>
      </c>
      <c r="BF116" s="45">
        <v>38.3999728</v>
      </c>
      <c r="BG116" s="45">
        <v>48.642916666666657</v>
      </c>
      <c r="BH116" s="45"/>
      <c r="BI116" s="45">
        <v>0</v>
      </c>
      <c r="BJ116" s="45"/>
      <c r="BK116" s="45"/>
      <c r="BL116" s="45">
        <v>48.642916666666657</v>
      </c>
      <c r="BM116" s="45">
        <v>2373.7976087851848</v>
      </c>
      <c r="BN116" s="45">
        <f t="shared" si="12"/>
        <v>246.96579604983825</v>
      </c>
      <c r="BO116" s="45">
        <f t="shared" si="13"/>
        <v>174.52249587521902</v>
      </c>
      <c r="BP116" s="46">
        <f t="shared" si="15"/>
        <v>8.6609686609686669</v>
      </c>
      <c r="BQ116" s="46">
        <f t="shared" si="14"/>
        <v>1.8803418803418819</v>
      </c>
      <c r="BR116" s="47">
        <v>3</v>
      </c>
      <c r="BS116" s="46">
        <f t="shared" si="16"/>
        <v>3.4188034188034218</v>
      </c>
      <c r="BT116" s="46">
        <f t="shared" si="17"/>
        <v>12.25</v>
      </c>
      <c r="BU116" s="46">
        <f t="shared" si="18"/>
        <v>13.960113960113972</v>
      </c>
      <c r="BV116" s="45">
        <f t="shared" si="19"/>
        <v>331.38485136887226</v>
      </c>
      <c r="BW116" s="45">
        <f t="shared" si="20"/>
        <v>752.87314329392962</v>
      </c>
      <c r="BX116" s="45">
        <f t="shared" si="21"/>
        <v>3126.6707520791142</v>
      </c>
      <c r="BY116" s="45">
        <f t="shared" si="22"/>
        <v>37520.049024949374</v>
      </c>
      <c r="BZ116" s="45">
        <f t="shared" si="23"/>
        <v>75040.098049898748</v>
      </c>
      <c r="CA116" s="48">
        <v>43101</v>
      </c>
      <c r="CB116" s="49">
        <v>0</v>
      </c>
      <c r="CC116" s="49">
        <v>0</v>
      </c>
    </row>
    <row r="117" spans="1:81">
      <c r="A117" s="41" t="s">
        <v>276</v>
      </c>
      <c r="B117" s="41" t="s">
        <v>17</v>
      </c>
      <c r="C117" s="41" t="s">
        <v>161</v>
      </c>
      <c r="D117" s="42" t="s">
        <v>277</v>
      </c>
      <c r="E117" s="43" t="s">
        <v>62</v>
      </c>
      <c r="F117" s="43" t="s">
        <v>63</v>
      </c>
      <c r="G117" s="43">
        <v>1</v>
      </c>
      <c r="H117" s="44">
        <v>1511.38</v>
      </c>
      <c r="I117" s="45">
        <v>1511.38</v>
      </c>
      <c r="J117" s="45"/>
      <c r="K117" s="45"/>
      <c r="L117" s="45"/>
      <c r="M117" s="45"/>
      <c r="N117" s="45"/>
      <c r="O117" s="45"/>
      <c r="P117" s="45"/>
      <c r="Q117" s="45">
        <v>1511.38</v>
      </c>
      <c r="R117" s="45">
        <v>302.27600000000001</v>
      </c>
      <c r="S117" s="45">
        <v>22.6707</v>
      </c>
      <c r="T117" s="45">
        <v>15.113800000000001</v>
      </c>
      <c r="U117" s="45">
        <v>3.0227600000000003</v>
      </c>
      <c r="V117" s="45">
        <v>37.784500000000001</v>
      </c>
      <c r="W117" s="45">
        <v>120.91040000000001</v>
      </c>
      <c r="X117" s="45">
        <v>45.3414</v>
      </c>
      <c r="Y117" s="45">
        <v>9.0682800000000015</v>
      </c>
      <c r="Z117" s="45">
        <v>556.18784000000005</v>
      </c>
      <c r="AA117" s="45">
        <v>125.94833333333334</v>
      </c>
      <c r="AB117" s="45">
        <v>167.93111111111111</v>
      </c>
      <c r="AC117" s="45">
        <v>108.14763555555558</v>
      </c>
      <c r="AD117" s="45">
        <v>402.02708000000007</v>
      </c>
      <c r="AE117" s="45">
        <v>89.3172</v>
      </c>
      <c r="AF117" s="45">
        <v>397</v>
      </c>
      <c r="AG117" s="45">
        <v>0</v>
      </c>
      <c r="AH117" s="45">
        <v>48.58</v>
      </c>
      <c r="AI117" s="45">
        <v>9.5500000000000007</v>
      </c>
      <c r="AJ117" s="45">
        <v>0</v>
      </c>
      <c r="AK117" s="45">
        <v>3.0700000000000003</v>
      </c>
      <c r="AL117" s="45">
        <v>0</v>
      </c>
      <c r="AM117" s="45">
        <v>547.5172</v>
      </c>
      <c r="AN117" s="45">
        <v>1505.7321200000001</v>
      </c>
      <c r="AO117" s="45">
        <v>7.584596971450619</v>
      </c>
      <c r="AP117" s="45">
        <v>0.60676775771604952</v>
      </c>
      <c r="AQ117" s="45">
        <v>0.30338387885802476</v>
      </c>
      <c r="AR117" s="45">
        <v>5.2898300000000011</v>
      </c>
      <c r="AS117" s="45">
        <v>1.946657440000001</v>
      </c>
      <c r="AT117" s="45">
        <v>64.989339999999999</v>
      </c>
      <c r="AU117" s="45">
        <v>2.518966666666667</v>
      </c>
      <c r="AV117" s="45">
        <v>83.239542714691368</v>
      </c>
      <c r="AW117" s="45">
        <v>20.991388888888888</v>
      </c>
      <c r="AX117" s="45">
        <v>12.426902222222225</v>
      </c>
      <c r="AY117" s="45">
        <v>0.31487083333333332</v>
      </c>
      <c r="AZ117" s="45">
        <v>5.037933333333334</v>
      </c>
      <c r="BA117" s="45">
        <v>1.9591962962962963</v>
      </c>
      <c r="BB117" s="45">
        <v>14.988747299259263</v>
      </c>
      <c r="BC117" s="45">
        <v>55.719038873333346</v>
      </c>
      <c r="BD117" s="45"/>
      <c r="BE117" s="45">
        <v>0</v>
      </c>
      <c r="BF117" s="45">
        <v>55.719038873333346</v>
      </c>
      <c r="BG117" s="45">
        <v>67.580104166666658</v>
      </c>
      <c r="BH117" s="45"/>
      <c r="BI117" s="45">
        <v>0</v>
      </c>
      <c r="BJ117" s="45"/>
      <c r="BK117" s="45"/>
      <c r="BL117" s="45">
        <v>67.580104166666658</v>
      </c>
      <c r="BM117" s="45">
        <v>3223.6508057546916</v>
      </c>
      <c r="BN117" s="45">
        <f t="shared" si="12"/>
        <v>246.96579604983825</v>
      </c>
      <c r="BO117" s="45">
        <f t="shared" si="13"/>
        <v>174.52249587521902</v>
      </c>
      <c r="BP117" s="46">
        <f t="shared" si="15"/>
        <v>8.5633802816901436</v>
      </c>
      <c r="BQ117" s="46">
        <f t="shared" si="14"/>
        <v>1.8591549295774654</v>
      </c>
      <c r="BR117" s="47">
        <v>2</v>
      </c>
      <c r="BS117" s="46">
        <f t="shared" si="16"/>
        <v>2.2535211267605644</v>
      </c>
      <c r="BT117" s="46">
        <f t="shared" si="17"/>
        <v>11.25</v>
      </c>
      <c r="BU117" s="46">
        <f t="shared" si="18"/>
        <v>12.676056338028173</v>
      </c>
      <c r="BV117" s="45">
        <f t="shared" si="19"/>
        <v>408.6317922787639</v>
      </c>
      <c r="BW117" s="45">
        <f t="shared" si="20"/>
        <v>830.12008420382119</v>
      </c>
      <c r="BX117" s="45">
        <f t="shared" si="21"/>
        <v>4053.7708899585127</v>
      </c>
      <c r="BY117" s="45">
        <f t="shared" si="22"/>
        <v>48645.250679502155</v>
      </c>
      <c r="BZ117" s="45">
        <f t="shared" si="23"/>
        <v>97290.501359004309</v>
      </c>
      <c r="CA117" s="48">
        <v>43101</v>
      </c>
      <c r="CB117" s="49">
        <v>0</v>
      </c>
      <c r="CC117" s="49">
        <v>0</v>
      </c>
    </row>
    <row r="118" spans="1:81">
      <c r="A118" s="41" t="s">
        <v>278</v>
      </c>
      <c r="B118" s="41" t="s">
        <v>66</v>
      </c>
      <c r="C118" s="41" t="s">
        <v>175</v>
      </c>
      <c r="D118" s="42" t="s">
        <v>279</v>
      </c>
      <c r="E118" s="43" t="s">
        <v>62</v>
      </c>
      <c r="F118" s="43" t="s">
        <v>63</v>
      </c>
      <c r="G118" s="43">
        <v>1</v>
      </c>
      <c r="H118" s="44">
        <v>1281.1600000000001</v>
      </c>
      <c r="I118" s="45">
        <v>1281.1600000000001</v>
      </c>
      <c r="J118" s="45"/>
      <c r="K118" s="45"/>
      <c r="L118" s="45"/>
      <c r="M118" s="45"/>
      <c r="N118" s="45"/>
      <c r="O118" s="45"/>
      <c r="P118" s="45"/>
      <c r="Q118" s="45">
        <v>1281.1600000000001</v>
      </c>
      <c r="R118" s="45">
        <v>256.23200000000003</v>
      </c>
      <c r="S118" s="45">
        <v>19.217400000000001</v>
      </c>
      <c r="T118" s="45">
        <v>12.8116</v>
      </c>
      <c r="U118" s="45">
        <v>2.5623200000000002</v>
      </c>
      <c r="V118" s="45">
        <v>32.029000000000003</v>
      </c>
      <c r="W118" s="45">
        <v>102.4928</v>
      </c>
      <c r="X118" s="45">
        <v>38.434800000000003</v>
      </c>
      <c r="Y118" s="45">
        <v>7.6869600000000009</v>
      </c>
      <c r="Z118" s="45">
        <v>471.46688</v>
      </c>
      <c r="AA118" s="45">
        <v>106.76333333333334</v>
      </c>
      <c r="AB118" s="45">
        <v>142.35111111111112</v>
      </c>
      <c r="AC118" s="45">
        <v>91.674115555555574</v>
      </c>
      <c r="AD118" s="45">
        <v>340.78856000000007</v>
      </c>
      <c r="AE118" s="45">
        <v>103.13039999999999</v>
      </c>
      <c r="AF118" s="45">
        <v>397</v>
      </c>
      <c r="AG118" s="45">
        <v>0</v>
      </c>
      <c r="AH118" s="45">
        <v>0</v>
      </c>
      <c r="AI118" s="45">
        <v>0</v>
      </c>
      <c r="AJ118" s="45">
        <v>0</v>
      </c>
      <c r="AK118" s="45">
        <v>3.0700000000000003</v>
      </c>
      <c r="AL118" s="45">
        <v>0</v>
      </c>
      <c r="AM118" s="45">
        <v>503.2004</v>
      </c>
      <c r="AN118" s="45">
        <v>1315.4558400000001</v>
      </c>
      <c r="AO118" s="45">
        <v>6.4292780478395075</v>
      </c>
      <c r="AP118" s="45">
        <v>0.51434224382716054</v>
      </c>
      <c r="AQ118" s="45">
        <v>0.25717112191358027</v>
      </c>
      <c r="AR118" s="45">
        <v>4.4840600000000013</v>
      </c>
      <c r="AS118" s="45">
        <v>1.6501340800000008</v>
      </c>
      <c r="AT118" s="45">
        <v>55.089880000000001</v>
      </c>
      <c r="AU118" s="45">
        <v>2.1352666666666669</v>
      </c>
      <c r="AV118" s="45">
        <v>70.560132160246923</v>
      </c>
      <c r="AW118" s="45">
        <v>17.79388888888889</v>
      </c>
      <c r="AX118" s="45">
        <v>10.533982222222223</v>
      </c>
      <c r="AY118" s="45">
        <v>0.26690833333333336</v>
      </c>
      <c r="AZ118" s="45">
        <v>4.2705333333333337</v>
      </c>
      <c r="BA118" s="45">
        <v>1.660762962962963</v>
      </c>
      <c r="BB118" s="45">
        <v>12.705595872592596</v>
      </c>
      <c r="BC118" s="45">
        <v>47.23167161333334</v>
      </c>
      <c r="BD118" s="45">
        <v>174.70363636363635</v>
      </c>
      <c r="BE118" s="45">
        <v>174.70363636363635</v>
      </c>
      <c r="BF118" s="45">
        <v>221.93530797696968</v>
      </c>
      <c r="BG118" s="45">
        <v>67.580104166666672</v>
      </c>
      <c r="BH118" s="45"/>
      <c r="BI118" s="45">
        <v>0</v>
      </c>
      <c r="BJ118" s="45"/>
      <c r="BK118" s="45"/>
      <c r="BL118" s="45">
        <v>67.580104166666672</v>
      </c>
      <c r="BM118" s="45">
        <v>2956.6913843038842</v>
      </c>
      <c r="BN118" s="45">
        <f t="shared" si="12"/>
        <v>246.96579604983825</v>
      </c>
      <c r="BO118" s="45">
        <f t="shared" si="13"/>
        <v>174.52249587521902</v>
      </c>
      <c r="BP118" s="46">
        <f t="shared" si="15"/>
        <v>8.6609686609686669</v>
      </c>
      <c r="BQ118" s="46">
        <f t="shared" si="14"/>
        <v>1.8803418803418819</v>
      </c>
      <c r="BR118" s="47">
        <v>3</v>
      </c>
      <c r="BS118" s="46">
        <f t="shared" si="16"/>
        <v>3.4188034188034218</v>
      </c>
      <c r="BT118" s="46">
        <f t="shared" si="17"/>
        <v>12.25</v>
      </c>
      <c r="BU118" s="46">
        <f t="shared" si="18"/>
        <v>13.960113960113972</v>
      </c>
      <c r="BV118" s="45">
        <f t="shared" si="19"/>
        <v>412.75748669769359</v>
      </c>
      <c r="BW118" s="45">
        <f t="shared" si="20"/>
        <v>834.24577862275089</v>
      </c>
      <c r="BX118" s="45">
        <f t="shared" si="21"/>
        <v>3790.9371629266352</v>
      </c>
      <c r="BY118" s="45">
        <f t="shared" si="22"/>
        <v>45491.245955119623</v>
      </c>
      <c r="BZ118" s="45">
        <f t="shared" si="23"/>
        <v>90982.491910239245</v>
      </c>
      <c r="CA118" s="48">
        <v>43101</v>
      </c>
      <c r="CB118" s="49">
        <v>0</v>
      </c>
      <c r="CC118" s="49">
        <v>0</v>
      </c>
    </row>
    <row r="119" spans="1:81">
      <c r="A119" s="41" t="s">
        <v>280</v>
      </c>
      <c r="B119" s="41" t="s">
        <v>73</v>
      </c>
      <c r="C119" s="41" t="s">
        <v>271</v>
      </c>
      <c r="D119" s="42" t="s">
        <v>281</v>
      </c>
      <c r="E119" s="43" t="s">
        <v>62</v>
      </c>
      <c r="F119" s="43" t="s">
        <v>63</v>
      </c>
      <c r="G119" s="43">
        <v>1</v>
      </c>
      <c r="H119" s="44">
        <v>1041.5999999999999</v>
      </c>
      <c r="I119" s="45">
        <v>1041.5999999999999</v>
      </c>
      <c r="J119" s="45"/>
      <c r="K119" s="45"/>
      <c r="L119" s="45"/>
      <c r="M119" s="45"/>
      <c r="N119" s="45"/>
      <c r="O119" s="45"/>
      <c r="P119" s="45"/>
      <c r="Q119" s="45">
        <v>1041.5999999999999</v>
      </c>
      <c r="R119" s="45">
        <v>208.32</v>
      </c>
      <c r="S119" s="45">
        <v>15.623999999999999</v>
      </c>
      <c r="T119" s="45">
        <v>10.415999999999999</v>
      </c>
      <c r="U119" s="45">
        <v>2.0831999999999997</v>
      </c>
      <c r="V119" s="45">
        <v>26.04</v>
      </c>
      <c r="W119" s="45">
        <v>83.327999999999989</v>
      </c>
      <c r="X119" s="45">
        <v>31.247999999999998</v>
      </c>
      <c r="Y119" s="45">
        <v>6.2495999999999992</v>
      </c>
      <c r="Z119" s="45">
        <v>383.30879999999996</v>
      </c>
      <c r="AA119" s="45">
        <v>86.799999999999983</v>
      </c>
      <c r="AB119" s="45">
        <v>115.73333333333332</v>
      </c>
      <c r="AC119" s="45">
        <v>74.532266666666672</v>
      </c>
      <c r="AD119" s="45">
        <v>277.06559999999996</v>
      </c>
      <c r="AE119" s="45">
        <v>117.504</v>
      </c>
      <c r="AF119" s="45">
        <v>397</v>
      </c>
      <c r="AG119" s="45">
        <v>0</v>
      </c>
      <c r="AH119" s="45">
        <v>0</v>
      </c>
      <c r="AI119" s="45">
        <v>0</v>
      </c>
      <c r="AJ119" s="45">
        <v>0</v>
      </c>
      <c r="AK119" s="45">
        <v>3.0700000000000003</v>
      </c>
      <c r="AL119" s="45">
        <v>0</v>
      </c>
      <c r="AM119" s="45">
        <v>517.57400000000007</v>
      </c>
      <c r="AN119" s="45">
        <v>1177.9484</v>
      </c>
      <c r="AO119" s="45">
        <v>5.2270879629629627</v>
      </c>
      <c r="AP119" s="45">
        <v>0.418167037037037</v>
      </c>
      <c r="AQ119" s="45">
        <v>0.2090835185185185</v>
      </c>
      <c r="AR119" s="45">
        <v>3.6456000000000004</v>
      </c>
      <c r="AS119" s="45">
        <v>1.3415808000000005</v>
      </c>
      <c r="AT119" s="45">
        <v>44.788799999999995</v>
      </c>
      <c r="AU119" s="45">
        <v>1.736</v>
      </c>
      <c r="AV119" s="45">
        <v>57.366319318518514</v>
      </c>
      <c r="AW119" s="45">
        <v>14.466666666666665</v>
      </c>
      <c r="AX119" s="45">
        <v>8.5642666666666667</v>
      </c>
      <c r="AY119" s="45">
        <v>0.21699999999999997</v>
      </c>
      <c r="AZ119" s="45">
        <v>3.472</v>
      </c>
      <c r="BA119" s="45">
        <v>1.350222222222222</v>
      </c>
      <c r="BB119" s="45">
        <v>10.329817244444445</v>
      </c>
      <c r="BC119" s="45">
        <v>38.3999728</v>
      </c>
      <c r="BD119" s="45"/>
      <c r="BE119" s="45">
        <v>0</v>
      </c>
      <c r="BF119" s="45">
        <v>38.3999728</v>
      </c>
      <c r="BG119" s="45">
        <v>48.642916666666657</v>
      </c>
      <c r="BH119" s="45"/>
      <c r="BI119" s="45">
        <v>0</v>
      </c>
      <c r="BJ119" s="45"/>
      <c r="BK119" s="45"/>
      <c r="BL119" s="45">
        <v>48.642916666666657</v>
      </c>
      <c r="BM119" s="45">
        <v>2363.9576087851847</v>
      </c>
      <c r="BN119" s="45">
        <f t="shared" si="12"/>
        <v>246.96579604983825</v>
      </c>
      <c r="BO119" s="45">
        <f t="shared" si="13"/>
        <v>174.52249587521902</v>
      </c>
      <c r="BP119" s="46">
        <f t="shared" si="15"/>
        <v>8.6609686609686669</v>
      </c>
      <c r="BQ119" s="46">
        <f t="shared" si="14"/>
        <v>1.8803418803418819</v>
      </c>
      <c r="BR119" s="47">
        <v>3</v>
      </c>
      <c r="BS119" s="46">
        <f t="shared" si="16"/>
        <v>3.4188034188034218</v>
      </c>
      <c r="BT119" s="46">
        <f t="shared" si="17"/>
        <v>12.25</v>
      </c>
      <c r="BU119" s="46">
        <f t="shared" si="18"/>
        <v>13.960113960113972</v>
      </c>
      <c r="BV119" s="45">
        <f t="shared" si="19"/>
        <v>330.01117615519701</v>
      </c>
      <c r="BW119" s="45">
        <f t="shared" si="20"/>
        <v>751.49946808025425</v>
      </c>
      <c r="BX119" s="45">
        <f t="shared" si="21"/>
        <v>3115.4570768654389</v>
      </c>
      <c r="BY119" s="45">
        <f t="shared" si="22"/>
        <v>37385.484922385265</v>
      </c>
      <c r="BZ119" s="45">
        <f t="shared" si="23"/>
        <v>74770.96984477053</v>
      </c>
      <c r="CA119" s="48">
        <v>43101</v>
      </c>
      <c r="CB119" s="49">
        <v>0</v>
      </c>
      <c r="CC119" s="49">
        <v>0</v>
      </c>
    </row>
    <row r="120" spans="1:81">
      <c r="A120" s="41" t="s">
        <v>282</v>
      </c>
      <c r="B120" s="41" t="s">
        <v>73</v>
      </c>
      <c r="C120" s="41" t="s">
        <v>282</v>
      </c>
      <c r="D120" s="42" t="s">
        <v>283</v>
      </c>
      <c r="E120" s="43" t="s">
        <v>62</v>
      </c>
      <c r="F120" s="43" t="s">
        <v>63</v>
      </c>
      <c r="G120" s="43">
        <v>1</v>
      </c>
      <c r="H120" s="44">
        <v>1076.08</v>
      </c>
      <c r="I120" s="45">
        <v>1076.08</v>
      </c>
      <c r="J120" s="45"/>
      <c r="K120" s="45"/>
      <c r="L120" s="45"/>
      <c r="M120" s="45"/>
      <c r="N120" s="45"/>
      <c r="O120" s="45"/>
      <c r="P120" s="45"/>
      <c r="Q120" s="45">
        <v>1076.08</v>
      </c>
      <c r="R120" s="45">
        <v>215.21600000000001</v>
      </c>
      <c r="S120" s="45">
        <v>16.141199999999998</v>
      </c>
      <c r="T120" s="45">
        <v>10.7608</v>
      </c>
      <c r="U120" s="45">
        <v>2.1521599999999999</v>
      </c>
      <c r="V120" s="45">
        <v>26.902000000000001</v>
      </c>
      <c r="W120" s="45">
        <v>86.086399999999998</v>
      </c>
      <c r="X120" s="45">
        <v>32.282399999999996</v>
      </c>
      <c r="Y120" s="45">
        <v>6.45648</v>
      </c>
      <c r="Z120" s="45">
        <v>395.99743999999998</v>
      </c>
      <c r="AA120" s="45">
        <v>89.673333333333318</v>
      </c>
      <c r="AB120" s="45">
        <v>119.56444444444443</v>
      </c>
      <c r="AC120" s="45">
        <v>76.999502222222233</v>
      </c>
      <c r="AD120" s="45">
        <v>286.23728</v>
      </c>
      <c r="AE120" s="45">
        <v>115.43520000000001</v>
      </c>
      <c r="AF120" s="45">
        <v>397</v>
      </c>
      <c r="AG120" s="45">
        <v>0</v>
      </c>
      <c r="AH120" s="45">
        <v>32.619999999999997</v>
      </c>
      <c r="AI120" s="45">
        <v>0</v>
      </c>
      <c r="AJ120" s="45">
        <v>0</v>
      </c>
      <c r="AK120" s="45">
        <v>3.0700000000000003</v>
      </c>
      <c r="AL120" s="45">
        <v>0</v>
      </c>
      <c r="AM120" s="45">
        <v>548.12520000000006</v>
      </c>
      <c r="AN120" s="45">
        <v>1230.3599199999999</v>
      </c>
      <c r="AO120" s="45">
        <v>5.400119830246914</v>
      </c>
      <c r="AP120" s="45">
        <v>0.43200958641975307</v>
      </c>
      <c r="AQ120" s="45">
        <v>0.21600479320987653</v>
      </c>
      <c r="AR120" s="45">
        <v>3.7662800000000001</v>
      </c>
      <c r="AS120" s="45">
        <v>1.3859910400000004</v>
      </c>
      <c r="AT120" s="45">
        <v>46.271439999999991</v>
      </c>
      <c r="AU120" s="45">
        <v>1.7934666666666668</v>
      </c>
      <c r="AV120" s="45">
        <v>59.265311916543205</v>
      </c>
      <c r="AW120" s="45">
        <v>14.945555555555554</v>
      </c>
      <c r="AX120" s="45">
        <v>8.8477688888888881</v>
      </c>
      <c r="AY120" s="45">
        <v>0.22418333333333329</v>
      </c>
      <c r="AZ120" s="45">
        <v>3.5869333333333335</v>
      </c>
      <c r="BA120" s="45">
        <v>1.3949185185185184</v>
      </c>
      <c r="BB120" s="45">
        <v>10.671764343703705</v>
      </c>
      <c r="BC120" s="45">
        <v>39.671123973333337</v>
      </c>
      <c r="BD120" s="45"/>
      <c r="BE120" s="45">
        <v>0</v>
      </c>
      <c r="BF120" s="45">
        <v>39.671123973333337</v>
      </c>
      <c r="BG120" s="45">
        <v>48.642916666666657</v>
      </c>
      <c r="BH120" s="45"/>
      <c r="BI120" s="45">
        <v>0</v>
      </c>
      <c r="BJ120" s="45"/>
      <c r="BK120" s="45"/>
      <c r="BL120" s="45">
        <v>48.642916666666657</v>
      </c>
      <c r="BM120" s="45">
        <v>2454.019272556543</v>
      </c>
      <c r="BN120" s="45">
        <f t="shared" si="12"/>
        <v>246.96579604983825</v>
      </c>
      <c r="BO120" s="45">
        <f t="shared" si="13"/>
        <v>174.52249587521902</v>
      </c>
      <c r="BP120" s="46">
        <f t="shared" si="15"/>
        <v>8.6609686609686669</v>
      </c>
      <c r="BQ120" s="46">
        <f t="shared" si="14"/>
        <v>1.8803418803418819</v>
      </c>
      <c r="BR120" s="47">
        <v>3</v>
      </c>
      <c r="BS120" s="46">
        <f t="shared" si="16"/>
        <v>3.4188034188034218</v>
      </c>
      <c r="BT120" s="46">
        <f t="shared" si="17"/>
        <v>12.25</v>
      </c>
      <c r="BU120" s="46">
        <f t="shared" si="18"/>
        <v>13.960113960113972</v>
      </c>
      <c r="BV120" s="45">
        <f t="shared" si="19"/>
        <v>342.58388705205334</v>
      </c>
      <c r="BW120" s="45">
        <f t="shared" si="20"/>
        <v>764.07217897711064</v>
      </c>
      <c r="BX120" s="45">
        <f t="shared" si="21"/>
        <v>3218.0914515336535</v>
      </c>
      <c r="BY120" s="45">
        <f t="shared" si="22"/>
        <v>38617.097418403842</v>
      </c>
      <c r="BZ120" s="45">
        <f t="shared" si="23"/>
        <v>77234.194836807685</v>
      </c>
      <c r="CA120" s="48">
        <v>43101</v>
      </c>
      <c r="CB120" s="49">
        <v>0</v>
      </c>
      <c r="CC120" s="49">
        <v>0</v>
      </c>
    </row>
    <row r="121" spans="1:81">
      <c r="A121" s="41" t="s">
        <v>282</v>
      </c>
      <c r="B121" s="41" t="s">
        <v>78</v>
      </c>
      <c r="C121" s="41" t="s">
        <v>284</v>
      </c>
      <c r="D121" s="42" t="s">
        <v>285</v>
      </c>
      <c r="E121" s="43" t="s">
        <v>62</v>
      </c>
      <c r="F121" s="43" t="s">
        <v>63</v>
      </c>
      <c r="G121" s="43">
        <v>4</v>
      </c>
      <c r="H121" s="44">
        <v>2973.68</v>
      </c>
      <c r="I121" s="45">
        <v>11894.72</v>
      </c>
      <c r="J121" s="45"/>
      <c r="K121" s="45"/>
      <c r="L121" s="45"/>
      <c r="M121" s="45"/>
      <c r="N121" s="45"/>
      <c r="O121" s="45"/>
      <c r="P121" s="45"/>
      <c r="Q121" s="45">
        <v>11894.72</v>
      </c>
      <c r="R121" s="45">
        <v>2378.944</v>
      </c>
      <c r="S121" s="45">
        <v>178.42079999999999</v>
      </c>
      <c r="T121" s="45">
        <v>118.9472</v>
      </c>
      <c r="U121" s="45">
        <v>23.789439999999999</v>
      </c>
      <c r="V121" s="45">
        <v>297.36799999999999</v>
      </c>
      <c r="W121" s="45">
        <v>951.57759999999996</v>
      </c>
      <c r="X121" s="45">
        <v>356.84159999999997</v>
      </c>
      <c r="Y121" s="45">
        <v>71.368319999999997</v>
      </c>
      <c r="Z121" s="45">
        <v>4377.2569599999997</v>
      </c>
      <c r="AA121" s="45">
        <v>991.22666666666657</v>
      </c>
      <c r="AB121" s="45">
        <v>1321.6355555555554</v>
      </c>
      <c r="AC121" s="45">
        <v>851.1332977777779</v>
      </c>
      <c r="AD121" s="45">
        <v>3163.9955199999999</v>
      </c>
      <c r="AE121" s="45">
        <v>6.3168000000000575</v>
      </c>
      <c r="AF121" s="45">
        <v>1297.5999999999999</v>
      </c>
      <c r="AG121" s="45">
        <v>0</v>
      </c>
      <c r="AH121" s="45">
        <v>0</v>
      </c>
      <c r="AI121" s="45">
        <v>0</v>
      </c>
      <c r="AJ121" s="45">
        <v>0</v>
      </c>
      <c r="AK121" s="45">
        <v>12.280000000000001</v>
      </c>
      <c r="AL121" s="45">
        <v>1175.52</v>
      </c>
      <c r="AM121" s="45">
        <v>2491.7168000000001</v>
      </c>
      <c r="AN121" s="45">
        <v>10032.969280000001</v>
      </c>
      <c r="AO121" s="45">
        <v>59.691578086419753</v>
      </c>
      <c r="AP121" s="45">
        <v>4.77532624691358</v>
      </c>
      <c r="AQ121" s="45">
        <v>2.38766312345679</v>
      </c>
      <c r="AR121" s="45">
        <v>41.631520000000002</v>
      </c>
      <c r="AS121" s="45">
        <v>15.320399360000005</v>
      </c>
      <c r="AT121" s="45">
        <v>511.47295999999994</v>
      </c>
      <c r="AU121" s="45">
        <v>19.824533333333335</v>
      </c>
      <c r="AV121" s="45">
        <v>655.10398015012345</v>
      </c>
      <c r="AW121" s="45">
        <v>165.20444444444442</v>
      </c>
      <c r="AX121" s="45">
        <v>97.801031111111115</v>
      </c>
      <c r="AY121" s="45">
        <v>2.4780666666666664</v>
      </c>
      <c r="AZ121" s="45">
        <v>39.64906666666667</v>
      </c>
      <c r="BA121" s="45">
        <v>15.419081481481481</v>
      </c>
      <c r="BB121" s="45">
        <v>117.96302205629631</v>
      </c>
      <c r="BC121" s="45">
        <v>438.51471242666673</v>
      </c>
      <c r="BD121" s="45"/>
      <c r="BE121" s="45">
        <v>0</v>
      </c>
      <c r="BF121" s="45">
        <v>438.51471242666673</v>
      </c>
      <c r="BG121" s="45">
        <v>352.83041666666679</v>
      </c>
      <c r="BH121" s="45"/>
      <c r="BI121" s="45">
        <v>0</v>
      </c>
      <c r="BJ121" s="45"/>
      <c r="BK121" s="45"/>
      <c r="BL121" s="45">
        <v>352.83041666666679</v>
      </c>
      <c r="BM121" s="45">
        <v>23374.138389243457</v>
      </c>
      <c r="BN121" s="45">
        <f t="shared" si="12"/>
        <v>987.86318419935299</v>
      </c>
      <c r="BO121" s="45">
        <f t="shared" si="13"/>
        <v>698.08998350087609</v>
      </c>
      <c r="BP121" s="46">
        <f t="shared" si="15"/>
        <v>8.6609686609686669</v>
      </c>
      <c r="BQ121" s="46">
        <f t="shared" si="14"/>
        <v>1.8803418803418819</v>
      </c>
      <c r="BR121" s="47">
        <v>3</v>
      </c>
      <c r="BS121" s="46">
        <f t="shared" si="16"/>
        <v>3.4188034188034218</v>
      </c>
      <c r="BT121" s="46">
        <f t="shared" si="17"/>
        <v>12.25</v>
      </c>
      <c r="BU121" s="46">
        <f t="shared" si="18"/>
        <v>13.960113960113972</v>
      </c>
      <c r="BV121" s="45">
        <f t="shared" si="19"/>
        <v>3263.0563563331352</v>
      </c>
      <c r="BW121" s="45">
        <f t="shared" si="20"/>
        <v>4949.0095240333649</v>
      </c>
      <c r="BX121" s="45">
        <f t="shared" si="21"/>
        <v>28323.147913276822</v>
      </c>
      <c r="BY121" s="45">
        <f t="shared" si="22"/>
        <v>339877.77495932183</v>
      </c>
      <c r="BZ121" s="45">
        <f t="shared" si="23"/>
        <v>679755.54991864366</v>
      </c>
      <c r="CA121" s="50">
        <v>42736</v>
      </c>
      <c r="CB121" s="49">
        <v>0</v>
      </c>
      <c r="CC121" s="49">
        <v>0</v>
      </c>
    </row>
    <row r="122" spans="1:81">
      <c r="A122" s="41" t="s">
        <v>282</v>
      </c>
      <c r="B122" s="41" t="s">
        <v>14</v>
      </c>
      <c r="C122" s="41" t="s">
        <v>282</v>
      </c>
      <c r="D122" s="42" t="s">
        <v>286</v>
      </c>
      <c r="E122" s="43" t="s">
        <v>62</v>
      </c>
      <c r="F122" s="43" t="s">
        <v>63</v>
      </c>
      <c r="G122" s="43">
        <v>2</v>
      </c>
      <c r="H122" s="44">
        <v>1393</v>
      </c>
      <c r="I122" s="45">
        <v>2786</v>
      </c>
      <c r="J122" s="45"/>
      <c r="K122" s="45"/>
      <c r="L122" s="45"/>
      <c r="M122" s="45"/>
      <c r="N122" s="45"/>
      <c r="O122" s="45"/>
      <c r="P122" s="45"/>
      <c r="Q122" s="45">
        <v>2786</v>
      </c>
      <c r="R122" s="45">
        <v>557.20000000000005</v>
      </c>
      <c r="S122" s="45">
        <v>41.79</v>
      </c>
      <c r="T122" s="45">
        <v>27.86</v>
      </c>
      <c r="U122" s="45">
        <v>5.5720000000000001</v>
      </c>
      <c r="V122" s="45">
        <v>69.650000000000006</v>
      </c>
      <c r="W122" s="45">
        <v>222.88</v>
      </c>
      <c r="X122" s="45">
        <v>83.58</v>
      </c>
      <c r="Y122" s="45">
        <v>16.716000000000001</v>
      </c>
      <c r="Z122" s="45">
        <v>1025.248</v>
      </c>
      <c r="AA122" s="45">
        <v>232.16666666666666</v>
      </c>
      <c r="AB122" s="45">
        <v>309.55555555555554</v>
      </c>
      <c r="AC122" s="45">
        <v>199.35377777777782</v>
      </c>
      <c r="AD122" s="45">
        <v>741.07600000000002</v>
      </c>
      <c r="AE122" s="45">
        <v>192.84</v>
      </c>
      <c r="AF122" s="45">
        <v>794</v>
      </c>
      <c r="AG122" s="45">
        <v>0</v>
      </c>
      <c r="AH122" s="45">
        <v>65.239999999999995</v>
      </c>
      <c r="AI122" s="45">
        <v>0</v>
      </c>
      <c r="AJ122" s="45">
        <v>0</v>
      </c>
      <c r="AK122" s="45">
        <v>6.1400000000000006</v>
      </c>
      <c r="AL122" s="45">
        <v>0</v>
      </c>
      <c r="AM122" s="45">
        <v>1058.22</v>
      </c>
      <c r="AN122" s="45">
        <v>2824.5439999999999</v>
      </c>
      <c r="AO122" s="45">
        <v>13.981055169753088</v>
      </c>
      <c r="AP122" s="45">
        <v>1.118484413580247</v>
      </c>
      <c r="AQ122" s="45">
        <v>0.55924220679012349</v>
      </c>
      <c r="AR122" s="45">
        <v>9.7510000000000012</v>
      </c>
      <c r="AS122" s="45">
        <v>3.5883680000000013</v>
      </c>
      <c r="AT122" s="45">
        <v>119.79799999999999</v>
      </c>
      <c r="AU122" s="45">
        <v>4.6433333333333335</v>
      </c>
      <c r="AV122" s="45">
        <v>153.4394831234568</v>
      </c>
      <c r="AW122" s="45">
        <v>38.694444444444443</v>
      </c>
      <c r="AX122" s="45">
        <v>22.907111111111114</v>
      </c>
      <c r="AY122" s="45">
        <v>0.58041666666666658</v>
      </c>
      <c r="AZ122" s="45">
        <v>9.2866666666666671</v>
      </c>
      <c r="BA122" s="45">
        <v>3.6114814814814813</v>
      </c>
      <c r="BB122" s="45">
        <v>27.629484296296301</v>
      </c>
      <c r="BC122" s="45">
        <v>102.70960466666666</v>
      </c>
      <c r="BD122" s="45">
        <v>308.45000000000005</v>
      </c>
      <c r="BE122" s="45">
        <v>308.45000000000005</v>
      </c>
      <c r="BF122" s="45">
        <v>411.15960466666672</v>
      </c>
      <c r="BG122" s="45">
        <v>135.16020833333334</v>
      </c>
      <c r="BH122" s="45"/>
      <c r="BI122" s="45">
        <v>0</v>
      </c>
      <c r="BJ122" s="45"/>
      <c r="BK122" s="45"/>
      <c r="BL122" s="45">
        <v>135.16020833333334</v>
      </c>
      <c r="BM122" s="45">
        <v>6310.3032961234567</v>
      </c>
      <c r="BN122" s="45">
        <f t="shared" si="12"/>
        <v>493.93159209967649</v>
      </c>
      <c r="BO122" s="45">
        <f t="shared" si="13"/>
        <v>349.04499175043804</v>
      </c>
      <c r="BP122" s="46">
        <f t="shared" si="15"/>
        <v>8.6609686609686669</v>
      </c>
      <c r="BQ122" s="46">
        <f t="shared" si="14"/>
        <v>1.8803418803418819</v>
      </c>
      <c r="BR122" s="47">
        <v>3</v>
      </c>
      <c r="BS122" s="46">
        <f t="shared" si="16"/>
        <v>3.4188034188034218</v>
      </c>
      <c r="BT122" s="46">
        <f t="shared" si="17"/>
        <v>12.25</v>
      </c>
      <c r="BU122" s="46">
        <f t="shared" si="18"/>
        <v>13.960113960113972</v>
      </c>
      <c r="BV122" s="45">
        <f t="shared" si="19"/>
        <v>880.92553136766276</v>
      </c>
      <c r="BW122" s="45">
        <f t="shared" si="20"/>
        <v>1723.9021152177775</v>
      </c>
      <c r="BX122" s="45">
        <f t="shared" si="21"/>
        <v>8034.2054113412341</v>
      </c>
      <c r="BY122" s="45">
        <f t="shared" si="22"/>
        <v>96410.46493609481</v>
      </c>
      <c r="BZ122" s="45">
        <f t="shared" si="23"/>
        <v>192820.92987218962</v>
      </c>
      <c r="CA122" s="48">
        <v>43101</v>
      </c>
      <c r="CB122" s="49">
        <v>0</v>
      </c>
      <c r="CC122" s="49">
        <v>0</v>
      </c>
    </row>
    <row r="123" spans="1:81">
      <c r="A123" s="41" t="s">
        <v>282</v>
      </c>
      <c r="B123" s="41" t="s">
        <v>15</v>
      </c>
      <c r="C123" s="41" t="s">
        <v>282</v>
      </c>
      <c r="D123" s="42" t="s">
        <v>287</v>
      </c>
      <c r="E123" s="43" t="s">
        <v>62</v>
      </c>
      <c r="F123" s="43" t="s">
        <v>63</v>
      </c>
      <c r="G123" s="43">
        <v>2</v>
      </c>
      <c r="H123" s="44">
        <v>1393</v>
      </c>
      <c r="I123" s="45">
        <v>2786</v>
      </c>
      <c r="J123" s="45"/>
      <c r="K123" s="45"/>
      <c r="L123" s="45">
        <v>422.98776666666674</v>
      </c>
      <c r="M123" s="45"/>
      <c r="N123" s="45"/>
      <c r="O123" s="45"/>
      <c r="P123" s="45"/>
      <c r="Q123" s="45">
        <v>3208.9877666666666</v>
      </c>
      <c r="R123" s="45">
        <v>641.79755333333333</v>
      </c>
      <c r="S123" s="45">
        <v>48.134816499999999</v>
      </c>
      <c r="T123" s="45">
        <v>32.089877666666666</v>
      </c>
      <c r="U123" s="45">
        <v>6.4179755333333333</v>
      </c>
      <c r="V123" s="45">
        <v>80.224694166666666</v>
      </c>
      <c r="W123" s="45">
        <v>256.71902133333333</v>
      </c>
      <c r="X123" s="45">
        <v>96.269632999999999</v>
      </c>
      <c r="Y123" s="45">
        <v>19.2539266</v>
      </c>
      <c r="Z123" s="45">
        <v>1180.9074981333333</v>
      </c>
      <c r="AA123" s="45">
        <v>267.41564722222222</v>
      </c>
      <c r="AB123" s="45">
        <v>356.55419629629625</v>
      </c>
      <c r="AC123" s="45">
        <v>229.62090241481485</v>
      </c>
      <c r="AD123" s="45">
        <v>853.59074593333332</v>
      </c>
      <c r="AE123" s="45">
        <v>192.84</v>
      </c>
      <c r="AF123" s="45">
        <v>794</v>
      </c>
      <c r="AG123" s="45">
        <v>0</v>
      </c>
      <c r="AH123" s="45">
        <v>65.239999999999995</v>
      </c>
      <c r="AI123" s="45">
        <v>0</v>
      </c>
      <c r="AJ123" s="45">
        <v>0</v>
      </c>
      <c r="AK123" s="45">
        <v>6.1400000000000006</v>
      </c>
      <c r="AL123" s="45">
        <v>0</v>
      </c>
      <c r="AM123" s="45">
        <v>1058.22</v>
      </c>
      <c r="AN123" s="45">
        <v>3092.7182440666666</v>
      </c>
      <c r="AO123" s="45">
        <v>16.103745515014147</v>
      </c>
      <c r="AP123" s="45">
        <v>1.2882996412011318</v>
      </c>
      <c r="AQ123" s="45">
        <v>0.64414982060056591</v>
      </c>
      <c r="AR123" s="45">
        <v>11.231457183333335</v>
      </c>
      <c r="AS123" s="45">
        <v>4.1331762434666679</v>
      </c>
      <c r="AT123" s="45">
        <v>137.98647396666667</v>
      </c>
      <c r="AU123" s="45">
        <v>5.3483129444444444</v>
      </c>
      <c r="AV123" s="45">
        <v>176.73561531472694</v>
      </c>
      <c r="AW123" s="45">
        <v>44.569274537037032</v>
      </c>
      <c r="AX123" s="45">
        <v>26.385010525925928</v>
      </c>
      <c r="AY123" s="45">
        <v>0.66853911805555555</v>
      </c>
      <c r="AZ123" s="45">
        <v>10.696625888888889</v>
      </c>
      <c r="BA123" s="45">
        <v>4.159798956790123</v>
      </c>
      <c r="BB123" s="45">
        <v>31.824363641824696</v>
      </c>
      <c r="BC123" s="45">
        <v>118.30361266852222</v>
      </c>
      <c r="BD123" s="45">
        <v>355.28078845238093</v>
      </c>
      <c r="BE123" s="45">
        <v>355.28078845238093</v>
      </c>
      <c r="BF123" s="45">
        <v>473.58440112090318</v>
      </c>
      <c r="BG123" s="45">
        <v>135.16020833333332</v>
      </c>
      <c r="BH123" s="45"/>
      <c r="BI123" s="45">
        <v>0</v>
      </c>
      <c r="BJ123" s="45"/>
      <c r="BK123" s="45"/>
      <c r="BL123" s="45">
        <v>135.16020833333332</v>
      </c>
      <c r="BM123" s="45">
        <v>7087.1862355022959</v>
      </c>
      <c r="BN123" s="45">
        <f t="shared" si="12"/>
        <v>493.93159209967649</v>
      </c>
      <c r="BO123" s="45">
        <f t="shared" si="13"/>
        <v>349.04499175043804</v>
      </c>
      <c r="BP123" s="46">
        <f t="shared" si="15"/>
        <v>8.6609686609686669</v>
      </c>
      <c r="BQ123" s="46">
        <f t="shared" si="14"/>
        <v>1.8803418803418819</v>
      </c>
      <c r="BR123" s="47">
        <v>3</v>
      </c>
      <c r="BS123" s="46">
        <f t="shared" si="16"/>
        <v>3.4188034188034218</v>
      </c>
      <c r="BT123" s="46">
        <f t="shared" si="17"/>
        <v>12.25</v>
      </c>
      <c r="BU123" s="46">
        <f t="shared" si="18"/>
        <v>13.960113960113972</v>
      </c>
      <c r="BV123" s="45">
        <f t="shared" si="19"/>
        <v>989.3792750416319</v>
      </c>
      <c r="BW123" s="45">
        <f t="shared" si="20"/>
        <v>1832.3558588917465</v>
      </c>
      <c r="BX123" s="45">
        <f t="shared" si="21"/>
        <v>8919.5420943940426</v>
      </c>
      <c r="BY123" s="45">
        <f t="shared" si="22"/>
        <v>107034.50513272852</v>
      </c>
      <c r="BZ123" s="45">
        <f t="shared" si="23"/>
        <v>214069.01026545704</v>
      </c>
      <c r="CA123" s="48">
        <v>43101</v>
      </c>
      <c r="CB123" s="49">
        <v>0</v>
      </c>
      <c r="CC123" s="49">
        <v>0</v>
      </c>
    </row>
    <row r="124" spans="1:81">
      <c r="A124" s="41" t="s">
        <v>288</v>
      </c>
      <c r="B124" s="41" t="s">
        <v>114</v>
      </c>
      <c r="C124" s="41" t="s">
        <v>115</v>
      </c>
      <c r="D124" s="42" t="s">
        <v>289</v>
      </c>
      <c r="E124" s="43" t="s">
        <v>62</v>
      </c>
      <c r="F124" s="43" t="s">
        <v>63</v>
      </c>
      <c r="G124" s="43">
        <v>1</v>
      </c>
      <c r="H124" s="44">
        <v>1200.1400000000001</v>
      </c>
      <c r="I124" s="45">
        <v>1200.1400000000001</v>
      </c>
      <c r="J124" s="45"/>
      <c r="K124" s="45"/>
      <c r="L124" s="45"/>
      <c r="M124" s="45"/>
      <c r="N124" s="45"/>
      <c r="O124" s="45"/>
      <c r="P124" s="45"/>
      <c r="Q124" s="45">
        <v>1200.1400000000001</v>
      </c>
      <c r="R124" s="45">
        <v>240.02800000000002</v>
      </c>
      <c r="S124" s="45">
        <v>18.002100000000002</v>
      </c>
      <c r="T124" s="45">
        <v>12.001400000000002</v>
      </c>
      <c r="U124" s="45">
        <v>2.4002800000000004</v>
      </c>
      <c r="V124" s="45">
        <v>30.003500000000003</v>
      </c>
      <c r="W124" s="45">
        <v>96.011200000000017</v>
      </c>
      <c r="X124" s="45">
        <v>36.004200000000004</v>
      </c>
      <c r="Y124" s="45">
        <v>7.2008400000000004</v>
      </c>
      <c r="Z124" s="45">
        <v>441.65152000000012</v>
      </c>
      <c r="AA124" s="45">
        <v>100.01166666666667</v>
      </c>
      <c r="AB124" s="45">
        <v>133.34888888888889</v>
      </c>
      <c r="AC124" s="45">
        <v>85.876684444444464</v>
      </c>
      <c r="AD124" s="45">
        <v>319.23724000000004</v>
      </c>
      <c r="AE124" s="45">
        <v>107.99159999999999</v>
      </c>
      <c r="AF124" s="45">
        <v>397</v>
      </c>
      <c r="AG124" s="45">
        <v>0</v>
      </c>
      <c r="AH124" s="45">
        <v>28.32</v>
      </c>
      <c r="AI124" s="45">
        <v>0</v>
      </c>
      <c r="AJ124" s="45">
        <v>0</v>
      </c>
      <c r="AK124" s="45">
        <v>3.0700000000000003</v>
      </c>
      <c r="AL124" s="45">
        <v>0</v>
      </c>
      <c r="AM124" s="45">
        <v>536.38160000000005</v>
      </c>
      <c r="AN124" s="45">
        <v>1297.2703600000002</v>
      </c>
      <c r="AO124" s="45">
        <v>6.0226933063271613</v>
      </c>
      <c r="AP124" s="45">
        <v>0.48181546450617291</v>
      </c>
      <c r="AQ124" s="45">
        <v>0.24090773225308645</v>
      </c>
      <c r="AR124" s="45">
        <v>4.2004900000000012</v>
      </c>
      <c r="AS124" s="45">
        <v>1.5457803200000007</v>
      </c>
      <c r="AT124" s="45">
        <v>51.606020000000001</v>
      </c>
      <c r="AU124" s="45">
        <v>2.0002333333333335</v>
      </c>
      <c r="AV124" s="45">
        <v>66.097940156419753</v>
      </c>
      <c r="AW124" s="45">
        <v>16.668611111111112</v>
      </c>
      <c r="AX124" s="45">
        <v>9.8678177777777787</v>
      </c>
      <c r="AY124" s="45">
        <v>0.25002916666666669</v>
      </c>
      <c r="AZ124" s="45">
        <v>4.0004666666666671</v>
      </c>
      <c r="BA124" s="45">
        <v>1.5557370370370371</v>
      </c>
      <c r="BB124" s="45">
        <v>11.90209952740741</v>
      </c>
      <c r="BC124" s="45">
        <v>44.244761286666673</v>
      </c>
      <c r="BD124" s="45"/>
      <c r="BE124" s="45">
        <v>0</v>
      </c>
      <c r="BF124" s="45">
        <v>44.244761286666673</v>
      </c>
      <c r="BG124" s="45">
        <v>49.08625</v>
      </c>
      <c r="BH124" s="45"/>
      <c r="BI124" s="45">
        <v>0</v>
      </c>
      <c r="BJ124" s="45"/>
      <c r="BK124" s="45"/>
      <c r="BL124" s="45">
        <v>49.08625</v>
      </c>
      <c r="BM124" s="45">
        <v>2656.8393114430864</v>
      </c>
      <c r="BN124" s="45">
        <f t="shared" si="12"/>
        <v>246.96579604983825</v>
      </c>
      <c r="BO124" s="45">
        <f t="shared" si="13"/>
        <v>174.52249587521902</v>
      </c>
      <c r="BP124" s="46">
        <f t="shared" si="15"/>
        <v>8.6609686609686669</v>
      </c>
      <c r="BQ124" s="46">
        <f t="shared" si="14"/>
        <v>1.8803418803418819</v>
      </c>
      <c r="BR124" s="47">
        <v>3</v>
      </c>
      <c r="BS124" s="46">
        <f t="shared" si="16"/>
        <v>3.4188034188034218</v>
      </c>
      <c r="BT124" s="46">
        <f t="shared" si="17"/>
        <v>12.25</v>
      </c>
      <c r="BU124" s="46">
        <f t="shared" si="18"/>
        <v>13.960113960113972</v>
      </c>
      <c r="BV124" s="45">
        <f t="shared" si="19"/>
        <v>370.89779561456226</v>
      </c>
      <c r="BW124" s="45">
        <f t="shared" si="20"/>
        <v>792.38608753961955</v>
      </c>
      <c r="BX124" s="45">
        <f t="shared" si="21"/>
        <v>3449.2253989827059</v>
      </c>
      <c r="BY124" s="45">
        <f t="shared" si="22"/>
        <v>41390.704787792471</v>
      </c>
      <c r="BZ124" s="45">
        <f t="shared" si="23"/>
        <v>82781.409575584941</v>
      </c>
      <c r="CA124" s="48">
        <v>43101</v>
      </c>
      <c r="CB124" s="49">
        <v>0</v>
      </c>
      <c r="CC124" s="49">
        <v>0</v>
      </c>
    </row>
    <row r="125" spans="1:81">
      <c r="A125" s="41" t="s">
        <v>288</v>
      </c>
      <c r="B125" s="41" t="s">
        <v>78</v>
      </c>
      <c r="C125" s="41" t="s">
        <v>290</v>
      </c>
      <c r="D125" s="42" t="s">
        <v>291</v>
      </c>
      <c r="E125" s="43" t="s">
        <v>62</v>
      </c>
      <c r="F125" s="43" t="s">
        <v>63</v>
      </c>
      <c r="G125" s="43">
        <v>1</v>
      </c>
      <c r="H125" s="44">
        <v>2973.68</v>
      </c>
      <c r="I125" s="45">
        <v>2973.68</v>
      </c>
      <c r="J125" s="45"/>
      <c r="K125" s="45"/>
      <c r="L125" s="45"/>
      <c r="M125" s="45"/>
      <c r="N125" s="45"/>
      <c r="O125" s="45"/>
      <c r="P125" s="45"/>
      <c r="Q125" s="45">
        <v>2973.68</v>
      </c>
      <c r="R125" s="45">
        <v>594.73599999999999</v>
      </c>
      <c r="S125" s="45">
        <v>44.605199999999996</v>
      </c>
      <c r="T125" s="45">
        <v>29.736799999999999</v>
      </c>
      <c r="U125" s="45">
        <v>5.9473599999999998</v>
      </c>
      <c r="V125" s="45">
        <v>74.341999999999999</v>
      </c>
      <c r="W125" s="45">
        <v>237.89439999999999</v>
      </c>
      <c r="X125" s="45">
        <v>89.210399999999993</v>
      </c>
      <c r="Y125" s="45">
        <v>17.842079999999999</v>
      </c>
      <c r="Z125" s="45">
        <v>1094.3142399999999</v>
      </c>
      <c r="AA125" s="45">
        <v>247.80666666666664</v>
      </c>
      <c r="AB125" s="45">
        <v>330.40888888888884</v>
      </c>
      <c r="AC125" s="45">
        <v>212.78332444444447</v>
      </c>
      <c r="AD125" s="45">
        <v>790.99887999999999</v>
      </c>
      <c r="AE125" s="45">
        <v>1.5792000000000144</v>
      </c>
      <c r="AF125" s="45">
        <v>324.39999999999998</v>
      </c>
      <c r="AG125" s="45">
        <v>0</v>
      </c>
      <c r="AH125" s="45">
        <v>0</v>
      </c>
      <c r="AI125" s="45">
        <v>0</v>
      </c>
      <c r="AJ125" s="45">
        <v>0</v>
      </c>
      <c r="AK125" s="45">
        <v>3.0700000000000003</v>
      </c>
      <c r="AL125" s="45">
        <v>293.88</v>
      </c>
      <c r="AM125" s="45">
        <v>622.92920000000004</v>
      </c>
      <c r="AN125" s="45">
        <v>2508.2423200000003</v>
      </c>
      <c r="AO125" s="45">
        <v>14.922894521604938</v>
      </c>
      <c r="AP125" s="45">
        <v>1.193831561728395</v>
      </c>
      <c r="AQ125" s="45">
        <v>0.5969157808641975</v>
      </c>
      <c r="AR125" s="45">
        <v>10.40788</v>
      </c>
      <c r="AS125" s="45">
        <v>3.8300998400000013</v>
      </c>
      <c r="AT125" s="45">
        <v>127.86823999999999</v>
      </c>
      <c r="AU125" s="45">
        <v>4.9561333333333337</v>
      </c>
      <c r="AV125" s="45">
        <v>163.77599503753086</v>
      </c>
      <c r="AW125" s="45">
        <v>41.301111111111105</v>
      </c>
      <c r="AX125" s="45">
        <v>24.450257777777779</v>
      </c>
      <c r="AY125" s="45">
        <v>0.6195166666666666</v>
      </c>
      <c r="AZ125" s="45">
        <v>9.9122666666666674</v>
      </c>
      <c r="BA125" s="45">
        <v>3.8547703703703702</v>
      </c>
      <c r="BB125" s="45">
        <v>29.490755514074078</v>
      </c>
      <c r="BC125" s="45">
        <v>109.62867810666668</v>
      </c>
      <c r="BD125" s="45"/>
      <c r="BE125" s="45">
        <v>0</v>
      </c>
      <c r="BF125" s="45">
        <v>109.62867810666668</v>
      </c>
      <c r="BG125" s="45">
        <v>88.207604166666698</v>
      </c>
      <c r="BH125" s="45"/>
      <c r="BI125" s="45">
        <v>0</v>
      </c>
      <c r="BJ125" s="45"/>
      <c r="BK125" s="45"/>
      <c r="BL125" s="45">
        <v>88.207604166666698</v>
      </c>
      <c r="BM125" s="45">
        <v>5843.5345973108642</v>
      </c>
      <c r="BN125" s="45">
        <f t="shared" si="12"/>
        <v>246.96579604983825</v>
      </c>
      <c r="BO125" s="45">
        <f t="shared" si="13"/>
        <v>174.52249587521902</v>
      </c>
      <c r="BP125" s="46">
        <f t="shared" si="15"/>
        <v>8.6609686609686669</v>
      </c>
      <c r="BQ125" s="46">
        <f t="shared" si="14"/>
        <v>1.8803418803418819</v>
      </c>
      <c r="BR125" s="47">
        <v>3</v>
      </c>
      <c r="BS125" s="46">
        <f t="shared" si="16"/>
        <v>3.4188034188034218</v>
      </c>
      <c r="BT125" s="46">
        <f t="shared" si="17"/>
        <v>12.25</v>
      </c>
      <c r="BU125" s="46">
        <f t="shared" si="18"/>
        <v>13.960113960113972</v>
      </c>
      <c r="BV125" s="45">
        <f t="shared" si="19"/>
        <v>815.76408908328381</v>
      </c>
      <c r="BW125" s="45">
        <f t="shared" si="20"/>
        <v>1237.2523810083412</v>
      </c>
      <c r="BX125" s="45">
        <f t="shared" si="21"/>
        <v>7080.7869783192054</v>
      </c>
      <c r="BY125" s="45">
        <f t="shared" si="22"/>
        <v>84969.443739830458</v>
      </c>
      <c r="BZ125" s="45">
        <f t="shared" si="23"/>
        <v>169938.88747966092</v>
      </c>
      <c r="CA125" s="50">
        <v>42736</v>
      </c>
      <c r="CB125" s="49">
        <v>0</v>
      </c>
      <c r="CC125" s="49">
        <v>0</v>
      </c>
    </row>
    <row r="126" spans="1:81">
      <c r="A126" s="41" t="s">
        <v>288</v>
      </c>
      <c r="B126" s="41" t="s">
        <v>14</v>
      </c>
      <c r="C126" s="41" t="s">
        <v>161</v>
      </c>
      <c r="D126" s="42" t="s">
        <v>292</v>
      </c>
      <c r="E126" s="43" t="s">
        <v>62</v>
      </c>
      <c r="F126" s="43" t="s">
        <v>63</v>
      </c>
      <c r="G126" s="43">
        <v>2</v>
      </c>
      <c r="H126" s="44">
        <v>1393</v>
      </c>
      <c r="I126" s="45">
        <v>2786</v>
      </c>
      <c r="J126" s="45"/>
      <c r="K126" s="45"/>
      <c r="L126" s="45"/>
      <c r="M126" s="45"/>
      <c r="N126" s="45"/>
      <c r="O126" s="45"/>
      <c r="P126" s="45"/>
      <c r="Q126" s="45">
        <v>2786</v>
      </c>
      <c r="R126" s="45">
        <v>557.20000000000005</v>
      </c>
      <c r="S126" s="45">
        <v>41.79</v>
      </c>
      <c r="T126" s="45">
        <v>27.86</v>
      </c>
      <c r="U126" s="45">
        <v>5.5720000000000001</v>
      </c>
      <c r="V126" s="45">
        <v>69.650000000000006</v>
      </c>
      <c r="W126" s="45">
        <v>222.88</v>
      </c>
      <c r="X126" s="45">
        <v>83.58</v>
      </c>
      <c r="Y126" s="45">
        <v>16.716000000000001</v>
      </c>
      <c r="Z126" s="45">
        <v>1025.248</v>
      </c>
      <c r="AA126" s="45">
        <v>232.16666666666666</v>
      </c>
      <c r="AB126" s="45">
        <v>309.55555555555554</v>
      </c>
      <c r="AC126" s="45">
        <v>199.35377777777782</v>
      </c>
      <c r="AD126" s="45">
        <v>741.07600000000002</v>
      </c>
      <c r="AE126" s="45">
        <v>192.84</v>
      </c>
      <c r="AF126" s="45">
        <v>794</v>
      </c>
      <c r="AG126" s="45">
        <v>0</v>
      </c>
      <c r="AH126" s="45">
        <v>97.16</v>
      </c>
      <c r="AI126" s="45">
        <v>19.100000000000001</v>
      </c>
      <c r="AJ126" s="45">
        <v>0</v>
      </c>
      <c r="AK126" s="45">
        <v>6.1400000000000006</v>
      </c>
      <c r="AL126" s="45">
        <v>0</v>
      </c>
      <c r="AM126" s="45">
        <v>1109.24</v>
      </c>
      <c r="AN126" s="45">
        <v>2875.5640000000003</v>
      </c>
      <c r="AO126" s="45">
        <v>13.981055169753088</v>
      </c>
      <c r="AP126" s="45">
        <v>1.118484413580247</v>
      </c>
      <c r="AQ126" s="45">
        <v>0.55924220679012349</v>
      </c>
      <c r="AR126" s="45">
        <v>9.7510000000000012</v>
      </c>
      <c r="AS126" s="45">
        <v>3.5883680000000013</v>
      </c>
      <c r="AT126" s="45">
        <v>119.79799999999999</v>
      </c>
      <c r="AU126" s="45">
        <v>4.6433333333333335</v>
      </c>
      <c r="AV126" s="45">
        <v>153.4394831234568</v>
      </c>
      <c r="AW126" s="45">
        <v>38.694444444444443</v>
      </c>
      <c r="AX126" s="45">
        <v>22.907111111111114</v>
      </c>
      <c r="AY126" s="45">
        <v>0.58041666666666658</v>
      </c>
      <c r="AZ126" s="45">
        <v>9.2866666666666671</v>
      </c>
      <c r="BA126" s="45">
        <v>3.6114814814814813</v>
      </c>
      <c r="BB126" s="45">
        <v>27.629484296296301</v>
      </c>
      <c r="BC126" s="45">
        <v>102.70960466666666</v>
      </c>
      <c r="BD126" s="45">
        <v>308.45000000000005</v>
      </c>
      <c r="BE126" s="45">
        <v>308.45000000000005</v>
      </c>
      <c r="BF126" s="45">
        <v>411.15960466666672</v>
      </c>
      <c r="BG126" s="45">
        <v>135.16020833333334</v>
      </c>
      <c r="BH126" s="45"/>
      <c r="BI126" s="45">
        <v>0</v>
      </c>
      <c r="BJ126" s="45"/>
      <c r="BK126" s="45"/>
      <c r="BL126" s="45">
        <v>135.16020833333334</v>
      </c>
      <c r="BM126" s="45">
        <v>6361.3232961234571</v>
      </c>
      <c r="BN126" s="45">
        <f t="shared" si="12"/>
        <v>493.93159209967649</v>
      </c>
      <c r="BO126" s="45">
        <f t="shared" si="13"/>
        <v>349.04499175043804</v>
      </c>
      <c r="BP126" s="46">
        <f t="shared" si="15"/>
        <v>8.6609686609686669</v>
      </c>
      <c r="BQ126" s="46">
        <f t="shared" si="14"/>
        <v>1.8803418803418819</v>
      </c>
      <c r="BR126" s="47">
        <v>3</v>
      </c>
      <c r="BS126" s="46">
        <f t="shared" si="16"/>
        <v>3.4188034188034218</v>
      </c>
      <c r="BT126" s="46">
        <f t="shared" si="17"/>
        <v>12.25</v>
      </c>
      <c r="BU126" s="46">
        <f t="shared" si="18"/>
        <v>13.960113960113972</v>
      </c>
      <c r="BV126" s="45">
        <f t="shared" si="19"/>
        <v>888.047981510113</v>
      </c>
      <c r="BW126" s="45">
        <f t="shared" si="20"/>
        <v>1731.0245653602276</v>
      </c>
      <c r="BX126" s="45">
        <f t="shared" si="21"/>
        <v>8092.3478614836849</v>
      </c>
      <c r="BY126" s="45">
        <f t="shared" si="22"/>
        <v>97108.174337804216</v>
      </c>
      <c r="BZ126" s="45">
        <f t="shared" si="23"/>
        <v>194216.34867560843</v>
      </c>
      <c r="CA126" s="48">
        <v>43101</v>
      </c>
      <c r="CB126" s="49">
        <v>0</v>
      </c>
      <c r="CC126" s="49">
        <v>0</v>
      </c>
    </row>
    <row r="127" spans="1:81">
      <c r="A127" s="41" t="s">
        <v>288</v>
      </c>
      <c r="B127" s="41" t="s">
        <v>15</v>
      </c>
      <c r="C127" s="41" t="s">
        <v>161</v>
      </c>
      <c r="D127" s="42" t="s">
        <v>293</v>
      </c>
      <c r="E127" s="43" t="s">
        <v>62</v>
      </c>
      <c r="F127" s="43" t="s">
        <v>63</v>
      </c>
      <c r="G127" s="43">
        <v>2</v>
      </c>
      <c r="H127" s="44">
        <v>1393</v>
      </c>
      <c r="I127" s="45">
        <v>2786</v>
      </c>
      <c r="J127" s="45"/>
      <c r="K127" s="45"/>
      <c r="L127" s="45">
        <v>422.98776666666674</v>
      </c>
      <c r="M127" s="45"/>
      <c r="N127" s="45"/>
      <c r="O127" s="45"/>
      <c r="P127" s="45"/>
      <c r="Q127" s="45">
        <v>3208.9877666666666</v>
      </c>
      <c r="R127" s="45">
        <v>641.79755333333333</v>
      </c>
      <c r="S127" s="45">
        <v>48.134816499999999</v>
      </c>
      <c r="T127" s="45">
        <v>32.089877666666666</v>
      </c>
      <c r="U127" s="45">
        <v>6.4179755333333333</v>
      </c>
      <c r="V127" s="45">
        <v>80.224694166666666</v>
      </c>
      <c r="W127" s="45">
        <v>256.71902133333333</v>
      </c>
      <c r="X127" s="45">
        <v>96.269632999999999</v>
      </c>
      <c r="Y127" s="45">
        <v>19.2539266</v>
      </c>
      <c r="Z127" s="45">
        <v>1180.9074981333333</v>
      </c>
      <c r="AA127" s="45">
        <v>267.41564722222222</v>
      </c>
      <c r="AB127" s="45">
        <v>356.55419629629625</v>
      </c>
      <c r="AC127" s="45">
        <v>229.62090241481485</v>
      </c>
      <c r="AD127" s="45">
        <v>853.59074593333332</v>
      </c>
      <c r="AE127" s="45">
        <v>192.84</v>
      </c>
      <c r="AF127" s="45">
        <v>794</v>
      </c>
      <c r="AG127" s="45">
        <v>0</v>
      </c>
      <c r="AH127" s="45">
        <v>97.16</v>
      </c>
      <c r="AI127" s="45">
        <v>19.100000000000001</v>
      </c>
      <c r="AJ127" s="45">
        <v>0</v>
      </c>
      <c r="AK127" s="45">
        <v>6.1400000000000006</v>
      </c>
      <c r="AL127" s="45">
        <v>0</v>
      </c>
      <c r="AM127" s="45">
        <v>1109.24</v>
      </c>
      <c r="AN127" s="45">
        <v>3143.7382440666665</v>
      </c>
      <c r="AO127" s="45">
        <v>16.103745515014147</v>
      </c>
      <c r="AP127" s="45">
        <v>1.2882996412011318</v>
      </c>
      <c r="AQ127" s="45">
        <v>0.64414982060056591</v>
      </c>
      <c r="AR127" s="45">
        <v>11.231457183333335</v>
      </c>
      <c r="AS127" s="45">
        <v>4.1331762434666679</v>
      </c>
      <c r="AT127" s="45">
        <v>137.98647396666667</v>
      </c>
      <c r="AU127" s="45">
        <v>5.3483129444444444</v>
      </c>
      <c r="AV127" s="45">
        <v>176.73561531472694</v>
      </c>
      <c r="AW127" s="45">
        <v>44.569274537037032</v>
      </c>
      <c r="AX127" s="45">
        <v>26.385010525925928</v>
      </c>
      <c r="AY127" s="45">
        <v>0.66853911805555555</v>
      </c>
      <c r="AZ127" s="45">
        <v>10.696625888888889</v>
      </c>
      <c r="BA127" s="45">
        <v>4.159798956790123</v>
      </c>
      <c r="BB127" s="45">
        <v>31.824363641824696</v>
      </c>
      <c r="BC127" s="45">
        <v>118.30361266852222</v>
      </c>
      <c r="BD127" s="45">
        <v>355.28078845238093</v>
      </c>
      <c r="BE127" s="45">
        <v>355.28078845238093</v>
      </c>
      <c r="BF127" s="45">
        <v>473.58440112090318</v>
      </c>
      <c r="BG127" s="45">
        <v>135.16020833333332</v>
      </c>
      <c r="BH127" s="45"/>
      <c r="BI127" s="45">
        <v>0</v>
      </c>
      <c r="BJ127" s="45"/>
      <c r="BK127" s="45"/>
      <c r="BL127" s="45">
        <v>135.16020833333332</v>
      </c>
      <c r="BM127" s="45">
        <v>7138.2062355022963</v>
      </c>
      <c r="BN127" s="45">
        <f t="shared" si="12"/>
        <v>493.93159209967649</v>
      </c>
      <c r="BO127" s="45">
        <f t="shared" si="13"/>
        <v>349.04499175043804</v>
      </c>
      <c r="BP127" s="46">
        <f t="shared" si="15"/>
        <v>8.6609686609686669</v>
      </c>
      <c r="BQ127" s="46">
        <f t="shared" si="14"/>
        <v>1.8803418803418819</v>
      </c>
      <c r="BR127" s="47">
        <v>3</v>
      </c>
      <c r="BS127" s="46">
        <f t="shared" si="16"/>
        <v>3.4188034188034218</v>
      </c>
      <c r="BT127" s="46">
        <f t="shared" si="17"/>
        <v>12.25</v>
      </c>
      <c r="BU127" s="46">
        <f t="shared" si="18"/>
        <v>13.960113960113972</v>
      </c>
      <c r="BV127" s="45">
        <f t="shared" si="19"/>
        <v>996.50172518408215</v>
      </c>
      <c r="BW127" s="45">
        <f t="shared" si="20"/>
        <v>1839.4783090341966</v>
      </c>
      <c r="BX127" s="45">
        <f t="shared" si="21"/>
        <v>8977.6845445364925</v>
      </c>
      <c r="BY127" s="45">
        <f t="shared" si="22"/>
        <v>107732.21453443791</v>
      </c>
      <c r="BZ127" s="45">
        <f t="shared" si="23"/>
        <v>215464.42906887582</v>
      </c>
      <c r="CA127" s="48">
        <v>43101</v>
      </c>
      <c r="CB127" s="49">
        <v>0</v>
      </c>
      <c r="CC127" s="49">
        <v>0</v>
      </c>
    </row>
    <row r="128" spans="1:81">
      <c r="A128" s="41" t="s">
        <v>288</v>
      </c>
      <c r="B128" s="41" t="s">
        <v>17</v>
      </c>
      <c r="C128" s="41" t="s">
        <v>161</v>
      </c>
      <c r="D128" s="42" t="s">
        <v>294</v>
      </c>
      <c r="E128" s="43" t="s">
        <v>62</v>
      </c>
      <c r="F128" s="43" t="s">
        <v>63</v>
      </c>
      <c r="G128" s="43">
        <v>1</v>
      </c>
      <c r="H128" s="44">
        <v>1511.38</v>
      </c>
      <c r="I128" s="45">
        <v>1511.38</v>
      </c>
      <c r="J128" s="45"/>
      <c r="K128" s="45"/>
      <c r="L128" s="45"/>
      <c r="M128" s="45"/>
      <c r="N128" s="45"/>
      <c r="O128" s="45"/>
      <c r="P128" s="45"/>
      <c r="Q128" s="45">
        <v>1511.38</v>
      </c>
      <c r="R128" s="45">
        <v>302.27600000000001</v>
      </c>
      <c r="S128" s="45">
        <v>22.6707</v>
      </c>
      <c r="T128" s="45">
        <v>15.113800000000001</v>
      </c>
      <c r="U128" s="45">
        <v>3.0227600000000003</v>
      </c>
      <c r="V128" s="45">
        <v>37.784500000000001</v>
      </c>
      <c r="W128" s="45">
        <v>120.91040000000001</v>
      </c>
      <c r="X128" s="45">
        <v>45.3414</v>
      </c>
      <c r="Y128" s="45">
        <v>9.0682800000000015</v>
      </c>
      <c r="Z128" s="45">
        <v>556.18784000000005</v>
      </c>
      <c r="AA128" s="45">
        <v>125.94833333333334</v>
      </c>
      <c r="AB128" s="45">
        <v>167.93111111111111</v>
      </c>
      <c r="AC128" s="45">
        <v>108.14763555555558</v>
      </c>
      <c r="AD128" s="45">
        <v>402.02708000000007</v>
      </c>
      <c r="AE128" s="45">
        <v>89.3172</v>
      </c>
      <c r="AF128" s="45">
        <v>397</v>
      </c>
      <c r="AG128" s="45">
        <v>0</v>
      </c>
      <c r="AH128" s="45">
        <v>48.58</v>
      </c>
      <c r="AI128" s="45">
        <v>9.5500000000000007</v>
      </c>
      <c r="AJ128" s="45">
        <v>0</v>
      </c>
      <c r="AK128" s="45">
        <v>3.0700000000000003</v>
      </c>
      <c r="AL128" s="45">
        <v>0</v>
      </c>
      <c r="AM128" s="45">
        <v>547.5172</v>
      </c>
      <c r="AN128" s="45">
        <v>1505.7321200000001</v>
      </c>
      <c r="AO128" s="45">
        <v>7.584596971450619</v>
      </c>
      <c r="AP128" s="45">
        <v>0.60676775771604952</v>
      </c>
      <c r="AQ128" s="45">
        <v>0.30338387885802476</v>
      </c>
      <c r="AR128" s="45">
        <v>5.2898300000000011</v>
      </c>
      <c r="AS128" s="45">
        <v>1.946657440000001</v>
      </c>
      <c r="AT128" s="45">
        <v>64.989339999999999</v>
      </c>
      <c r="AU128" s="45">
        <v>2.518966666666667</v>
      </c>
      <c r="AV128" s="45">
        <v>83.239542714691368</v>
      </c>
      <c r="AW128" s="45">
        <v>20.991388888888888</v>
      </c>
      <c r="AX128" s="45">
        <v>12.426902222222225</v>
      </c>
      <c r="AY128" s="45">
        <v>0.31487083333333332</v>
      </c>
      <c r="AZ128" s="45">
        <v>5.037933333333334</v>
      </c>
      <c r="BA128" s="45">
        <v>1.9591962962962963</v>
      </c>
      <c r="BB128" s="45">
        <v>14.988747299259263</v>
      </c>
      <c r="BC128" s="45">
        <v>55.719038873333346</v>
      </c>
      <c r="BD128" s="45"/>
      <c r="BE128" s="45">
        <v>0</v>
      </c>
      <c r="BF128" s="45">
        <v>55.719038873333346</v>
      </c>
      <c r="BG128" s="45">
        <v>67.580104166666658</v>
      </c>
      <c r="BH128" s="45"/>
      <c r="BI128" s="45">
        <v>0</v>
      </c>
      <c r="BJ128" s="45"/>
      <c r="BK128" s="45"/>
      <c r="BL128" s="45">
        <v>67.580104166666658</v>
      </c>
      <c r="BM128" s="45">
        <v>3223.6508057546916</v>
      </c>
      <c r="BN128" s="45">
        <f t="shared" si="12"/>
        <v>246.96579604983825</v>
      </c>
      <c r="BO128" s="45">
        <f t="shared" si="13"/>
        <v>174.52249587521902</v>
      </c>
      <c r="BP128" s="46">
        <f t="shared" si="15"/>
        <v>8.6609686609686669</v>
      </c>
      <c r="BQ128" s="46">
        <f t="shared" si="14"/>
        <v>1.8803418803418819</v>
      </c>
      <c r="BR128" s="47">
        <v>3</v>
      </c>
      <c r="BS128" s="46">
        <f t="shared" si="16"/>
        <v>3.4188034188034218</v>
      </c>
      <c r="BT128" s="46">
        <f t="shared" si="17"/>
        <v>12.25</v>
      </c>
      <c r="BU128" s="46">
        <f t="shared" si="18"/>
        <v>13.960113960113972</v>
      </c>
      <c r="BV128" s="45">
        <f t="shared" si="19"/>
        <v>450.02532615948724</v>
      </c>
      <c r="BW128" s="45">
        <f t="shared" si="20"/>
        <v>871.51361808454453</v>
      </c>
      <c r="BX128" s="45">
        <f t="shared" si="21"/>
        <v>4095.1644238392364</v>
      </c>
      <c r="BY128" s="45">
        <f t="shared" si="22"/>
        <v>49141.973086070837</v>
      </c>
      <c r="BZ128" s="45">
        <f t="shared" si="23"/>
        <v>98283.946172141674</v>
      </c>
      <c r="CA128" s="48">
        <v>43101</v>
      </c>
      <c r="CB128" s="49">
        <v>0</v>
      </c>
      <c r="CC128" s="49">
        <v>0</v>
      </c>
    </row>
    <row r="129" spans="1:81">
      <c r="A129" s="41" t="s">
        <v>295</v>
      </c>
      <c r="B129" s="41" t="s">
        <v>16</v>
      </c>
      <c r="C129" s="41" t="s">
        <v>74</v>
      </c>
      <c r="D129" s="42" t="s">
        <v>296</v>
      </c>
      <c r="E129" s="43" t="s">
        <v>62</v>
      </c>
      <c r="F129" s="43" t="s">
        <v>63</v>
      </c>
      <c r="G129" s="43">
        <v>1</v>
      </c>
      <c r="H129" s="44">
        <v>2216.6799999999998</v>
      </c>
      <c r="I129" s="45">
        <v>2216.6799999999998</v>
      </c>
      <c r="J129" s="45"/>
      <c r="K129" s="45"/>
      <c r="L129" s="45"/>
      <c r="M129" s="45"/>
      <c r="N129" s="45"/>
      <c r="O129" s="45"/>
      <c r="P129" s="45"/>
      <c r="Q129" s="45">
        <v>2216.6799999999998</v>
      </c>
      <c r="R129" s="45">
        <v>443.33600000000001</v>
      </c>
      <c r="S129" s="45">
        <v>33.2502</v>
      </c>
      <c r="T129" s="45">
        <v>22.166799999999999</v>
      </c>
      <c r="U129" s="45">
        <v>4.4333599999999995</v>
      </c>
      <c r="V129" s="45">
        <v>55.417000000000002</v>
      </c>
      <c r="W129" s="45">
        <v>177.33439999999999</v>
      </c>
      <c r="X129" s="45">
        <v>66.500399999999999</v>
      </c>
      <c r="Y129" s="45">
        <v>13.300079999999999</v>
      </c>
      <c r="Z129" s="45">
        <v>815.73824000000002</v>
      </c>
      <c r="AA129" s="45">
        <v>184.7233333333333</v>
      </c>
      <c r="AB129" s="45">
        <v>246.29777777777775</v>
      </c>
      <c r="AC129" s="45">
        <v>158.61576888888891</v>
      </c>
      <c r="AD129" s="45">
        <v>589.63688000000002</v>
      </c>
      <c r="AE129" s="45">
        <v>46.999200000000002</v>
      </c>
      <c r="AF129" s="45">
        <v>0</v>
      </c>
      <c r="AG129" s="45">
        <v>264.83999999999997</v>
      </c>
      <c r="AH129" s="45">
        <v>27.01</v>
      </c>
      <c r="AI129" s="45">
        <v>0</v>
      </c>
      <c r="AJ129" s="45">
        <v>0</v>
      </c>
      <c r="AK129" s="45">
        <v>3.0700000000000003</v>
      </c>
      <c r="AL129" s="45">
        <v>0</v>
      </c>
      <c r="AM129" s="45">
        <v>341.91919999999999</v>
      </c>
      <c r="AN129" s="45">
        <v>1747.29432</v>
      </c>
      <c r="AO129" s="45">
        <v>11.124022029320988</v>
      </c>
      <c r="AP129" s="45">
        <v>0.88992176234567899</v>
      </c>
      <c r="AQ129" s="45">
        <v>0.4449608811728395</v>
      </c>
      <c r="AR129" s="45">
        <v>7.7583800000000007</v>
      </c>
      <c r="AS129" s="45">
        <v>2.8550838400000011</v>
      </c>
      <c r="AT129" s="45">
        <v>95.317239999999984</v>
      </c>
      <c r="AU129" s="45">
        <v>3.6944666666666666</v>
      </c>
      <c r="AV129" s="45">
        <v>122.08407517950616</v>
      </c>
      <c r="AW129" s="45">
        <v>30.787222222222219</v>
      </c>
      <c r="AX129" s="45">
        <v>18.226035555555555</v>
      </c>
      <c r="AY129" s="45">
        <v>0.46180833333333327</v>
      </c>
      <c r="AZ129" s="45">
        <v>7.3889333333333331</v>
      </c>
      <c r="BA129" s="45">
        <v>2.8734740740740738</v>
      </c>
      <c r="BB129" s="45">
        <v>21.983390254814818</v>
      </c>
      <c r="BC129" s="45">
        <v>81.720863773333335</v>
      </c>
      <c r="BD129" s="45"/>
      <c r="BE129" s="45">
        <v>0</v>
      </c>
      <c r="BF129" s="45">
        <v>81.720863773333335</v>
      </c>
      <c r="BG129" s="45">
        <v>67.580104166666672</v>
      </c>
      <c r="BH129" s="45"/>
      <c r="BI129" s="45">
        <v>0</v>
      </c>
      <c r="BJ129" s="45"/>
      <c r="BK129" s="45"/>
      <c r="BL129" s="45">
        <v>67.580104166666672</v>
      </c>
      <c r="BM129" s="45">
        <v>4235.3593631195054</v>
      </c>
      <c r="BN129" s="45">
        <f t="shared" si="12"/>
        <v>246.96579604983825</v>
      </c>
      <c r="BO129" s="45">
        <f t="shared" si="13"/>
        <v>174.52249587521902</v>
      </c>
      <c r="BP129" s="46">
        <f t="shared" si="15"/>
        <v>8.5633802816901436</v>
      </c>
      <c r="BQ129" s="46">
        <f t="shared" si="14"/>
        <v>1.8591549295774654</v>
      </c>
      <c r="BR129" s="47">
        <v>2</v>
      </c>
      <c r="BS129" s="46">
        <f t="shared" si="16"/>
        <v>2.2535211267605644</v>
      </c>
      <c r="BT129" s="46">
        <f t="shared" si="17"/>
        <v>11.25</v>
      </c>
      <c r="BU129" s="46">
        <f t="shared" si="18"/>
        <v>12.676056338028173</v>
      </c>
      <c r="BV129" s="45">
        <f t="shared" si="19"/>
        <v>536.87653898697977</v>
      </c>
      <c r="BW129" s="45">
        <f t="shared" si="20"/>
        <v>958.36483091203706</v>
      </c>
      <c r="BX129" s="45">
        <f t="shared" si="21"/>
        <v>5193.7241940315425</v>
      </c>
      <c r="BY129" s="45">
        <f t="shared" si="22"/>
        <v>62324.690328378507</v>
      </c>
      <c r="BZ129" s="45">
        <f t="shared" si="23"/>
        <v>124649.38065675701</v>
      </c>
      <c r="CA129" s="48">
        <v>43101</v>
      </c>
      <c r="CB129" s="49">
        <v>0</v>
      </c>
      <c r="CC129" s="49">
        <v>0</v>
      </c>
    </row>
    <row r="130" spans="1:81">
      <c r="A130" s="41" t="s">
        <v>297</v>
      </c>
      <c r="B130" s="41" t="s">
        <v>73</v>
      </c>
      <c r="C130" s="41" t="s">
        <v>84</v>
      </c>
      <c r="D130" s="42" t="s">
        <v>298</v>
      </c>
      <c r="E130" s="43" t="s">
        <v>62</v>
      </c>
      <c r="F130" s="43" t="s">
        <v>63</v>
      </c>
      <c r="G130" s="43">
        <v>1</v>
      </c>
      <c r="H130" s="44">
        <v>1041.5999999999999</v>
      </c>
      <c r="I130" s="45">
        <v>1041.5999999999999</v>
      </c>
      <c r="J130" s="45"/>
      <c r="K130" s="45"/>
      <c r="L130" s="45"/>
      <c r="M130" s="45"/>
      <c r="N130" s="45"/>
      <c r="O130" s="45"/>
      <c r="P130" s="45"/>
      <c r="Q130" s="45">
        <v>1041.5999999999999</v>
      </c>
      <c r="R130" s="45">
        <v>208.32</v>
      </c>
      <c r="S130" s="45">
        <v>15.623999999999999</v>
      </c>
      <c r="T130" s="45">
        <v>10.415999999999999</v>
      </c>
      <c r="U130" s="45">
        <v>2.0831999999999997</v>
      </c>
      <c r="V130" s="45">
        <v>26.04</v>
      </c>
      <c r="W130" s="45">
        <v>83.327999999999989</v>
      </c>
      <c r="X130" s="45">
        <v>31.247999999999998</v>
      </c>
      <c r="Y130" s="45">
        <v>6.2495999999999992</v>
      </c>
      <c r="Z130" s="45">
        <v>383.30879999999996</v>
      </c>
      <c r="AA130" s="45">
        <v>86.799999999999983</v>
      </c>
      <c r="AB130" s="45">
        <v>115.73333333333332</v>
      </c>
      <c r="AC130" s="45">
        <v>74.532266666666672</v>
      </c>
      <c r="AD130" s="45">
        <v>277.06559999999996</v>
      </c>
      <c r="AE130" s="45">
        <v>117.504</v>
      </c>
      <c r="AF130" s="45">
        <v>397</v>
      </c>
      <c r="AG130" s="45">
        <v>0</v>
      </c>
      <c r="AH130" s="45">
        <v>32.619999999999997</v>
      </c>
      <c r="AI130" s="45">
        <v>0</v>
      </c>
      <c r="AJ130" s="45">
        <v>0</v>
      </c>
      <c r="AK130" s="45">
        <v>3.0700000000000003</v>
      </c>
      <c r="AL130" s="45">
        <v>0</v>
      </c>
      <c r="AM130" s="45">
        <v>550.19400000000007</v>
      </c>
      <c r="AN130" s="45">
        <v>1210.5684000000001</v>
      </c>
      <c r="AO130" s="45">
        <v>5.2270879629629627</v>
      </c>
      <c r="AP130" s="45">
        <v>0.418167037037037</v>
      </c>
      <c r="AQ130" s="45">
        <v>0.2090835185185185</v>
      </c>
      <c r="AR130" s="45">
        <v>3.6456000000000004</v>
      </c>
      <c r="AS130" s="45">
        <v>1.3415808000000005</v>
      </c>
      <c r="AT130" s="45">
        <v>44.788799999999995</v>
      </c>
      <c r="AU130" s="45">
        <v>1.736</v>
      </c>
      <c r="AV130" s="45">
        <v>57.366319318518514</v>
      </c>
      <c r="AW130" s="45">
        <v>14.466666666666665</v>
      </c>
      <c r="AX130" s="45">
        <v>8.5642666666666667</v>
      </c>
      <c r="AY130" s="45">
        <v>0.21699999999999997</v>
      </c>
      <c r="AZ130" s="45">
        <v>3.472</v>
      </c>
      <c r="BA130" s="45">
        <v>1.350222222222222</v>
      </c>
      <c r="BB130" s="45">
        <v>10.329817244444445</v>
      </c>
      <c r="BC130" s="45">
        <v>38.3999728</v>
      </c>
      <c r="BD130" s="45"/>
      <c r="BE130" s="45">
        <v>0</v>
      </c>
      <c r="BF130" s="45">
        <v>38.3999728</v>
      </c>
      <c r="BG130" s="45">
        <v>48.642916666666657</v>
      </c>
      <c r="BH130" s="45"/>
      <c r="BI130" s="45">
        <v>0</v>
      </c>
      <c r="BJ130" s="45"/>
      <c r="BK130" s="45"/>
      <c r="BL130" s="45">
        <v>48.642916666666657</v>
      </c>
      <c r="BM130" s="45">
        <v>2396.577608785185</v>
      </c>
      <c r="BN130" s="45">
        <f t="shared" si="12"/>
        <v>246.96579604983825</v>
      </c>
      <c r="BO130" s="45">
        <f t="shared" si="13"/>
        <v>174.52249587521902</v>
      </c>
      <c r="BP130" s="46">
        <f t="shared" si="15"/>
        <v>8.6609686609686669</v>
      </c>
      <c r="BQ130" s="46">
        <f t="shared" si="14"/>
        <v>1.8803418803418819</v>
      </c>
      <c r="BR130" s="47">
        <v>3</v>
      </c>
      <c r="BS130" s="46">
        <f t="shared" si="16"/>
        <v>3.4188034188034218</v>
      </c>
      <c r="BT130" s="46">
        <f t="shared" si="17"/>
        <v>12.25</v>
      </c>
      <c r="BU130" s="46">
        <f t="shared" si="18"/>
        <v>13.960113960113972</v>
      </c>
      <c r="BV130" s="45">
        <f t="shared" si="19"/>
        <v>334.5649653289862</v>
      </c>
      <c r="BW130" s="45">
        <f t="shared" si="20"/>
        <v>756.0532572540435</v>
      </c>
      <c r="BX130" s="45">
        <f t="shared" si="21"/>
        <v>3152.6308660392287</v>
      </c>
      <c r="BY130" s="45">
        <f t="shared" si="22"/>
        <v>37831.570392470749</v>
      </c>
      <c r="BZ130" s="45">
        <f t="shared" si="23"/>
        <v>75663.140784941497</v>
      </c>
      <c r="CA130" s="48">
        <v>43101</v>
      </c>
      <c r="CB130" s="49">
        <v>0</v>
      </c>
      <c r="CC130" s="49">
        <v>0</v>
      </c>
    </row>
    <row r="131" spans="1:81">
      <c r="A131" s="41" t="s">
        <v>297</v>
      </c>
      <c r="B131" s="41" t="s">
        <v>16</v>
      </c>
      <c r="C131" s="41" t="s">
        <v>84</v>
      </c>
      <c r="D131" s="42" t="s">
        <v>299</v>
      </c>
      <c r="E131" s="43" t="s">
        <v>62</v>
      </c>
      <c r="F131" s="43" t="s">
        <v>63</v>
      </c>
      <c r="G131" s="43">
        <v>1</v>
      </c>
      <c r="H131" s="44">
        <v>2216.69</v>
      </c>
      <c r="I131" s="45">
        <v>2216.69</v>
      </c>
      <c r="J131" s="45"/>
      <c r="K131" s="45"/>
      <c r="L131" s="45"/>
      <c r="M131" s="45"/>
      <c r="N131" s="45"/>
      <c r="O131" s="45"/>
      <c r="P131" s="45"/>
      <c r="Q131" s="45">
        <v>2216.69</v>
      </c>
      <c r="R131" s="45">
        <v>443.33800000000002</v>
      </c>
      <c r="S131" s="45">
        <v>33.250349999999997</v>
      </c>
      <c r="T131" s="45">
        <v>22.166900000000002</v>
      </c>
      <c r="U131" s="45">
        <v>4.4333800000000005</v>
      </c>
      <c r="V131" s="45">
        <v>55.417250000000003</v>
      </c>
      <c r="W131" s="45">
        <v>177.33520000000001</v>
      </c>
      <c r="X131" s="45">
        <v>66.500699999999995</v>
      </c>
      <c r="Y131" s="45">
        <v>13.300140000000001</v>
      </c>
      <c r="Z131" s="45">
        <v>815.74191999999994</v>
      </c>
      <c r="AA131" s="45">
        <v>184.72416666666666</v>
      </c>
      <c r="AB131" s="45">
        <v>246.29888888888888</v>
      </c>
      <c r="AC131" s="45">
        <v>158.61648444444447</v>
      </c>
      <c r="AD131" s="45">
        <v>589.63954000000001</v>
      </c>
      <c r="AE131" s="45">
        <v>46.99860000000001</v>
      </c>
      <c r="AF131" s="45">
        <v>397</v>
      </c>
      <c r="AG131" s="45">
        <v>0</v>
      </c>
      <c r="AH131" s="45">
        <v>32.619999999999997</v>
      </c>
      <c r="AI131" s="45">
        <v>0</v>
      </c>
      <c r="AJ131" s="45">
        <v>0</v>
      </c>
      <c r="AK131" s="45">
        <v>3.0700000000000003</v>
      </c>
      <c r="AL131" s="45">
        <v>0</v>
      </c>
      <c r="AM131" s="45">
        <v>479.68860000000001</v>
      </c>
      <c r="AN131" s="45">
        <v>1885.07006</v>
      </c>
      <c r="AO131" s="45">
        <v>11.124072212577161</v>
      </c>
      <c r="AP131" s="45">
        <v>0.88992577700617292</v>
      </c>
      <c r="AQ131" s="45">
        <v>0.44496288850308646</v>
      </c>
      <c r="AR131" s="45">
        <v>7.7584150000000012</v>
      </c>
      <c r="AS131" s="45">
        <v>2.855096720000001</v>
      </c>
      <c r="AT131" s="45">
        <v>95.317669999999993</v>
      </c>
      <c r="AU131" s="45">
        <v>3.6944833333333338</v>
      </c>
      <c r="AV131" s="45">
        <v>122.08462593141975</v>
      </c>
      <c r="AW131" s="45">
        <v>30.78736111111111</v>
      </c>
      <c r="AX131" s="45">
        <v>18.22611777777778</v>
      </c>
      <c r="AY131" s="45">
        <v>0.46181041666666667</v>
      </c>
      <c r="AZ131" s="45">
        <v>7.3889666666666676</v>
      </c>
      <c r="BA131" s="45">
        <v>2.8734870370370369</v>
      </c>
      <c r="BB131" s="45">
        <v>21.983489427407413</v>
      </c>
      <c r="BC131" s="45">
        <v>81.721232436666668</v>
      </c>
      <c r="BD131" s="45"/>
      <c r="BE131" s="45">
        <v>0</v>
      </c>
      <c r="BF131" s="45">
        <v>81.721232436666668</v>
      </c>
      <c r="BG131" s="45">
        <v>67.580104166666672</v>
      </c>
      <c r="BH131" s="45"/>
      <c r="BI131" s="45">
        <v>0</v>
      </c>
      <c r="BJ131" s="45"/>
      <c r="BK131" s="45"/>
      <c r="BL131" s="45">
        <v>67.580104166666672</v>
      </c>
      <c r="BM131" s="45">
        <v>4373.1460225347528</v>
      </c>
      <c r="BN131" s="45">
        <f t="shared" si="12"/>
        <v>246.96579604983825</v>
      </c>
      <c r="BO131" s="45">
        <f t="shared" si="13"/>
        <v>174.52249587521902</v>
      </c>
      <c r="BP131" s="46">
        <f t="shared" si="15"/>
        <v>8.6609686609686669</v>
      </c>
      <c r="BQ131" s="46">
        <f t="shared" si="14"/>
        <v>1.8803418803418819</v>
      </c>
      <c r="BR131" s="47">
        <v>3</v>
      </c>
      <c r="BS131" s="46">
        <f t="shared" si="16"/>
        <v>3.4188034188034218</v>
      </c>
      <c r="BT131" s="46">
        <f t="shared" si="17"/>
        <v>12.25</v>
      </c>
      <c r="BU131" s="46">
        <f t="shared" si="18"/>
        <v>13.960113960113972</v>
      </c>
      <c r="BV131" s="45">
        <f t="shared" si="19"/>
        <v>610.49616838804297</v>
      </c>
      <c r="BW131" s="45">
        <f t="shared" si="20"/>
        <v>1031.9844603131003</v>
      </c>
      <c r="BX131" s="45">
        <f t="shared" si="21"/>
        <v>5405.1304828478533</v>
      </c>
      <c r="BY131" s="45">
        <f t="shared" si="22"/>
        <v>64861.565794174239</v>
      </c>
      <c r="BZ131" s="45">
        <f t="shared" si="23"/>
        <v>129723.13158834848</v>
      </c>
      <c r="CA131" s="48">
        <v>43101</v>
      </c>
      <c r="CB131" s="49">
        <v>0</v>
      </c>
      <c r="CC131" s="49">
        <v>0</v>
      </c>
    </row>
    <row r="132" spans="1:81">
      <c r="A132" s="41" t="s">
        <v>300</v>
      </c>
      <c r="B132" s="41" t="s">
        <v>16</v>
      </c>
      <c r="C132" s="41" t="s">
        <v>84</v>
      </c>
      <c r="D132" s="42" t="s">
        <v>301</v>
      </c>
      <c r="E132" s="43" t="s">
        <v>62</v>
      </c>
      <c r="F132" s="43" t="s">
        <v>63</v>
      </c>
      <c r="G132" s="43">
        <v>1</v>
      </c>
      <c r="H132" s="44">
        <v>2216.69</v>
      </c>
      <c r="I132" s="45">
        <v>2216.69</v>
      </c>
      <c r="J132" s="45"/>
      <c r="K132" s="45"/>
      <c r="L132" s="45"/>
      <c r="M132" s="45"/>
      <c r="N132" s="45"/>
      <c r="O132" s="45"/>
      <c r="P132" s="45"/>
      <c r="Q132" s="45">
        <v>2216.69</v>
      </c>
      <c r="R132" s="45">
        <v>443.33800000000002</v>
      </c>
      <c r="S132" s="45">
        <v>33.250349999999997</v>
      </c>
      <c r="T132" s="45">
        <v>22.166900000000002</v>
      </c>
      <c r="U132" s="45">
        <v>4.4333800000000005</v>
      </c>
      <c r="V132" s="45">
        <v>55.417250000000003</v>
      </c>
      <c r="W132" s="45">
        <v>177.33520000000001</v>
      </c>
      <c r="X132" s="45">
        <v>66.500699999999995</v>
      </c>
      <c r="Y132" s="45">
        <v>13.300140000000001</v>
      </c>
      <c r="Z132" s="45">
        <v>815.74191999999994</v>
      </c>
      <c r="AA132" s="45">
        <v>184.72416666666666</v>
      </c>
      <c r="AB132" s="45">
        <v>246.29888888888888</v>
      </c>
      <c r="AC132" s="45">
        <v>158.61648444444447</v>
      </c>
      <c r="AD132" s="45">
        <v>589.63954000000001</v>
      </c>
      <c r="AE132" s="45">
        <v>46.99860000000001</v>
      </c>
      <c r="AF132" s="45">
        <v>397</v>
      </c>
      <c r="AG132" s="45">
        <v>0</v>
      </c>
      <c r="AH132" s="45">
        <v>32.619999999999997</v>
      </c>
      <c r="AI132" s="45">
        <v>0</v>
      </c>
      <c r="AJ132" s="45">
        <v>0</v>
      </c>
      <c r="AK132" s="45">
        <v>3.0700000000000003</v>
      </c>
      <c r="AL132" s="45">
        <v>0</v>
      </c>
      <c r="AM132" s="45">
        <v>479.68860000000001</v>
      </c>
      <c r="AN132" s="45">
        <v>1885.07006</v>
      </c>
      <c r="AO132" s="45">
        <v>11.124072212577161</v>
      </c>
      <c r="AP132" s="45">
        <v>0.88992577700617292</v>
      </c>
      <c r="AQ132" s="45">
        <v>0.44496288850308646</v>
      </c>
      <c r="AR132" s="45">
        <v>7.7584150000000012</v>
      </c>
      <c r="AS132" s="45">
        <v>2.855096720000001</v>
      </c>
      <c r="AT132" s="45">
        <v>95.317669999999993</v>
      </c>
      <c r="AU132" s="45">
        <v>3.6944833333333338</v>
      </c>
      <c r="AV132" s="45">
        <v>122.08462593141975</v>
      </c>
      <c r="AW132" s="45">
        <v>30.78736111111111</v>
      </c>
      <c r="AX132" s="45">
        <v>18.22611777777778</v>
      </c>
      <c r="AY132" s="45">
        <v>0.46181041666666667</v>
      </c>
      <c r="AZ132" s="45">
        <v>7.3889666666666676</v>
      </c>
      <c r="BA132" s="45">
        <v>2.8734870370370369</v>
      </c>
      <c r="BB132" s="45">
        <v>21.983489427407413</v>
      </c>
      <c r="BC132" s="45">
        <v>81.721232436666668</v>
      </c>
      <c r="BD132" s="45"/>
      <c r="BE132" s="45">
        <v>0</v>
      </c>
      <c r="BF132" s="45">
        <v>81.721232436666668</v>
      </c>
      <c r="BG132" s="45">
        <v>67.580104166666672</v>
      </c>
      <c r="BH132" s="45"/>
      <c r="BI132" s="45">
        <v>0</v>
      </c>
      <c r="BJ132" s="45"/>
      <c r="BK132" s="45"/>
      <c r="BL132" s="45">
        <v>67.580104166666672</v>
      </c>
      <c r="BM132" s="45">
        <v>4373.1460225347528</v>
      </c>
      <c r="BN132" s="45">
        <f t="shared" si="12"/>
        <v>246.96579604983825</v>
      </c>
      <c r="BO132" s="45">
        <f t="shared" si="13"/>
        <v>174.52249587521902</v>
      </c>
      <c r="BP132" s="46">
        <f t="shared" si="15"/>
        <v>8.6609686609686669</v>
      </c>
      <c r="BQ132" s="46">
        <f t="shared" si="14"/>
        <v>1.8803418803418819</v>
      </c>
      <c r="BR132" s="47">
        <v>3</v>
      </c>
      <c r="BS132" s="46">
        <f t="shared" si="16"/>
        <v>3.4188034188034218</v>
      </c>
      <c r="BT132" s="46">
        <f t="shared" si="17"/>
        <v>12.25</v>
      </c>
      <c r="BU132" s="46">
        <f t="shared" si="18"/>
        <v>13.960113960113972</v>
      </c>
      <c r="BV132" s="45">
        <f t="shared" si="19"/>
        <v>610.49616838804297</v>
      </c>
      <c r="BW132" s="45">
        <f t="shared" si="20"/>
        <v>1031.9844603131003</v>
      </c>
      <c r="BX132" s="45">
        <f t="shared" si="21"/>
        <v>5405.1304828478533</v>
      </c>
      <c r="BY132" s="45">
        <f t="shared" si="22"/>
        <v>64861.565794174239</v>
      </c>
      <c r="BZ132" s="45">
        <f t="shared" si="23"/>
        <v>129723.13158834848</v>
      </c>
      <c r="CA132" s="48">
        <v>43101</v>
      </c>
      <c r="CB132" s="49">
        <v>0</v>
      </c>
      <c r="CC132" s="49">
        <v>0</v>
      </c>
    </row>
    <row r="133" spans="1:81">
      <c r="A133" s="41" t="s">
        <v>302</v>
      </c>
      <c r="B133" s="41" t="s">
        <v>66</v>
      </c>
      <c r="C133" s="41" t="s">
        <v>183</v>
      </c>
      <c r="D133" s="42" t="s">
        <v>303</v>
      </c>
      <c r="E133" s="43" t="s">
        <v>62</v>
      </c>
      <c r="F133" s="43" t="s">
        <v>63</v>
      </c>
      <c r="G133" s="43">
        <v>1</v>
      </c>
      <c r="H133" s="44">
        <v>1281.1600000000001</v>
      </c>
      <c r="I133" s="45">
        <v>1281.1600000000001</v>
      </c>
      <c r="J133" s="45"/>
      <c r="K133" s="45"/>
      <c r="L133" s="45"/>
      <c r="M133" s="45"/>
      <c r="N133" s="45"/>
      <c r="O133" s="45"/>
      <c r="P133" s="45"/>
      <c r="Q133" s="45">
        <v>1281.1600000000001</v>
      </c>
      <c r="R133" s="45">
        <v>256.23200000000003</v>
      </c>
      <c r="S133" s="45">
        <v>19.217400000000001</v>
      </c>
      <c r="T133" s="45">
        <v>12.8116</v>
      </c>
      <c r="U133" s="45">
        <v>2.5623200000000002</v>
      </c>
      <c r="V133" s="45">
        <v>32.029000000000003</v>
      </c>
      <c r="W133" s="45">
        <v>102.4928</v>
      </c>
      <c r="X133" s="45">
        <v>38.434800000000003</v>
      </c>
      <c r="Y133" s="45">
        <v>7.6869600000000009</v>
      </c>
      <c r="Z133" s="45">
        <v>471.46688</v>
      </c>
      <c r="AA133" s="45">
        <v>106.76333333333334</v>
      </c>
      <c r="AB133" s="45">
        <v>142.35111111111112</v>
      </c>
      <c r="AC133" s="45">
        <v>91.674115555555574</v>
      </c>
      <c r="AD133" s="45">
        <v>340.78856000000007</v>
      </c>
      <c r="AE133" s="45">
        <v>103.13039999999999</v>
      </c>
      <c r="AF133" s="45">
        <v>397</v>
      </c>
      <c r="AG133" s="45">
        <v>0</v>
      </c>
      <c r="AH133" s="45">
        <v>32.619999999999997</v>
      </c>
      <c r="AI133" s="45">
        <v>0</v>
      </c>
      <c r="AJ133" s="45">
        <v>0</v>
      </c>
      <c r="AK133" s="45">
        <v>3.0700000000000003</v>
      </c>
      <c r="AL133" s="45">
        <v>0</v>
      </c>
      <c r="AM133" s="45">
        <v>535.82040000000006</v>
      </c>
      <c r="AN133" s="45">
        <v>1348.0758400000002</v>
      </c>
      <c r="AO133" s="45">
        <v>6.4292780478395075</v>
      </c>
      <c r="AP133" s="45">
        <v>0.51434224382716054</v>
      </c>
      <c r="AQ133" s="45">
        <v>0.25717112191358027</v>
      </c>
      <c r="AR133" s="45">
        <v>4.4840600000000013</v>
      </c>
      <c r="AS133" s="45">
        <v>1.6501340800000008</v>
      </c>
      <c r="AT133" s="45">
        <v>55.089880000000001</v>
      </c>
      <c r="AU133" s="45">
        <v>2.1352666666666669</v>
      </c>
      <c r="AV133" s="45">
        <v>70.560132160246923</v>
      </c>
      <c r="AW133" s="45">
        <v>17.79388888888889</v>
      </c>
      <c r="AX133" s="45">
        <v>10.533982222222223</v>
      </c>
      <c r="AY133" s="45">
        <v>0.26690833333333336</v>
      </c>
      <c r="AZ133" s="45">
        <v>4.2705333333333337</v>
      </c>
      <c r="BA133" s="45">
        <v>1.660762962962963</v>
      </c>
      <c r="BB133" s="45">
        <v>12.705595872592596</v>
      </c>
      <c r="BC133" s="45">
        <v>47.23167161333334</v>
      </c>
      <c r="BD133" s="45">
        <v>174.70363636363635</v>
      </c>
      <c r="BE133" s="45">
        <v>174.70363636363635</v>
      </c>
      <c r="BF133" s="45">
        <v>221.93530797696968</v>
      </c>
      <c r="BG133" s="45">
        <v>67.580104166666672</v>
      </c>
      <c r="BH133" s="45"/>
      <c r="BI133" s="45">
        <v>0</v>
      </c>
      <c r="BJ133" s="45"/>
      <c r="BK133" s="45"/>
      <c r="BL133" s="45">
        <v>67.580104166666672</v>
      </c>
      <c r="BM133" s="45">
        <v>2989.3113843038841</v>
      </c>
      <c r="BN133" s="45">
        <f t="shared" si="12"/>
        <v>246.96579604983825</v>
      </c>
      <c r="BO133" s="45">
        <f t="shared" si="13"/>
        <v>174.52249587521902</v>
      </c>
      <c r="BP133" s="46">
        <f t="shared" si="15"/>
        <v>8.8629737609329435</v>
      </c>
      <c r="BQ133" s="46">
        <f t="shared" si="14"/>
        <v>1.9241982507288626</v>
      </c>
      <c r="BR133" s="47">
        <v>5</v>
      </c>
      <c r="BS133" s="46">
        <f t="shared" si="16"/>
        <v>5.8309037900874632</v>
      </c>
      <c r="BT133" s="46">
        <f t="shared" si="17"/>
        <v>14.25</v>
      </c>
      <c r="BU133" s="46">
        <f t="shared" si="18"/>
        <v>16.618075801749271</v>
      </c>
      <c r="BV133" s="45">
        <f t="shared" si="19"/>
        <v>496.76603179393993</v>
      </c>
      <c r="BW133" s="45">
        <f t="shared" si="20"/>
        <v>918.25432371899728</v>
      </c>
      <c r="BX133" s="45">
        <f t="shared" si="21"/>
        <v>3907.5657080228812</v>
      </c>
      <c r="BY133" s="45">
        <f t="shared" si="22"/>
        <v>46890.788496274574</v>
      </c>
      <c r="BZ133" s="45">
        <f t="shared" si="23"/>
        <v>93781.576992549148</v>
      </c>
      <c r="CA133" s="48">
        <v>43101</v>
      </c>
      <c r="CB133" s="49">
        <v>0</v>
      </c>
      <c r="CC133" s="49">
        <v>0</v>
      </c>
    </row>
    <row r="134" spans="1:81">
      <c r="A134" s="41" t="s">
        <v>304</v>
      </c>
      <c r="B134" s="41" t="s">
        <v>78</v>
      </c>
      <c r="C134" s="41" t="s">
        <v>305</v>
      </c>
      <c r="D134" s="42" t="s">
        <v>306</v>
      </c>
      <c r="E134" s="43" t="s">
        <v>62</v>
      </c>
      <c r="F134" s="43" t="s">
        <v>63</v>
      </c>
      <c r="G134" s="43">
        <v>1</v>
      </c>
      <c r="H134" s="44">
        <v>3062.89</v>
      </c>
      <c r="I134" s="45">
        <v>3062.89</v>
      </c>
      <c r="J134" s="45"/>
      <c r="K134" s="45"/>
      <c r="L134" s="45"/>
      <c r="M134" s="45"/>
      <c r="N134" s="45"/>
      <c r="O134" s="45"/>
      <c r="P134" s="45"/>
      <c r="Q134" s="45">
        <v>3062.89</v>
      </c>
      <c r="R134" s="45">
        <v>612.57799999999997</v>
      </c>
      <c r="S134" s="45">
        <v>45.943349999999995</v>
      </c>
      <c r="T134" s="45">
        <v>30.628899999999998</v>
      </c>
      <c r="U134" s="45">
        <v>6.1257799999999998</v>
      </c>
      <c r="V134" s="45">
        <v>76.572249999999997</v>
      </c>
      <c r="W134" s="45">
        <v>245.03119999999998</v>
      </c>
      <c r="X134" s="45">
        <v>91.88669999999999</v>
      </c>
      <c r="Y134" s="45">
        <v>18.37734</v>
      </c>
      <c r="Z134" s="45">
        <v>1127.1435199999999</v>
      </c>
      <c r="AA134" s="45">
        <v>255.24083333333331</v>
      </c>
      <c r="AB134" s="45">
        <v>340.32111111111107</v>
      </c>
      <c r="AC134" s="45">
        <v>219.16679555555558</v>
      </c>
      <c r="AD134" s="45">
        <v>814.72874000000002</v>
      </c>
      <c r="AE134" s="45">
        <v>0</v>
      </c>
      <c r="AF134" s="45">
        <v>397</v>
      </c>
      <c r="AG134" s="45">
        <v>0</v>
      </c>
      <c r="AH134" s="45">
        <v>0</v>
      </c>
      <c r="AI134" s="45">
        <v>0</v>
      </c>
      <c r="AJ134" s="45">
        <v>0</v>
      </c>
      <c r="AK134" s="45">
        <v>3.0700000000000003</v>
      </c>
      <c r="AL134" s="45">
        <v>293.88</v>
      </c>
      <c r="AM134" s="45">
        <v>693.95</v>
      </c>
      <c r="AN134" s="45">
        <v>2635.8222599999999</v>
      </c>
      <c r="AO134" s="45">
        <v>15.37057934992284</v>
      </c>
      <c r="AP134" s="45">
        <v>1.2296463479938271</v>
      </c>
      <c r="AQ134" s="45">
        <v>0.61482317399691355</v>
      </c>
      <c r="AR134" s="45">
        <v>10.720115000000002</v>
      </c>
      <c r="AS134" s="45">
        <v>3.9450023200000013</v>
      </c>
      <c r="AT134" s="45">
        <v>131.70426999999998</v>
      </c>
      <c r="AU134" s="45">
        <v>5.1048166666666672</v>
      </c>
      <c r="AV134" s="45">
        <v>168.68925285858023</v>
      </c>
      <c r="AW134" s="45">
        <v>42.540138888888883</v>
      </c>
      <c r="AX134" s="45">
        <v>25.183762222222224</v>
      </c>
      <c r="AY134" s="45">
        <v>0.63810208333333329</v>
      </c>
      <c r="AZ134" s="45">
        <v>10.209633333333334</v>
      </c>
      <c r="BA134" s="45">
        <v>3.9704129629629628</v>
      </c>
      <c r="BB134" s="45">
        <v>30.375474212592597</v>
      </c>
      <c r="BC134" s="45">
        <v>112.91752370333333</v>
      </c>
      <c r="BD134" s="45"/>
      <c r="BE134" s="45">
        <v>0</v>
      </c>
      <c r="BF134" s="45">
        <v>112.91752370333333</v>
      </c>
      <c r="BG134" s="45">
        <v>88.207604166666698</v>
      </c>
      <c r="BH134" s="45"/>
      <c r="BI134" s="45">
        <v>0</v>
      </c>
      <c r="BJ134" s="45"/>
      <c r="BK134" s="45"/>
      <c r="BL134" s="45">
        <v>88.207604166666698</v>
      </c>
      <c r="BM134" s="45">
        <v>6068.5266407285808</v>
      </c>
      <c r="BN134" s="45">
        <f t="shared" ref="BN134:BN189" si="24">$BN$5*G134</f>
        <v>246.96579604983825</v>
      </c>
      <c r="BO134" s="45">
        <f t="shared" ref="BO134:BO189" si="25">$BO$5*G134</f>
        <v>174.52249587521902</v>
      </c>
      <c r="BP134" s="46">
        <f t="shared" si="15"/>
        <v>8.6609686609686669</v>
      </c>
      <c r="BQ134" s="46">
        <f t="shared" ref="BQ134:BQ189" si="26">((100/((100-$BT134)%)-100)*$BQ$5)/$BT134</f>
        <v>1.8803418803418819</v>
      </c>
      <c r="BR134" s="47">
        <v>3</v>
      </c>
      <c r="BS134" s="46">
        <f t="shared" si="16"/>
        <v>3.4188034188034218</v>
      </c>
      <c r="BT134" s="46">
        <f t="shared" si="17"/>
        <v>12.25</v>
      </c>
      <c r="BU134" s="46">
        <f t="shared" si="18"/>
        <v>13.960113960113972</v>
      </c>
      <c r="BV134" s="45">
        <f t="shared" si="19"/>
        <v>847.17323474558611</v>
      </c>
      <c r="BW134" s="45">
        <f t="shared" si="20"/>
        <v>1268.6615266706435</v>
      </c>
      <c r="BX134" s="45">
        <f t="shared" si="21"/>
        <v>7337.1881673992248</v>
      </c>
      <c r="BY134" s="45">
        <f t="shared" si="22"/>
        <v>88046.258008790697</v>
      </c>
      <c r="BZ134" s="45">
        <f t="shared" si="23"/>
        <v>176092.51601758139</v>
      </c>
      <c r="CA134" s="48">
        <v>43101</v>
      </c>
      <c r="CB134" s="49">
        <v>0</v>
      </c>
      <c r="CC134" s="49">
        <v>0</v>
      </c>
    </row>
    <row r="135" spans="1:81">
      <c r="A135" s="41" t="s">
        <v>304</v>
      </c>
      <c r="B135" s="41" t="s">
        <v>66</v>
      </c>
      <c r="C135" s="41" t="s">
        <v>165</v>
      </c>
      <c r="D135" s="42" t="s">
        <v>307</v>
      </c>
      <c r="E135" s="43" t="s">
        <v>62</v>
      </c>
      <c r="F135" s="43" t="s">
        <v>63</v>
      </c>
      <c r="G135" s="43">
        <v>1</v>
      </c>
      <c r="H135" s="44">
        <v>1281.1600000000001</v>
      </c>
      <c r="I135" s="45">
        <v>1281.1600000000001</v>
      </c>
      <c r="J135" s="45"/>
      <c r="K135" s="45"/>
      <c r="L135" s="45"/>
      <c r="M135" s="45"/>
      <c r="N135" s="45"/>
      <c r="O135" s="45"/>
      <c r="P135" s="45"/>
      <c r="Q135" s="45">
        <v>1281.1600000000001</v>
      </c>
      <c r="R135" s="45">
        <v>256.23200000000003</v>
      </c>
      <c r="S135" s="45">
        <v>19.217400000000001</v>
      </c>
      <c r="T135" s="45">
        <v>12.8116</v>
      </c>
      <c r="U135" s="45">
        <v>2.5623200000000002</v>
      </c>
      <c r="V135" s="45">
        <v>32.029000000000003</v>
      </c>
      <c r="W135" s="45">
        <v>102.4928</v>
      </c>
      <c r="X135" s="45">
        <v>38.434800000000003</v>
      </c>
      <c r="Y135" s="45">
        <v>7.6869600000000009</v>
      </c>
      <c r="Z135" s="45">
        <v>471.46688</v>
      </c>
      <c r="AA135" s="45">
        <v>106.76333333333334</v>
      </c>
      <c r="AB135" s="45">
        <v>142.35111111111112</v>
      </c>
      <c r="AC135" s="45">
        <v>91.674115555555574</v>
      </c>
      <c r="AD135" s="45">
        <v>340.78856000000007</v>
      </c>
      <c r="AE135" s="45">
        <v>103.13039999999999</v>
      </c>
      <c r="AF135" s="45">
        <v>397</v>
      </c>
      <c r="AG135" s="45">
        <v>0</v>
      </c>
      <c r="AH135" s="45">
        <v>0</v>
      </c>
      <c r="AI135" s="45">
        <v>0</v>
      </c>
      <c r="AJ135" s="45">
        <v>0</v>
      </c>
      <c r="AK135" s="45">
        <v>3.0700000000000003</v>
      </c>
      <c r="AL135" s="45">
        <v>0</v>
      </c>
      <c r="AM135" s="45">
        <v>503.2004</v>
      </c>
      <c r="AN135" s="45">
        <v>1315.4558400000001</v>
      </c>
      <c r="AO135" s="45">
        <v>6.4292780478395075</v>
      </c>
      <c r="AP135" s="45">
        <v>0.51434224382716054</v>
      </c>
      <c r="AQ135" s="45">
        <v>0.25717112191358027</v>
      </c>
      <c r="AR135" s="45">
        <v>4.4840600000000013</v>
      </c>
      <c r="AS135" s="45">
        <v>1.6501340800000008</v>
      </c>
      <c r="AT135" s="45">
        <v>55.089880000000001</v>
      </c>
      <c r="AU135" s="45">
        <v>2.1352666666666669</v>
      </c>
      <c r="AV135" s="45">
        <v>70.560132160246923</v>
      </c>
      <c r="AW135" s="45">
        <v>17.79388888888889</v>
      </c>
      <c r="AX135" s="45">
        <v>10.533982222222223</v>
      </c>
      <c r="AY135" s="45">
        <v>0.26690833333333336</v>
      </c>
      <c r="AZ135" s="45">
        <v>4.2705333333333337</v>
      </c>
      <c r="BA135" s="45">
        <v>1.660762962962963</v>
      </c>
      <c r="BB135" s="45">
        <v>12.705595872592596</v>
      </c>
      <c r="BC135" s="45">
        <v>47.23167161333334</v>
      </c>
      <c r="BD135" s="45">
        <v>174.70363636363635</v>
      </c>
      <c r="BE135" s="45">
        <v>174.70363636363635</v>
      </c>
      <c r="BF135" s="45">
        <v>221.93530797696968</v>
      </c>
      <c r="BG135" s="45">
        <v>67.580104166666672</v>
      </c>
      <c r="BH135" s="45"/>
      <c r="BI135" s="45">
        <v>0</v>
      </c>
      <c r="BJ135" s="45"/>
      <c r="BK135" s="45"/>
      <c r="BL135" s="45">
        <v>67.580104166666672</v>
      </c>
      <c r="BM135" s="45">
        <v>2956.6913843038842</v>
      </c>
      <c r="BN135" s="45">
        <f t="shared" si="24"/>
        <v>246.96579604983825</v>
      </c>
      <c r="BO135" s="45">
        <f t="shared" si="25"/>
        <v>174.52249587521902</v>
      </c>
      <c r="BP135" s="46">
        <f t="shared" ref="BP135:BP189" si="27">((100/((100-$BT135)%)-100)*$BP$5)/$BT135</f>
        <v>8.6609686609686669</v>
      </c>
      <c r="BQ135" s="46">
        <f t="shared" si="26"/>
        <v>1.8803418803418819</v>
      </c>
      <c r="BR135" s="47">
        <v>3</v>
      </c>
      <c r="BS135" s="46">
        <f t="shared" ref="BS135:BS189" si="28">((100/((100-$BT135)%)-100)*BR135)/$BT135</f>
        <v>3.4188034188034218</v>
      </c>
      <c r="BT135" s="46">
        <f t="shared" ref="BT135:BT189" si="29">$BP$5+$BQ$5+BR135</f>
        <v>12.25</v>
      </c>
      <c r="BU135" s="46">
        <f t="shared" ref="BU135:BU189" si="30">BP135+BQ135+BS135</f>
        <v>13.960113960113972</v>
      </c>
      <c r="BV135" s="45">
        <f t="shared" ref="BV135:BV189" si="31">((BM135)*BU135)%</f>
        <v>412.75748669769359</v>
      </c>
      <c r="BW135" s="45">
        <f t="shared" ref="BW135:BW189" si="32">BN135+BO135+BV135</f>
        <v>834.24577862275089</v>
      </c>
      <c r="BX135" s="45">
        <f t="shared" ref="BX135:BX189" si="33">BM135+BW135</f>
        <v>3790.9371629266352</v>
      </c>
      <c r="BY135" s="45">
        <f t="shared" ref="BY135:BY189" si="34">BX135*12</f>
        <v>45491.245955119623</v>
      </c>
      <c r="BZ135" s="45">
        <f t="shared" ref="BZ135:BZ189" si="35">BX135*24</f>
        <v>90982.491910239245</v>
      </c>
      <c r="CA135" s="48">
        <v>43101</v>
      </c>
      <c r="CB135" s="49">
        <v>0</v>
      </c>
      <c r="CC135" s="49">
        <v>0</v>
      </c>
    </row>
    <row r="136" spans="1:81">
      <c r="A136" s="41" t="s">
        <v>304</v>
      </c>
      <c r="B136" s="41" t="s">
        <v>16</v>
      </c>
      <c r="C136" s="41" t="s">
        <v>165</v>
      </c>
      <c r="D136" s="42" t="s">
        <v>308</v>
      </c>
      <c r="E136" s="43" t="s">
        <v>62</v>
      </c>
      <c r="F136" s="43" t="s">
        <v>63</v>
      </c>
      <c r="G136" s="43">
        <v>1</v>
      </c>
      <c r="H136" s="44">
        <v>2216.69</v>
      </c>
      <c r="I136" s="45">
        <v>2216.69</v>
      </c>
      <c r="J136" s="45"/>
      <c r="K136" s="45"/>
      <c r="L136" s="45"/>
      <c r="M136" s="45"/>
      <c r="N136" s="45"/>
      <c r="O136" s="45"/>
      <c r="P136" s="45"/>
      <c r="Q136" s="45">
        <v>2216.69</v>
      </c>
      <c r="R136" s="45">
        <v>443.33800000000002</v>
      </c>
      <c r="S136" s="45">
        <v>33.250349999999997</v>
      </c>
      <c r="T136" s="45">
        <v>22.166900000000002</v>
      </c>
      <c r="U136" s="45">
        <v>4.4333800000000005</v>
      </c>
      <c r="V136" s="45">
        <v>55.417250000000003</v>
      </c>
      <c r="W136" s="45">
        <v>177.33520000000001</v>
      </c>
      <c r="X136" s="45">
        <v>66.500699999999995</v>
      </c>
      <c r="Y136" s="45">
        <v>13.300140000000001</v>
      </c>
      <c r="Z136" s="45">
        <v>815.74191999999994</v>
      </c>
      <c r="AA136" s="45">
        <v>184.72416666666666</v>
      </c>
      <c r="AB136" s="45">
        <v>246.29888888888888</v>
      </c>
      <c r="AC136" s="45">
        <v>158.61648444444447</v>
      </c>
      <c r="AD136" s="45">
        <v>589.63954000000001</v>
      </c>
      <c r="AE136" s="45">
        <v>46.99860000000001</v>
      </c>
      <c r="AF136" s="45">
        <v>397</v>
      </c>
      <c r="AG136" s="45">
        <v>0</v>
      </c>
      <c r="AH136" s="45">
        <v>0</v>
      </c>
      <c r="AI136" s="45">
        <v>0</v>
      </c>
      <c r="AJ136" s="45">
        <v>0</v>
      </c>
      <c r="AK136" s="45">
        <v>3.0700000000000003</v>
      </c>
      <c r="AL136" s="45">
        <v>0</v>
      </c>
      <c r="AM136" s="45">
        <v>447.0686</v>
      </c>
      <c r="AN136" s="45">
        <v>1852.4500599999999</v>
      </c>
      <c r="AO136" s="45">
        <v>11.124072212577161</v>
      </c>
      <c r="AP136" s="45">
        <v>0.88992577700617292</v>
      </c>
      <c r="AQ136" s="45">
        <v>0.44496288850308646</v>
      </c>
      <c r="AR136" s="45">
        <v>7.7584150000000012</v>
      </c>
      <c r="AS136" s="45">
        <v>2.855096720000001</v>
      </c>
      <c r="AT136" s="45">
        <v>95.317669999999993</v>
      </c>
      <c r="AU136" s="45">
        <v>3.6944833333333338</v>
      </c>
      <c r="AV136" s="45">
        <v>122.08462593141975</v>
      </c>
      <c r="AW136" s="45">
        <v>30.78736111111111</v>
      </c>
      <c r="AX136" s="45">
        <v>18.22611777777778</v>
      </c>
      <c r="AY136" s="45">
        <v>0.46181041666666667</v>
      </c>
      <c r="AZ136" s="45">
        <v>7.3889666666666676</v>
      </c>
      <c r="BA136" s="45">
        <v>2.8734870370370369</v>
      </c>
      <c r="BB136" s="45">
        <v>21.983489427407413</v>
      </c>
      <c r="BC136" s="45">
        <v>81.721232436666668</v>
      </c>
      <c r="BD136" s="45"/>
      <c r="BE136" s="45">
        <v>0</v>
      </c>
      <c r="BF136" s="45">
        <v>81.721232436666668</v>
      </c>
      <c r="BG136" s="45">
        <v>67.580104166666672</v>
      </c>
      <c r="BH136" s="45"/>
      <c r="BI136" s="45">
        <v>0</v>
      </c>
      <c r="BJ136" s="45"/>
      <c r="BK136" s="45"/>
      <c r="BL136" s="45">
        <v>67.580104166666672</v>
      </c>
      <c r="BM136" s="45">
        <v>4340.526022534752</v>
      </c>
      <c r="BN136" s="45">
        <f t="shared" si="24"/>
        <v>246.96579604983825</v>
      </c>
      <c r="BO136" s="45">
        <f t="shared" si="25"/>
        <v>174.52249587521902</v>
      </c>
      <c r="BP136" s="46">
        <f t="shared" si="27"/>
        <v>8.6609686609686669</v>
      </c>
      <c r="BQ136" s="46">
        <f t="shared" si="26"/>
        <v>1.8803418803418819</v>
      </c>
      <c r="BR136" s="47">
        <v>3</v>
      </c>
      <c r="BS136" s="46">
        <f t="shared" si="28"/>
        <v>3.4188034188034218</v>
      </c>
      <c r="BT136" s="46">
        <f t="shared" si="29"/>
        <v>12.25</v>
      </c>
      <c r="BU136" s="46">
        <f t="shared" si="30"/>
        <v>13.960113960113972</v>
      </c>
      <c r="BV136" s="45">
        <f t="shared" si="31"/>
        <v>605.94237921425372</v>
      </c>
      <c r="BW136" s="45">
        <f t="shared" si="32"/>
        <v>1027.430671139311</v>
      </c>
      <c r="BX136" s="45">
        <f t="shared" si="33"/>
        <v>5367.956693674063</v>
      </c>
      <c r="BY136" s="45">
        <f t="shared" si="34"/>
        <v>64415.480324088756</v>
      </c>
      <c r="BZ136" s="45">
        <f t="shared" si="35"/>
        <v>128830.96064817751</v>
      </c>
      <c r="CA136" s="48">
        <v>43101</v>
      </c>
      <c r="CB136" s="49">
        <v>0</v>
      </c>
      <c r="CC136" s="49">
        <v>0</v>
      </c>
    </row>
    <row r="137" spans="1:81">
      <c r="A137" s="41" t="s">
        <v>309</v>
      </c>
      <c r="B137" s="41" t="s">
        <v>78</v>
      </c>
      <c r="C137" s="41" t="s">
        <v>310</v>
      </c>
      <c r="D137" s="42" t="s">
        <v>311</v>
      </c>
      <c r="E137" s="43" t="s">
        <v>62</v>
      </c>
      <c r="F137" s="43" t="s">
        <v>63</v>
      </c>
      <c r="G137" s="43">
        <v>2</v>
      </c>
      <c r="H137" s="44">
        <v>3035.23</v>
      </c>
      <c r="I137" s="45">
        <v>6070.46</v>
      </c>
      <c r="J137" s="45"/>
      <c r="K137" s="45"/>
      <c r="L137" s="45"/>
      <c r="M137" s="45"/>
      <c r="N137" s="45"/>
      <c r="O137" s="45"/>
      <c r="P137" s="45"/>
      <c r="Q137" s="45">
        <v>6070.46</v>
      </c>
      <c r="R137" s="45">
        <v>1214.0920000000001</v>
      </c>
      <c r="S137" s="45">
        <v>91.056899999999999</v>
      </c>
      <c r="T137" s="45">
        <v>60.704599999999999</v>
      </c>
      <c r="U137" s="45">
        <v>12.140919999999999</v>
      </c>
      <c r="V137" s="45">
        <v>151.76150000000001</v>
      </c>
      <c r="W137" s="45">
        <v>485.63679999999999</v>
      </c>
      <c r="X137" s="45">
        <v>182.1138</v>
      </c>
      <c r="Y137" s="45">
        <v>36.422760000000004</v>
      </c>
      <c r="Z137" s="45">
        <v>2233.9292800000003</v>
      </c>
      <c r="AA137" s="45">
        <v>505.87166666666667</v>
      </c>
      <c r="AB137" s="45">
        <v>674.49555555555548</v>
      </c>
      <c r="AC137" s="45">
        <v>434.37513777777787</v>
      </c>
      <c r="AD137" s="45">
        <v>1614.74236</v>
      </c>
      <c r="AE137" s="45">
        <v>0</v>
      </c>
      <c r="AF137" s="45">
        <v>794</v>
      </c>
      <c r="AG137" s="45">
        <v>0</v>
      </c>
      <c r="AH137" s="45">
        <v>30</v>
      </c>
      <c r="AI137" s="45">
        <v>0</v>
      </c>
      <c r="AJ137" s="45">
        <v>0</v>
      </c>
      <c r="AK137" s="45">
        <v>6.1400000000000006</v>
      </c>
      <c r="AL137" s="45">
        <v>587.76</v>
      </c>
      <c r="AM137" s="45">
        <v>1417.9</v>
      </c>
      <c r="AN137" s="45">
        <v>5266.5716400000001</v>
      </c>
      <c r="AO137" s="45">
        <v>30.463544926697534</v>
      </c>
      <c r="AP137" s="45">
        <v>2.4370835941358027</v>
      </c>
      <c r="AQ137" s="45">
        <v>1.2185417970679013</v>
      </c>
      <c r="AR137" s="45">
        <v>21.246610000000004</v>
      </c>
      <c r="AS137" s="45">
        <v>7.8187524800000032</v>
      </c>
      <c r="AT137" s="45">
        <v>261.02977999999996</v>
      </c>
      <c r="AU137" s="45">
        <v>10.117433333333334</v>
      </c>
      <c r="AV137" s="45">
        <v>334.33174613123452</v>
      </c>
      <c r="AW137" s="45">
        <v>84.311944444444435</v>
      </c>
      <c r="AX137" s="45">
        <v>49.912671111111116</v>
      </c>
      <c r="AY137" s="45">
        <v>1.2646791666666666</v>
      </c>
      <c r="AZ137" s="45">
        <v>20.234866666666669</v>
      </c>
      <c r="BA137" s="45">
        <v>7.8691148148148145</v>
      </c>
      <c r="BB137" s="45">
        <v>60.202325642962975</v>
      </c>
      <c r="BC137" s="45">
        <v>223.79560184666667</v>
      </c>
      <c r="BD137" s="45"/>
      <c r="BE137" s="45">
        <v>0</v>
      </c>
      <c r="BF137" s="45">
        <v>223.79560184666667</v>
      </c>
      <c r="BG137" s="45">
        <v>176.4152083333334</v>
      </c>
      <c r="BH137" s="45"/>
      <c r="BI137" s="45">
        <v>0</v>
      </c>
      <c r="BJ137" s="45"/>
      <c r="BK137" s="45"/>
      <c r="BL137" s="45">
        <v>176.4152083333334</v>
      </c>
      <c r="BM137" s="45">
        <v>12071.574196311236</v>
      </c>
      <c r="BN137" s="45">
        <f t="shared" si="24"/>
        <v>493.93159209967649</v>
      </c>
      <c r="BO137" s="45">
        <f t="shared" si="25"/>
        <v>349.04499175043804</v>
      </c>
      <c r="BP137" s="46">
        <f t="shared" si="27"/>
        <v>8.5633802816901436</v>
      </c>
      <c r="BQ137" s="46">
        <f t="shared" si="26"/>
        <v>1.8591549295774654</v>
      </c>
      <c r="BR137" s="47">
        <v>2</v>
      </c>
      <c r="BS137" s="46">
        <f t="shared" si="28"/>
        <v>2.2535211267605644</v>
      </c>
      <c r="BT137" s="46">
        <f t="shared" si="29"/>
        <v>11.25</v>
      </c>
      <c r="BU137" s="46">
        <f t="shared" si="30"/>
        <v>12.676056338028173</v>
      </c>
      <c r="BV137" s="45">
        <f t="shared" si="31"/>
        <v>1530.1995460112839</v>
      </c>
      <c r="BW137" s="45">
        <f t="shared" si="32"/>
        <v>2373.1761298613983</v>
      </c>
      <c r="BX137" s="45">
        <f t="shared" si="33"/>
        <v>14444.750326172634</v>
      </c>
      <c r="BY137" s="45">
        <f t="shared" si="34"/>
        <v>173337.0039140716</v>
      </c>
      <c r="BZ137" s="45">
        <f t="shared" si="35"/>
        <v>346674.00782814319</v>
      </c>
      <c r="CA137" s="48">
        <v>43101</v>
      </c>
      <c r="CB137" s="49">
        <v>0</v>
      </c>
      <c r="CC137" s="49">
        <v>0</v>
      </c>
    </row>
    <row r="138" spans="1:81">
      <c r="A138" s="41" t="s">
        <v>312</v>
      </c>
      <c r="B138" s="41" t="s">
        <v>16</v>
      </c>
      <c r="C138" s="41" t="s">
        <v>170</v>
      </c>
      <c r="D138" s="42" t="s">
        <v>313</v>
      </c>
      <c r="E138" s="43" t="s">
        <v>62</v>
      </c>
      <c r="F138" s="43" t="s">
        <v>63</v>
      </c>
      <c r="G138" s="43">
        <v>1</v>
      </c>
      <c r="H138" s="44">
        <v>2216.69</v>
      </c>
      <c r="I138" s="45">
        <v>2216.69</v>
      </c>
      <c r="J138" s="45"/>
      <c r="K138" s="45"/>
      <c r="L138" s="45"/>
      <c r="M138" s="45"/>
      <c r="N138" s="45"/>
      <c r="O138" s="45"/>
      <c r="P138" s="45"/>
      <c r="Q138" s="45">
        <v>2216.69</v>
      </c>
      <c r="R138" s="45">
        <v>443.33800000000002</v>
      </c>
      <c r="S138" s="45">
        <v>33.250349999999997</v>
      </c>
      <c r="T138" s="45">
        <v>22.166900000000002</v>
      </c>
      <c r="U138" s="45">
        <v>4.4333800000000005</v>
      </c>
      <c r="V138" s="45">
        <v>55.417250000000003</v>
      </c>
      <c r="W138" s="45">
        <v>177.33520000000001</v>
      </c>
      <c r="X138" s="45">
        <v>66.500699999999995</v>
      </c>
      <c r="Y138" s="45">
        <v>13.300140000000001</v>
      </c>
      <c r="Z138" s="45">
        <v>815.74191999999994</v>
      </c>
      <c r="AA138" s="45">
        <v>184.72416666666666</v>
      </c>
      <c r="AB138" s="45">
        <v>246.29888888888888</v>
      </c>
      <c r="AC138" s="45">
        <v>158.61648444444447</v>
      </c>
      <c r="AD138" s="45">
        <v>589.63954000000001</v>
      </c>
      <c r="AE138" s="45">
        <v>46.99860000000001</v>
      </c>
      <c r="AF138" s="45">
        <v>397</v>
      </c>
      <c r="AG138" s="45">
        <v>0</v>
      </c>
      <c r="AH138" s="45">
        <v>0</v>
      </c>
      <c r="AI138" s="45">
        <v>9.84</v>
      </c>
      <c r="AJ138" s="45">
        <v>0</v>
      </c>
      <c r="AK138" s="45">
        <v>3.0700000000000003</v>
      </c>
      <c r="AL138" s="45">
        <v>0</v>
      </c>
      <c r="AM138" s="45">
        <v>456.90859999999998</v>
      </c>
      <c r="AN138" s="45">
        <v>1862.2900599999998</v>
      </c>
      <c r="AO138" s="45">
        <v>11.124072212577161</v>
      </c>
      <c r="AP138" s="45">
        <v>0.88992577700617292</v>
      </c>
      <c r="AQ138" s="45">
        <v>0.44496288850308646</v>
      </c>
      <c r="AR138" s="45">
        <v>7.7584150000000012</v>
      </c>
      <c r="AS138" s="45">
        <v>2.855096720000001</v>
      </c>
      <c r="AT138" s="45">
        <v>95.317669999999993</v>
      </c>
      <c r="AU138" s="45">
        <v>3.6944833333333338</v>
      </c>
      <c r="AV138" s="45">
        <v>122.08462593141975</v>
      </c>
      <c r="AW138" s="45">
        <v>30.78736111111111</v>
      </c>
      <c r="AX138" s="45">
        <v>18.22611777777778</v>
      </c>
      <c r="AY138" s="45">
        <v>0.46181041666666667</v>
      </c>
      <c r="AZ138" s="45">
        <v>7.3889666666666676</v>
      </c>
      <c r="BA138" s="45">
        <v>2.8734870370370369</v>
      </c>
      <c r="BB138" s="45">
        <v>21.983489427407413</v>
      </c>
      <c r="BC138" s="45">
        <v>81.721232436666668</v>
      </c>
      <c r="BD138" s="45"/>
      <c r="BE138" s="45">
        <v>0</v>
      </c>
      <c r="BF138" s="45">
        <v>81.721232436666668</v>
      </c>
      <c r="BG138" s="45">
        <v>67.580104166666672</v>
      </c>
      <c r="BH138" s="45"/>
      <c r="BI138" s="45">
        <v>0</v>
      </c>
      <c r="BJ138" s="45"/>
      <c r="BK138" s="45"/>
      <c r="BL138" s="45">
        <v>67.580104166666672</v>
      </c>
      <c r="BM138" s="45">
        <v>4350.3660225347521</v>
      </c>
      <c r="BN138" s="45">
        <f t="shared" si="24"/>
        <v>246.96579604983825</v>
      </c>
      <c r="BO138" s="45">
        <f t="shared" si="25"/>
        <v>174.52249587521902</v>
      </c>
      <c r="BP138" s="46">
        <f t="shared" si="27"/>
        <v>8.5633802816901436</v>
      </c>
      <c r="BQ138" s="46">
        <f t="shared" si="26"/>
        <v>1.8591549295774654</v>
      </c>
      <c r="BR138" s="47">
        <v>2</v>
      </c>
      <c r="BS138" s="46">
        <f t="shared" si="28"/>
        <v>2.2535211267605644</v>
      </c>
      <c r="BT138" s="46">
        <f t="shared" si="29"/>
        <v>11.25</v>
      </c>
      <c r="BU138" s="46">
        <f t="shared" si="30"/>
        <v>12.676056338028173</v>
      </c>
      <c r="BV138" s="45">
        <f t="shared" si="31"/>
        <v>551.4548479269406</v>
      </c>
      <c r="BW138" s="45">
        <f t="shared" si="32"/>
        <v>972.9431398519979</v>
      </c>
      <c r="BX138" s="45">
        <f t="shared" si="33"/>
        <v>5323.3091623867504</v>
      </c>
      <c r="BY138" s="45">
        <f t="shared" si="34"/>
        <v>63879.709948641001</v>
      </c>
      <c r="BZ138" s="45">
        <f t="shared" si="35"/>
        <v>127759.419897282</v>
      </c>
      <c r="CA138" s="48">
        <v>43101</v>
      </c>
      <c r="CB138" s="49">
        <v>0</v>
      </c>
      <c r="CC138" s="49">
        <v>0</v>
      </c>
    </row>
    <row r="139" spans="1:81">
      <c r="A139" s="41" t="s">
        <v>314</v>
      </c>
      <c r="B139" s="41" t="s">
        <v>17</v>
      </c>
      <c r="C139" s="41" t="s">
        <v>315</v>
      </c>
      <c r="D139" s="42" t="s">
        <v>316</v>
      </c>
      <c r="E139" s="43" t="s">
        <v>62</v>
      </c>
      <c r="F139" s="43" t="s">
        <v>63</v>
      </c>
      <c r="G139" s="43">
        <v>1</v>
      </c>
      <c r="H139" s="44">
        <v>1511.38</v>
      </c>
      <c r="I139" s="45">
        <v>1511.38</v>
      </c>
      <c r="J139" s="45"/>
      <c r="K139" s="45"/>
      <c r="L139" s="45"/>
      <c r="M139" s="45"/>
      <c r="N139" s="45"/>
      <c r="O139" s="45"/>
      <c r="P139" s="45"/>
      <c r="Q139" s="45">
        <v>1511.38</v>
      </c>
      <c r="R139" s="45">
        <v>302.27600000000001</v>
      </c>
      <c r="S139" s="45">
        <v>22.6707</v>
      </c>
      <c r="T139" s="45">
        <v>15.113800000000001</v>
      </c>
      <c r="U139" s="45">
        <v>3.0227600000000003</v>
      </c>
      <c r="V139" s="45">
        <v>37.784500000000001</v>
      </c>
      <c r="W139" s="45">
        <v>120.91040000000001</v>
      </c>
      <c r="X139" s="45">
        <v>45.3414</v>
      </c>
      <c r="Y139" s="45">
        <v>9.0682800000000015</v>
      </c>
      <c r="Z139" s="45">
        <v>556.18784000000005</v>
      </c>
      <c r="AA139" s="45">
        <v>125.94833333333334</v>
      </c>
      <c r="AB139" s="45">
        <v>167.93111111111111</v>
      </c>
      <c r="AC139" s="45">
        <v>108.14763555555558</v>
      </c>
      <c r="AD139" s="45">
        <v>402.02708000000007</v>
      </c>
      <c r="AE139" s="45">
        <v>89.3172</v>
      </c>
      <c r="AF139" s="45">
        <v>397</v>
      </c>
      <c r="AG139" s="45">
        <v>0</v>
      </c>
      <c r="AH139" s="45">
        <v>0</v>
      </c>
      <c r="AI139" s="45">
        <v>0</v>
      </c>
      <c r="AJ139" s="45">
        <v>0</v>
      </c>
      <c r="AK139" s="45">
        <v>3.0700000000000003</v>
      </c>
      <c r="AL139" s="45">
        <v>0</v>
      </c>
      <c r="AM139" s="45">
        <v>489.38720000000001</v>
      </c>
      <c r="AN139" s="45">
        <v>1447.60212</v>
      </c>
      <c r="AO139" s="45">
        <v>7.584596971450619</v>
      </c>
      <c r="AP139" s="45">
        <v>0.60676775771604952</v>
      </c>
      <c r="AQ139" s="45">
        <v>0.30338387885802476</v>
      </c>
      <c r="AR139" s="45">
        <v>5.2898300000000011</v>
      </c>
      <c r="AS139" s="45">
        <v>1.946657440000001</v>
      </c>
      <c r="AT139" s="45">
        <v>64.989339999999999</v>
      </c>
      <c r="AU139" s="45">
        <v>2.518966666666667</v>
      </c>
      <c r="AV139" s="45">
        <v>83.239542714691368</v>
      </c>
      <c r="AW139" s="45">
        <v>20.991388888888888</v>
      </c>
      <c r="AX139" s="45">
        <v>12.426902222222225</v>
      </c>
      <c r="AY139" s="45">
        <v>0.31487083333333332</v>
      </c>
      <c r="AZ139" s="45">
        <v>5.037933333333334</v>
      </c>
      <c r="BA139" s="45">
        <v>1.9591962962962963</v>
      </c>
      <c r="BB139" s="45">
        <v>14.988747299259263</v>
      </c>
      <c r="BC139" s="45">
        <v>55.719038873333346</v>
      </c>
      <c r="BD139" s="45"/>
      <c r="BE139" s="45">
        <v>0</v>
      </c>
      <c r="BF139" s="45">
        <v>55.719038873333346</v>
      </c>
      <c r="BG139" s="45">
        <v>67.580104166666658</v>
      </c>
      <c r="BH139" s="45"/>
      <c r="BI139" s="45">
        <v>0</v>
      </c>
      <c r="BJ139" s="45"/>
      <c r="BK139" s="45"/>
      <c r="BL139" s="45">
        <v>67.580104166666658</v>
      </c>
      <c r="BM139" s="45">
        <v>3165.5208057546915</v>
      </c>
      <c r="BN139" s="45">
        <f t="shared" si="24"/>
        <v>246.96579604983825</v>
      </c>
      <c r="BO139" s="45">
        <f t="shared" si="25"/>
        <v>174.52249587521902</v>
      </c>
      <c r="BP139" s="46">
        <f t="shared" si="27"/>
        <v>8.5633802816901436</v>
      </c>
      <c r="BQ139" s="46">
        <f t="shared" si="26"/>
        <v>1.8591549295774654</v>
      </c>
      <c r="BR139" s="47">
        <v>2</v>
      </c>
      <c r="BS139" s="46">
        <f t="shared" si="28"/>
        <v>2.2535211267605644</v>
      </c>
      <c r="BT139" s="46">
        <f t="shared" si="29"/>
        <v>11.25</v>
      </c>
      <c r="BU139" s="46">
        <f t="shared" si="30"/>
        <v>12.676056338028173</v>
      </c>
      <c r="BV139" s="45">
        <f t="shared" si="31"/>
        <v>401.26320072946805</v>
      </c>
      <c r="BW139" s="45">
        <f t="shared" si="32"/>
        <v>822.75149265452535</v>
      </c>
      <c r="BX139" s="45">
        <f t="shared" si="33"/>
        <v>3988.272298409217</v>
      </c>
      <c r="BY139" s="45">
        <f t="shared" si="34"/>
        <v>47859.2675809106</v>
      </c>
      <c r="BZ139" s="45">
        <f t="shared" si="35"/>
        <v>95718.535161821201</v>
      </c>
      <c r="CA139" s="48">
        <v>43101</v>
      </c>
      <c r="CB139" s="49">
        <v>0</v>
      </c>
      <c r="CC139" s="49">
        <v>0</v>
      </c>
    </row>
    <row r="140" spans="1:81">
      <c r="A140" s="41" t="s">
        <v>317</v>
      </c>
      <c r="B140" s="41" t="s">
        <v>78</v>
      </c>
      <c r="C140" s="41" t="s">
        <v>318</v>
      </c>
      <c r="D140" s="42" t="s">
        <v>319</v>
      </c>
      <c r="E140" s="43" t="s">
        <v>62</v>
      </c>
      <c r="F140" s="43" t="s">
        <v>63</v>
      </c>
      <c r="G140" s="43">
        <v>1</v>
      </c>
      <c r="H140" s="44">
        <v>3062.89</v>
      </c>
      <c r="I140" s="45">
        <v>3062.89</v>
      </c>
      <c r="J140" s="45"/>
      <c r="K140" s="45"/>
      <c r="L140" s="45"/>
      <c r="M140" s="45"/>
      <c r="N140" s="45"/>
      <c r="O140" s="45"/>
      <c r="P140" s="45"/>
      <c r="Q140" s="45">
        <v>3062.89</v>
      </c>
      <c r="R140" s="45">
        <v>612.57799999999997</v>
      </c>
      <c r="S140" s="45">
        <v>45.943349999999995</v>
      </c>
      <c r="T140" s="45">
        <v>30.628899999999998</v>
      </c>
      <c r="U140" s="45">
        <v>6.1257799999999998</v>
      </c>
      <c r="V140" s="45">
        <v>76.572249999999997</v>
      </c>
      <c r="W140" s="45">
        <v>245.03119999999998</v>
      </c>
      <c r="X140" s="45">
        <v>91.88669999999999</v>
      </c>
      <c r="Y140" s="45">
        <v>18.37734</v>
      </c>
      <c r="Z140" s="45">
        <v>1127.1435199999999</v>
      </c>
      <c r="AA140" s="45">
        <v>255.24083333333331</v>
      </c>
      <c r="AB140" s="45">
        <v>340.32111111111107</v>
      </c>
      <c r="AC140" s="45">
        <v>219.16679555555558</v>
      </c>
      <c r="AD140" s="45">
        <v>814.72874000000002</v>
      </c>
      <c r="AE140" s="45">
        <v>0</v>
      </c>
      <c r="AF140" s="45">
        <v>397</v>
      </c>
      <c r="AG140" s="45">
        <v>0</v>
      </c>
      <c r="AH140" s="45">
        <v>0</v>
      </c>
      <c r="AI140" s="45">
        <v>0</v>
      </c>
      <c r="AJ140" s="45">
        <v>0</v>
      </c>
      <c r="AK140" s="45">
        <v>3.0700000000000003</v>
      </c>
      <c r="AL140" s="45">
        <v>293.88</v>
      </c>
      <c r="AM140" s="45">
        <v>693.95</v>
      </c>
      <c r="AN140" s="45">
        <v>2635.8222599999999</v>
      </c>
      <c r="AO140" s="45">
        <v>15.37057934992284</v>
      </c>
      <c r="AP140" s="45">
        <v>1.2296463479938271</v>
      </c>
      <c r="AQ140" s="45">
        <v>0.61482317399691355</v>
      </c>
      <c r="AR140" s="45">
        <v>10.720115000000002</v>
      </c>
      <c r="AS140" s="45">
        <v>3.9450023200000013</v>
      </c>
      <c r="AT140" s="45">
        <v>131.70426999999998</v>
      </c>
      <c r="AU140" s="45">
        <v>5.1048166666666672</v>
      </c>
      <c r="AV140" s="45">
        <v>168.68925285858023</v>
      </c>
      <c r="AW140" s="45">
        <v>42.540138888888883</v>
      </c>
      <c r="AX140" s="45">
        <v>25.183762222222224</v>
      </c>
      <c r="AY140" s="45">
        <v>0.63810208333333329</v>
      </c>
      <c r="AZ140" s="45">
        <v>10.209633333333334</v>
      </c>
      <c r="BA140" s="45">
        <v>3.9704129629629628</v>
      </c>
      <c r="BB140" s="45">
        <v>30.375474212592597</v>
      </c>
      <c r="BC140" s="45">
        <v>112.91752370333333</v>
      </c>
      <c r="BD140" s="45"/>
      <c r="BE140" s="45">
        <v>0</v>
      </c>
      <c r="BF140" s="45">
        <v>112.91752370333333</v>
      </c>
      <c r="BG140" s="45">
        <v>88.207604166666698</v>
      </c>
      <c r="BH140" s="45"/>
      <c r="BI140" s="45">
        <v>0</v>
      </c>
      <c r="BJ140" s="45"/>
      <c r="BK140" s="45"/>
      <c r="BL140" s="45">
        <v>88.207604166666698</v>
      </c>
      <c r="BM140" s="45">
        <v>6068.5266407285808</v>
      </c>
      <c r="BN140" s="45">
        <f t="shared" si="24"/>
        <v>246.96579604983825</v>
      </c>
      <c r="BO140" s="45">
        <f t="shared" si="25"/>
        <v>174.52249587521902</v>
      </c>
      <c r="BP140" s="46">
        <f t="shared" si="27"/>
        <v>8.8629737609329435</v>
      </c>
      <c r="BQ140" s="46">
        <f t="shared" si="26"/>
        <v>1.9241982507288626</v>
      </c>
      <c r="BR140" s="47">
        <v>5</v>
      </c>
      <c r="BS140" s="46">
        <f t="shared" si="28"/>
        <v>5.8309037900874632</v>
      </c>
      <c r="BT140" s="46">
        <f t="shared" si="29"/>
        <v>14.25</v>
      </c>
      <c r="BU140" s="46">
        <f t="shared" si="30"/>
        <v>16.618075801749271</v>
      </c>
      <c r="BV140" s="45">
        <f t="shared" si="31"/>
        <v>1008.4723572056241</v>
      </c>
      <c r="BW140" s="45">
        <f t="shared" si="32"/>
        <v>1429.9606491306813</v>
      </c>
      <c r="BX140" s="45">
        <f t="shared" si="33"/>
        <v>7498.4872898592621</v>
      </c>
      <c r="BY140" s="45">
        <f t="shared" si="34"/>
        <v>89981.847478311145</v>
      </c>
      <c r="BZ140" s="45">
        <f t="shared" si="35"/>
        <v>179963.69495662229</v>
      </c>
      <c r="CA140" s="48">
        <v>43101</v>
      </c>
      <c r="CB140" s="49">
        <v>0</v>
      </c>
      <c r="CC140" s="49">
        <v>0</v>
      </c>
    </row>
    <row r="141" spans="1:81">
      <c r="A141" s="41" t="s">
        <v>317</v>
      </c>
      <c r="B141" s="41" t="s">
        <v>78</v>
      </c>
      <c r="C141" s="41" t="s">
        <v>318</v>
      </c>
      <c r="D141" s="42" t="s">
        <v>320</v>
      </c>
      <c r="E141" s="43" t="s">
        <v>62</v>
      </c>
      <c r="F141" s="43" t="s">
        <v>64</v>
      </c>
      <c r="G141" s="43">
        <v>1</v>
      </c>
      <c r="H141" s="44">
        <v>3062.89</v>
      </c>
      <c r="I141" s="45">
        <v>3062.89</v>
      </c>
      <c r="J141" s="45"/>
      <c r="K141" s="45"/>
      <c r="L141" s="45"/>
      <c r="M141" s="45"/>
      <c r="N141" s="45"/>
      <c r="O141" s="45"/>
      <c r="P141" s="45"/>
      <c r="Q141" s="45">
        <v>3062.89</v>
      </c>
      <c r="R141" s="45">
        <v>612.57799999999997</v>
      </c>
      <c r="S141" s="45">
        <v>45.943349999999995</v>
      </c>
      <c r="T141" s="45">
        <v>30.628899999999998</v>
      </c>
      <c r="U141" s="45">
        <v>6.1257799999999998</v>
      </c>
      <c r="V141" s="45">
        <v>76.572249999999997</v>
      </c>
      <c r="W141" s="45">
        <v>245.03119999999998</v>
      </c>
      <c r="X141" s="45">
        <v>91.88669999999999</v>
      </c>
      <c r="Y141" s="45">
        <v>18.37734</v>
      </c>
      <c r="Z141" s="45">
        <v>1127.1435199999999</v>
      </c>
      <c r="AA141" s="45">
        <v>255.24083333333331</v>
      </c>
      <c r="AB141" s="45">
        <v>340.32111111111107</v>
      </c>
      <c r="AC141" s="45">
        <v>219.16679555555558</v>
      </c>
      <c r="AD141" s="45">
        <v>814.72874000000002</v>
      </c>
      <c r="AE141" s="45">
        <v>0</v>
      </c>
      <c r="AF141" s="45">
        <v>397</v>
      </c>
      <c r="AG141" s="45">
        <v>0</v>
      </c>
      <c r="AH141" s="45">
        <v>0</v>
      </c>
      <c r="AI141" s="45">
        <v>0</v>
      </c>
      <c r="AJ141" s="45">
        <v>0</v>
      </c>
      <c r="AK141" s="45">
        <v>3.0700000000000003</v>
      </c>
      <c r="AL141" s="45">
        <v>293.88</v>
      </c>
      <c r="AM141" s="45">
        <v>693.95</v>
      </c>
      <c r="AN141" s="45">
        <v>2635.8222599999999</v>
      </c>
      <c r="AO141" s="45">
        <v>15.37057934992284</v>
      </c>
      <c r="AP141" s="45">
        <v>1.2296463479938271</v>
      </c>
      <c r="AQ141" s="45">
        <v>0.61482317399691355</v>
      </c>
      <c r="AR141" s="45">
        <v>10.720115000000002</v>
      </c>
      <c r="AS141" s="45">
        <v>3.9450023200000013</v>
      </c>
      <c r="AT141" s="45">
        <v>131.70426999999998</v>
      </c>
      <c r="AU141" s="45">
        <v>5.1048166666666672</v>
      </c>
      <c r="AV141" s="45">
        <v>168.68925285858023</v>
      </c>
      <c r="AW141" s="45">
        <v>42.540138888888883</v>
      </c>
      <c r="AX141" s="45">
        <v>25.183762222222224</v>
      </c>
      <c r="AY141" s="45">
        <v>0.63810208333333329</v>
      </c>
      <c r="AZ141" s="45">
        <v>10.209633333333334</v>
      </c>
      <c r="BA141" s="45">
        <v>3.9704129629629628</v>
      </c>
      <c r="BB141" s="45">
        <v>30.375474212592597</v>
      </c>
      <c r="BC141" s="45">
        <v>112.91752370333333</v>
      </c>
      <c r="BD141" s="45"/>
      <c r="BE141" s="45">
        <v>0</v>
      </c>
      <c r="BF141" s="45">
        <v>112.91752370333333</v>
      </c>
      <c r="BG141" s="45">
        <v>88.207604166666698</v>
      </c>
      <c r="BH141" s="45"/>
      <c r="BI141" s="45">
        <v>0</v>
      </c>
      <c r="BJ141" s="45"/>
      <c r="BK141" s="45"/>
      <c r="BL141" s="45">
        <v>88.207604166666698</v>
      </c>
      <c r="BM141" s="45">
        <v>6068.5266407285808</v>
      </c>
      <c r="BN141" s="45">
        <f t="shared" si="24"/>
        <v>246.96579604983825</v>
      </c>
      <c r="BO141" s="45">
        <f t="shared" si="25"/>
        <v>174.52249587521902</v>
      </c>
      <c r="BP141" s="46">
        <f t="shared" si="27"/>
        <v>8.8629737609329435</v>
      </c>
      <c r="BQ141" s="46">
        <f t="shared" si="26"/>
        <v>1.9241982507288626</v>
      </c>
      <c r="BR141" s="47">
        <v>5</v>
      </c>
      <c r="BS141" s="46">
        <f t="shared" si="28"/>
        <v>5.8309037900874632</v>
      </c>
      <c r="BT141" s="46">
        <f t="shared" si="29"/>
        <v>14.25</v>
      </c>
      <c r="BU141" s="46">
        <f t="shared" si="30"/>
        <v>16.618075801749271</v>
      </c>
      <c r="BV141" s="45">
        <f t="shared" si="31"/>
        <v>1008.4723572056241</v>
      </c>
      <c r="BW141" s="45">
        <f t="shared" si="32"/>
        <v>1429.9606491306813</v>
      </c>
      <c r="BX141" s="45">
        <f t="shared" si="33"/>
        <v>7498.4872898592621</v>
      </c>
      <c r="BY141" s="45">
        <f t="shared" si="34"/>
        <v>89981.847478311145</v>
      </c>
      <c r="BZ141" s="45">
        <f t="shared" si="35"/>
        <v>179963.69495662229</v>
      </c>
      <c r="CA141" s="48">
        <v>43101</v>
      </c>
      <c r="CB141" s="49">
        <v>0</v>
      </c>
      <c r="CC141" s="49">
        <v>0</v>
      </c>
    </row>
    <row r="142" spans="1:81">
      <c r="A142" s="41" t="s">
        <v>321</v>
      </c>
      <c r="B142" s="41" t="s">
        <v>15</v>
      </c>
      <c r="C142" s="41" t="s">
        <v>189</v>
      </c>
      <c r="D142" s="42" t="s">
        <v>322</v>
      </c>
      <c r="E142" s="43" t="s">
        <v>62</v>
      </c>
      <c r="F142" s="43" t="s">
        <v>63</v>
      </c>
      <c r="G142" s="43">
        <v>2</v>
      </c>
      <c r="H142" s="44">
        <v>1281.1600000000001</v>
      </c>
      <c r="I142" s="45">
        <v>2562.3200000000002</v>
      </c>
      <c r="J142" s="45"/>
      <c r="K142" s="45"/>
      <c r="L142" s="45">
        <v>389.02728438095244</v>
      </c>
      <c r="M142" s="45"/>
      <c r="N142" s="45"/>
      <c r="O142" s="45"/>
      <c r="P142" s="45"/>
      <c r="Q142" s="45">
        <v>2951.3472843809527</v>
      </c>
      <c r="R142" s="45">
        <v>590.26945687619059</v>
      </c>
      <c r="S142" s="45">
        <v>44.270209265714286</v>
      </c>
      <c r="T142" s="45">
        <v>29.513472843809527</v>
      </c>
      <c r="U142" s="45">
        <v>5.9026945687619055</v>
      </c>
      <c r="V142" s="45">
        <v>73.783682109523824</v>
      </c>
      <c r="W142" s="45">
        <v>236.10778275047622</v>
      </c>
      <c r="X142" s="45">
        <v>88.540418531428571</v>
      </c>
      <c r="Y142" s="45">
        <v>17.708083706285716</v>
      </c>
      <c r="Z142" s="45">
        <v>1086.0958006521905</v>
      </c>
      <c r="AA142" s="45">
        <v>245.94560703174605</v>
      </c>
      <c r="AB142" s="45">
        <v>327.92747604232807</v>
      </c>
      <c r="AC142" s="45">
        <v>211.18529457125931</v>
      </c>
      <c r="AD142" s="45">
        <v>785.05837764533339</v>
      </c>
      <c r="AE142" s="45">
        <v>206.26079999999999</v>
      </c>
      <c r="AF142" s="45">
        <v>794</v>
      </c>
      <c r="AG142" s="45">
        <v>0</v>
      </c>
      <c r="AH142" s="45">
        <v>0</v>
      </c>
      <c r="AI142" s="45">
        <v>0</v>
      </c>
      <c r="AJ142" s="45">
        <v>0</v>
      </c>
      <c r="AK142" s="45">
        <v>6.1400000000000006</v>
      </c>
      <c r="AL142" s="45">
        <v>0</v>
      </c>
      <c r="AM142" s="45">
        <v>1006.4008</v>
      </c>
      <c r="AN142" s="45">
        <v>2877.554978297524</v>
      </c>
      <c r="AO142" s="45">
        <v>14.810821682710356</v>
      </c>
      <c r="AP142" s="45">
        <v>1.1848657346168285</v>
      </c>
      <c r="AQ142" s="45">
        <v>0.59243286730841427</v>
      </c>
      <c r="AR142" s="45">
        <v>10.329715495333335</v>
      </c>
      <c r="AS142" s="45">
        <v>3.8013353022826686</v>
      </c>
      <c r="AT142" s="45">
        <v>126.90793322838095</v>
      </c>
      <c r="AU142" s="45">
        <v>4.9189121406349212</v>
      </c>
      <c r="AV142" s="45">
        <v>162.54601645126746</v>
      </c>
      <c r="AW142" s="45">
        <v>40.990934505291008</v>
      </c>
      <c r="AX142" s="45">
        <v>24.266633227132278</v>
      </c>
      <c r="AY142" s="45">
        <v>0.61486401757936515</v>
      </c>
      <c r="AZ142" s="45">
        <v>9.8378242812698424</v>
      </c>
      <c r="BA142" s="45">
        <v>3.8258205538271608</v>
      </c>
      <c r="BB142" s="45">
        <v>29.269276183316681</v>
      </c>
      <c r="BC142" s="45">
        <v>108.80535276841633</v>
      </c>
      <c r="BD142" s="45">
        <v>326.75630648503403</v>
      </c>
      <c r="BE142" s="45">
        <v>326.75630648503403</v>
      </c>
      <c r="BF142" s="45">
        <v>435.56165925345033</v>
      </c>
      <c r="BG142" s="45">
        <v>135.16020833333332</v>
      </c>
      <c r="BH142" s="45"/>
      <c r="BI142" s="45">
        <v>0</v>
      </c>
      <c r="BJ142" s="45"/>
      <c r="BK142" s="45"/>
      <c r="BL142" s="45">
        <v>135.16020833333332</v>
      </c>
      <c r="BM142" s="45">
        <v>6562.1701467165294</v>
      </c>
      <c r="BN142" s="45">
        <f t="shared" si="24"/>
        <v>493.93159209967649</v>
      </c>
      <c r="BO142" s="45">
        <f t="shared" si="25"/>
        <v>349.04499175043804</v>
      </c>
      <c r="BP142" s="46">
        <f t="shared" si="27"/>
        <v>8.6609686609686669</v>
      </c>
      <c r="BQ142" s="46">
        <f t="shared" si="26"/>
        <v>1.8803418803418819</v>
      </c>
      <c r="BR142" s="47">
        <v>3</v>
      </c>
      <c r="BS142" s="46">
        <f t="shared" si="28"/>
        <v>3.4188034188034218</v>
      </c>
      <c r="BT142" s="46">
        <f t="shared" si="29"/>
        <v>12.25</v>
      </c>
      <c r="BU142" s="46">
        <f t="shared" si="30"/>
        <v>13.960113960113972</v>
      </c>
      <c r="BV142" s="45">
        <f t="shared" si="31"/>
        <v>916.08643073820576</v>
      </c>
      <c r="BW142" s="45">
        <f t="shared" si="32"/>
        <v>1759.0630145883204</v>
      </c>
      <c r="BX142" s="45">
        <f t="shared" si="33"/>
        <v>8321.23316130485</v>
      </c>
      <c r="BY142" s="45">
        <f t="shared" si="34"/>
        <v>99854.797935658193</v>
      </c>
      <c r="BZ142" s="45">
        <f t="shared" si="35"/>
        <v>199709.59587131639</v>
      </c>
      <c r="CA142" s="48">
        <v>43101</v>
      </c>
      <c r="CB142" s="49">
        <v>0</v>
      </c>
      <c r="CC142" s="49">
        <v>0</v>
      </c>
    </row>
    <row r="143" spans="1:81">
      <c r="A143" s="41" t="s">
        <v>321</v>
      </c>
      <c r="B143" s="41" t="s">
        <v>66</v>
      </c>
      <c r="C143" s="41" t="s">
        <v>189</v>
      </c>
      <c r="D143" s="42" t="s">
        <v>323</v>
      </c>
      <c r="E143" s="43" t="s">
        <v>62</v>
      </c>
      <c r="F143" s="43" t="s">
        <v>63</v>
      </c>
      <c r="G143" s="43">
        <v>1</v>
      </c>
      <c r="H143" s="44">
        <v>1281.1600000000001</v>
      </c>
      <c r="I143" s="45">
        <v>1281.1600000000001</v>
      </c>
      <c r="J143" s="45"/>
      <c r="K143" s="45"/>
      <c r="L143" s="45"/>
      <c r="M143" s="45"/>
      <c r="N143" s="45"/>
      <c r="O143" s="45"/>
      <c r="P143" s="45"/>
      <c r="Q143" s="45">
        <v>1281.1600000000001</v>
      </c>
      <c r="R143" s="45">
        <v>256.23200000000003</v>
      </c>
      <c r="S143" s="45">
        <v>19.217400000000001</v>
      </c>
      <c r="T143" s="45">
        <v>12.8116</v>
      </c>
      <c r="U143" s="45">
        <v>2.5623200000000002</v>
      </c>
      <c r="V143" s="45">
        <v>32.029000000000003</v>
      </c>
      <c r="W143" s="45">
        <v>102.4928</v>
      </c>
      <c r="X143" s="45">
        <v>38.434800000000003</v>
      </c>
      <c r="Y143" s="45">
        <v>7.6869600000000009</v>
      </c>
      <c r="Z143" s="45">
        <v>471.46688</v>
      </c>
      <c r="AA143" s="45">
        <v>106.76333333333334</v>
      </c>
      <c r="AB143" s="45">
        <v>142.35111111111112</v>
      </c>
      <c r="AC143" s="45">
        <v>91.674115555555574</v>
      </c>
      <c r="AD143" s="45">
        <v>340.78856000000007</v>
      </c>
      <c r="AE143" s="45">
        <v>103.13039999999999</v>
      </c>
      <c r="AF143" s="45">
        <v>397</v>
      </c>
      <c r="AG143" s="45">
        <v>0</v>
      </c>
      <c r="AH143" s="45">
        <v>0</v>
      </c>
      <c r="AI143" s="45">
        <v>0</v>
      </c>
      <c r="AJ143" s="45">
        <v>0</v>
      </c>
      <c r="AK143" s="45">
        <v>3.0700000000000003</v>
      </c>
      <c r="AL143" s="45">
        <v>0</v>
      </c>
      <c r="AM143" s="45">
        <v>503.2004</v>
      </c>
      <c r="AN143" s="45">
        <v>1315.4558400000001</v>
      </c>
      <c r="AO143" s="45">
        <v>6.4292780478395075</v>
      </c>
      <c r="AP143" s="45">
        <v>0.51434224382716054</v>
      </c>
      <c r="AQ143" s="45">
        <v>0.25717112191358027</v>
      </c>
      <c r="AR143" s="45">
        <v>4.4840600000000013</v>
      </c>
      <c r="AS143" s="45">
        <v>1.6501340800000008</v>
      </c>
      <c r="AT143" s="45">
        <v>55.089880000000001</v>
      </c>
      <c r="AU143" s="45">
        <v>2.1352666666666669</v>
      </c>
      <c r="AV143" s="45">
        <v>70.560132160246923</v>
      </c>
      <c r="AW143" s="45">
        <v>17.79388888888889</v>
      </c>
      <c r="AX143" s="45">
        <v>10.533982222222223</v>
      </c>
      <c r="AY143" s="45">
        <v>0.26690833333333336</v>
      </c>
      <c r="AZ143" s="45">
        <v>4.2705333333333337</v>
      </c>
      <c r="BA143" s="45">
        <v>1.660762962962963</v>
      </c>
      <c r="BB143" s="45">
        <v>12.705595872592596</v>
      </c>
      <c r="BC143" s="45">
        <v>47.23167161333334</v>
      </c>
      <c r="BD143" s="45">
        <v>174.70363636363635</v>
      </c>
      <c r="BE143" s="45">
        <v>174.70363636363635</v>
      </c>
      <c r="BF143" s="45">
        <v>221.93530797696968</v>
      </c>
      <c r="BG143" s="45">
        <v>67.580104166666672</v>
      </c>
      <c r="BH143" s="45"/>
      <c r="BI143" s="45">
        <v>0</v>
      </c>
      <c r="BJ143" s="45"/>
      <c r="BK143" s="45"/>
      <c r="BL143" s="45">
        <v>67.580104166666672</v>
      </c>
      <c r="BM143" s="45">
        <v>2956.6913843038842</v>
      </c>
      <c r="BN143" s="45">
        <f t="shared" si="24"/>
        <v>246.96579604983825</v>
      </c>
      <c r="BO143" s="45">
        <f t="shared" si="25"/>
        <v>174.52249587521902</v>
      </c>
      <c r="BP143" s="46">
        <f t="shared" si="27"/>
        <v>8.6609686609686669</v>
      </c>
      <c r="BQ143" s="46">
        <f t="shared" si="26"/>
        <v>1.8803418803418819</v>
      </c>
      <c r="BR143" s="47">
        <v>3</v>
      </c>
      <c r="BS143" s="46">
        <f t="shared" si="28"/>
        <v>3.4188034188034218</v>
      </c>
      <c r="BT143" s="46">
        <f t="shared" si="29"/>
        <v>12.25</v>
      </c>
      <c r="BU143" s="46">
        <f t="shared" si="30"/>
        <v>13.960113960113972</v>
      </c>
      <c r="BV143" s="45">
        <f t="shared" si="31"/>
        <v>412.75748669769359</v>
      </c>
      <c r="BW143" s="45">
        <f t="shared" si="32"/>
        <v>834.24577862275089</v>
      </c>
      <c r="BX143" s="45">
        <f t="shared" si="33"/>
        <v>3790.9371629266352</v>
      </c>
      <c r="BY143" s="45">
        <f t="shared" si="34"/>
        <v>45491.245955119623</v>
      </c>
      <c r="BZ143" s="45">
        <f t="shared" si="35"/>
        <v>90982.491910239245</v>
      </c>
      <c r="CA143" s="48">
        <v>43101</v>
      </c>
      <c r="CB143" s="49">
        <v>0</v>
      </c>
      <c r="CC143" s="49">
        <v>0</v>
      </c>
    </row>
    <row r="144" spans="1:81">
      <c r="A144" s="41" t="s">
        <v>324</v>
      </c>
      <c r="B144" s="41" t="s">
        <v>78</v>
      </c>
      <c r="C144" s="41" t="s">
        <v>325</v>
      </c>
      <c r="D144" s="42" t="s">
        <v>326</v>
      </c>
      <c r="E144" s="43" t="s">
        <v>62</v>
      </c>
      <c r="F144" s="43" t="s">
        <v>63</v>
      </c>
      <c r="G144" s="43">
        <v>1</v>
      </c>
      <c r="H144" s="44">
        <v>2973.68</v>
      </c>
      <c r="I144" s="45">
        <v>2973.68</v>
      </c>
      <c r="J144" s="45"/>
      <c r="K144" s="45"/>
      <c r="L144" s="45"/>
      <c r="M144" s="45"/>
      <c r="N144" s="45"/>
      <c r="O144" s="45"/>
      <c r="P144" s="45"/>
      <c r="Q144" s="45">
        <v>2973.68</v>
      </c>
      <c r="R144" s="45">
        <v>594.73599999999999</v>
      </c>
      <c r="S144" s="45">
        <v>44.605199999999996</v>
      </c>
      <c r="T144" s="45">
        <v>29.736799999999999</v>
      </c>
      <c r="U144" s="45">
        <v>5.9473599999999998</v>
      </c>
      <c r="V144" s="45">
        <v>74.341999999999999</v>
      </c>
      <c r="W144" s="45">
        <v>237.89439999999999</v>
      </c>
      <c r="X144" s="45">
        <v>89.210399999999993</v>
      </c>
      <c r="Y144" s="45">
        <v>17.842079999999999</v>
      </c>
      <c r="Z144" s="45">
        <v>1094.3142399999999</v>
      </c>
      <c r="AA144" s="45">
        <v>247.80666666666664</v>
      </c>
      <c r="AB144" s="45">
        <v>330.40888888888884</v>
      </c>
      <c r="AC144" s="45">
        <v>212.78332444444447</v>
      </c>
      <c r="AD144" s="45">
        <v>790.99887999999999</v>
      </c>
      <c r="AE144" s="45">
        <v>1.5792000000000144</v>
      </c>
      <c r="AF144" s="45">
        <v>324.39999999999998</v>
      </c>
      <c r="AG144" s="45">
        <v>0</v>
      </c>
      <c r="AH144" s="45">
        <v>0</v>
      </c>
      <c r="AI144" s="45">
        <v>0</v>
      </c>
      <c r="AJ144" s="45">
        <v>0</v>
      </c>
      <c r="AK144" s="45">
        <v>3.0700000000000003</v>
      </c>
      <c r="AL144" s="45">
        <v>293.88</v>
      </c>
      <c r="AM144" s="45">
        <v>622.92920000000004</v>
      </c>
      <c r="AN144" s="45">
        <v>2508.2423200000003</v>
      </c>
      <c r="AO144" s="45">
        <v>14.922894521604938</v>
      </c>
      <c r="AP144" s="45">
        <v>1.193831561728395</v>
      </c>
      <c r="AQ144" s="45">
        <v>0.5969157808641975</v>
      </c>
      <c r="AR144" s="45">
        <v>10.40788</v>
      </c>
      <c r="AS144" s="45">
        <v>3.8300998400000013</v>
      </c>
      <c r="AT144" s="45">
        <v>127.86823999999999</v>
      </c>
      <c r="AU144" s="45">
        <v>4.9561333333333337</v>
      </c>
      <c r="AV144" s="45">
        <v>163.77599503753086</v>
      </c>
      <c r="AW144" s="45">
        <v>41.301111111111105</v>
      </c>
      <c r="AX144" s="45">
        <v>24.450257777777779</v>
      </c>
      <c r="AY144" s="45">
        <v>0.6195166666666666</v>
      </c>
      <c r="AZ144" s="45">
        <v>9.9122666666666674</v>
      </c>
      <c r="BA144" s="45">
        <v>3.8547703703703702</v>
      </c>
      <c r="BB144" s="45">
        <v>29.490755514074078</v>
      </c>
      <c r="BC144" s="45">
        <v>109.62867810666668</v>
      </c>
      <c r="BD144" s="45"/>
      <c r="BE144" s="45">
        <v>0</v>
      </c>
      <c r="BF144" s="45">
        <v>109.62867810666668</v>
      </c>
      <c r="BG144" s="45">
        <v>88.207604166666698</v>
      </c>
      <c r="BH144" s="45"/>
      <c r="BI144" s="45">
        <v>0</v>
      </c>
      <c r="BJ144" s="45"/>
      <c r="BK144" s="45"/>
      <c r="BL144" s="45">
        <v>88.207604166666698</v>
      </c>
      <c r="BM144" s="45">
        <v>5843.5345973108642</v>
      </c>
      <c r="BN144" s="45">
        <f t="shared" si="24"/>
        <v>246.96579604983825</v>
      </c>
      <c r="BO144" s="45">
        <f t="shared" si="25"/>
        <v>174.52249587521902</v>
      </c>
      <c r="BP144" s="46">
        <f t="shared" si="27"/>
        <v>8.5633802816901436</v>
      </c>
      <c r="BQ144" s="46">
        <f t="shared" si="26"/>
        <v>1.8591549295774654</v>
      </c>
      <c r="BR144" s="47">
        <v>2</v>
      </c>
      <c r="BS144" s="46">
        <f t="shared" si="28"/>
        <v>2.2535211267605644</v>
      </c>
      <c r="BT144" s="46">
        <f t="shared" si="29"/>
        <v>11.25</v>
      </c>
      <c r="BU144" s="46">
        <f t="shared" si="30"/>
        <v>12.676056338028173</v>
      </c>
      <c r="BV144" s="45">
        <f t="shared" si="31"/>
        <v>740.72973768729298</v>
      </c>
      <c r="BW144" s="45">
        <f t="shared" si="32"/>
        <v>1162.2180296123502</v>
      </c>
      <c r="BX144" s="45">
        <f t="shared" si="33"/>
        <v>7005.7526269232148</v>
      </c>
      <c r="BY144" s="45">
        <f t="shared" si="34"/>
        <v>84069.031523078578</v>
      </c>
      <c r="BZ144" s="45">
        <f t="shared" si="35"/>
        <v>168138.06304615716</v>
      </c>
      <c r="CA144" s="50">
        <v>42736</v>
      </c>
      <c r="CB144" s="49">
        <v>0</v>
      </c>
      <c r="CC144" s="49">
        <v>0</v>
      </c>
    </row>
    <row r="145" spans="1:81">
      <c r="A145" s="41" t="s">
        <v>324</v>
      </c>
      <c r="B145" s="41" t="s">
        <v>78</v>
      </c>
      <c r="C145" s="41" t="s">
        <v>325</v>
      </c>
      <c r="D145" s="42" t="s">
        <v>327</v>
      </c>
      <c r="E145" s="43" t="s">
        <v>62</v>
      </c>
      <c r="F145" s="43" t="s">
        <v>64</v>
      </c>
      <c r="G145" s="43">
        <v>1</v>
      </c>
      <c r="H145" s="44">
        <v>2973.68</v>
      </c>
      <c r="I145" s="45">
        <v>2973.68</v>
      </c>
      <c r="J145" s="45"/>
      <c r="K145" s="45"/>
      <c r="L145" s="45"/>
      <c r="M145" s="45"/>
      <c r="N145" s="45"/>
      <c r="O145" s="45"/>
      <c r="P145" s="45"/>
      <c r="Q145" s="45">
        <v>2973.68</v>
      </c>
      <c r="R145" s="45">
        <v>594.73599999999999</v>
      </c>
      <c r="S145" s="45">
        <v>44.605199999999996</v>
      </c>
      <c r="T145" s="45">
        <v>29.736799999999999</v>
      </c>
      <c r="U145" s="45">
        <v>5.9473599999999998</v>
      </c>
      <c r="V145" s="45">
        <v>74.341999999999999</v>
      </c>
      <c r="W145" s="45">
        <v>237.89439999999999</v>
      </c>
      <c r="X145" s="45">
        <v>89.210399999999993</v>
      </c>
      <c r="Y145" s="45">
        <v>17.842079999999999</v>
      </c>
      <c r="Z145" s="45">
        <v>1094.3142399999999</v>
      </c>
      <c r="AA145" s="45">
        <v>247.80666666666664</v>
      </c>
      <c r="AB145" s="45">
        <v>330.40888888888884</v>
      </c>
      <c r="AC145" s="45">
        <v>212.78332444444447</v>
      </c>
      <c r="AD145" s="45">
        <v>790.99887999999999</v>
      </c>
      <c r="AE145" s="45">
        <v>1.5792000000000144</v>
      </c>
      <c r="AF145" s="45">
        <v>324.39999999999998</v>
      </c>
      <c r="AG145" s="45">
        <v>0</v>
      </c>
      <c r="AH145" s="45">
        <v>0</v>
      </c>
      <c r="AI145" s="45">
        <v>0</v>
      </c>
      <c r="AJ145" s="45">
        <v>0</v>
      </c>
      <c r="AK145" s="45">
        <v>3.0700000000000003</v>
      </c>
      <c r="AL145" s="45">
        <v>293.88</v>
      </c>
      <c r="AM145" s="45">
        <v>622.92920000000004</v>
      </c>
      <c r="AN145" s="45">
        <v>2508.2423200000003</v>
      </c>
      <c r="AO145" s="45">
        <v>14.922894521604938</v>
      </c>
      <c r="AP145" s="45">
        <v>1.193831561728395</v>
      </c>
      <c r="AQ145" s="45">
        <v>0.5969157808641975</v>
      </c>
      <c r="AR145" s="45">
        <v>10.40788</v>
      </c>
      <c r="AS145" s="45">
        <v>3.8300998400000013</v>
      </c>
      <c r="AT145" s="45">
        <v>127.86823999999999</v>
      </c>
      <c r="AU145" s="45">
        <v>4.9561333333333337</v>
      </c>
      <c r="AV145" s="45">
        <v>163.77599503753086</v>
      </c>
      <c r="AW145" s="45">
        <v>41.301111111111105</v>
      </c>
      <c r="AX145" s="45">
        <v>24.450257777777779</v>
      </c>
      <c r="AY145" s="45">
        <v>0.6195166666666666</v>
      </c>
      <c r="AZ145" s="45">
        <v>9.9122666666666674</v>
      </c>
      <c r="BA145" s="45">
        <v>3.8547703703703702</v>
      </c>
      <c r="BB145" s="45">
        <v>29.490755514074078</v>
      </c>
      <c r="BC145" s="45">
        <v>109.62867810666668</v>
      </c>
      <c r="BD145" s="45"/>
      <c r="BE145" s="45">
        <v>0</v>
      </c>
      <c r="BF145" s="45">
        <v>109.62867810666668</v>
      </c>
      <c r="BG145" s="45">
        <v>88.207604166666698</v>
      </c>
      <c r="BH145" s="45"/>
      <c r="BI145" s="45">
        <v>0</v>
      </c>
      <c r="BJ145" s="45"/>
      <c r="BK145" s="45"/>
      <c r="BL145" s="45">
        <v>88.207604166666698</v>
      </c>
      <c r="BM145" s="45">
        <v>5843.5345973108642</v>
      </c>
      <c r="BN145" s="45">
        <f t="shared" si="24"/>
        <v>246.96579604983825</v>
      </c>
      <c r="BO145" s="45">
        <f t="shared" si="25"/>
        <v>174.52249587521902</v>
      </c>
      <c r="BP145" s="46">
        <f t="shared" si="27"/>
        <v>8.5633802816901436</v>
      </c>
      <c r="BQ145" s="46">
        <f t="shared" si="26"/>
        <v>1.8591549295774654</v>
      </c>
      <c r="BR145" s="47">
        <v>2</v>
      </c>
      <c r="BS145" s="46">
        <f t="shared" si="28"/>
        <v>2.2535211267605644</v>
      </c>
      <c r="BT145" s="46">
        <f t="shared" si="29"/>
        <v>11.25</v>
      </c>
      <c r="BU145" s="46">
        <f t="shared" si="30"/>
        <v>12.676056338028173</v>
      </c>
      <c r="BV145" s="45">
        <f t="shared" si="31"/>
        <v>740.72973768729298</v>
      </c>
      <c r="BW145" s="45">
        <f t="shared" si="32"/>
        <v>1162.2180296123502</v>
      </c>
      <c r="BX145" s="45">
        <f t="shared" si="33"/>
        <v>7005.7526269232148</v>
      </c>
      <c r="BY145" s="45">
        <f t="shared" si="34"/>
        <v>84069.031523078578</v>
      </c>
      <c r="BZ145" s="45">
        <f t="shared" si="35"/>
        <v>168138.06304615716</v>
      </c>
      <c r="CA145" s="50">
        <v>42736</v>
      </c>
      <c r="CB145" s="49">
        <v>0</v>
      </c>
      <c r="CC145" s="49">
        <v>0</v>
      </c>
    </row>
    <row r="146" spans="1:81">
      <c r="A146" s="41" t="s">
        <v>324</v>
      </c>
      <c r="B146" s="41" t="s">
        <v>66</v>
      </c>
      <c r="C146" s="41" t="s">
        <v>238</v>
      </c>
      <c r="D146" s="42" t="s">
        <v>328</v>
      </c>
      <c r="E146" s="43" t="s">
        <v>62</v>
      </c>
      <c r="F146" s="43" t="s">
        <v>63</v>
      </c>
      <c r="G146" s="43">
        <v>1</v>
      </c>
      <c r="H146" s="44">
        <v>1281.1600000000001</v>
      </c>
      <c r="I146" s="45">
        <v>1281.1600000000001</v>
      </c>
      <c r="J146" s="45"/>
      <c r="K146" s="45"/>
      <c r="L146" s="45"/>
      <c r="M146" s="45"/>
      <c r="N146" s="45"/>
      <c r="O146" s="45"/>
      <c r="P146" s="45"/>
      <c r="Q146" s="45">
        <v>1281.1600000000001</v>
      </c>
      <c r="R146" s="45">
        <v>256.23200000000003</v>
      </c>
      <c r="S146" s="45">
        <v>19.217400000000001</v>
      </c>
      <c r="T146" s="45">
        <v>12.8116</v>
      </c>
      <c r="U146" s="45">
        <v>2.5623200000000002</v>
      </c>
      <c r="V146" s="45">
        <v>32.029000000000003</v>
      </c>
      <c r="W146" s="45">
        <v>102.4928</v>
      </c>
      <c r="X146" s="45">
        <v>38.434800000000003</v>
      </c>
      <c r="Y146" s="45">
        <v>7.6869600000000009</v>
      </c>
      <c r="Z146" s="45">
        <v>471.46688</v>
      </c>
      <c r="AA146" s="45">
        <v>106.76333333333334</v>
      </c>
      <c r="AB146" s="45">
        <v>142.35111111111112</v>
      </c>
      <c r="AC146" s="45">
        <v>91.674115555555574</v>
      </c>
      <c r="AD146" s="45">
        <v>340.78856000000007</v>
      </c>
      <c r="AE146" s="45">
        <v>103.13039999999999</v>
      </c>
      <c r="AF146" s="45">
        <v>397</v>
      </c>
      <c r="AG146" s="45">
        <v>0</v>
      </c>
      <c r="AH146" s="45">
        <v>33.44</v>
      </c>
      <c r="AI146" s="45">
        <v>0</v>
      </c>
      <c r="AJ146" s="45">
        <v>0</v>
      </c>
      <c r="AK146" s="45">
        <v>3.0700000000000003</v>
      </c>
      <c r="AL146" s="45">
        <v>0</v>
      </c>
      <c r="AM146" s="45">
        <v>536.64040000000011</v>
      </c>
      <c r="AN146" s="45">
        <v>1348.8958400000001</v>
      </c>
      <c r="AO146" s="45">
        <v>6.4292780478395075</v>
      </c>
      <c r="AP146" s="45">
        <v>0.51434224382716054</v>
      </c>
      <c r="AQ146" s="45">
        <v>0.25717112191358027</v>
      </c>
      <c r="AR146" s="45">
        <v>4.4840600000000013</v>
      </c>
      <c r="AS146" s="45">
        <v>1.6501340800000008</v>
      </c>
      <c r="AT146" s="45">
        <v>55.089880000000001</v>
      </c>
      <c r="AU146" s="45">
        <v>2.1352666666666669</v>
      </c>
      <c r="AV146" s="45">
        <v>70.560132160246923</v>
      </c>
      <c r="AW146" s="45">
        <v>17.79388888888889</v>
      </c>
      <c r="AX146" s="45">
        <v>10.533982222222223</v>
      </c>
      <c r="AY146" s="45">
        <v>0.26690833333333336</v>
      </c>
      <c r="AZ146" s="45">
        <v>4.2705333333333337</v>
      </c>
      <c r="BA146" s="45">
        <v>1.660762962962963</v>
      </c>
      <c r="BB146" s="45">
        <v>12.705595872592596</v>
      </c>
      <c r="BC146" s="45">
        <v>47.23167161333334</v>
      </c>
      <c r="BD146" s="45">
        <v>174.70363636363635</v>
      </c>
      <c r="BE146" s="45">
        <v>174.70363636363635</v>
      </c>
      <c r="BF146" s="45">
        <v>221.93530797696968</v>
      </c>
      <c r="BG146" s="45">
        <v>67.580104166666672</v>
      </c>
      <c r="BH146" s="45"/>
      <c r="BI146" s="45">
        <v>0</v>
      </c>
      <c r="BJ146" s="45"/>
      <c r="BK146" s="45"/>
      <c r="BL146" s="45">
        <v>67.580104166666672</v>
      </c>
      <c r="BM146" s="45">
        <v>2990.1313843038838</v>
      </c>
      <c r="BN146" s="45">
        <f t="shared" si="24"/>
        <v>246.96579604983825</v>
      </c>
      <c r="BO146" s="45">
        <f t="shared" si="25"/>
        <v>174.52249587521902</v>
      </c>
      <c r="BP146" s="46">
        <f t="shared" si="27"/>
        <v>8.5633802816901436</v>
      </c>
      <c r="BQ146" s="46">
        <f t="shared" si="26"/>
        <v>1.8591549295774654</v>
      </c>
      <c r="BR146" s="47">
        <v>2</v>
      </c>
      <c r="BS146" s="46">
        <f t="shared" si="28"/>
        <v>2.2535211267605644</v>
      </c>
      <c r="BT146" s="46">
        <f t="shared" si="29"/>
        <v>11.25</v>
      </c>
      <c r="BU146" s="46">
        <f t="shared" si="30"/>
        <v>12.676056338028173</v>
      </c>
      <c r="BV146" s="45">
        <f t="shared" si="31"/>
        <v>379.03073885542204</v>
      </c>
      <c r="BW146" s="45">
        <f t="shared" si="32"/>
        <v>800.5190307804794</v>
      </c>
      <c r="BX146" s="45">
        <f t="shared" si="33"/>
        <v>3790.650415084363</v>
      </c>
      <c r="BY146" s="45">
        <f t="shared" si="34"/>
        <v>45487.804981012356</v>
      </c>
      <c r="BZ146" s="45">
        <f t="shared" si="35"/>
        <v>90975.609962024711</v>
      </c>
      <c r="CA146" s="48">
        <v>43101</v>
      </c>
      <c r="CB146" s="49">
        <v>0</v>
      </c>
      <c r="CC146" s="49">
        <v>0</v>
      </c>
    </row>
    <row r="147" spans="1:81">
      <c r="A147" s="41" t="s">
        <v>329</v>
      </c>
      <c r="B147" s="41" t="s">
        <v>73</v>
      </c>
      <c r="C147" s="41" t="s">
        <v>161</v>
      </c>
      <c r="D147" s="42" t="s">
        <v>330</v>
      </c>
      <c r="E147" s="43" t="s">
        <v>62</v>
      </c>
      <c r="F147" s="43" t="s">
        <v>63</v>
      </c>
      <c r="G147" s="43">
        <v>4</v>
      </c>
      <c r="H147" s="44">
        <v>1076.08</v>
      </c>
      <c r="I147" s="45">
        <v>4304.32</v>
      </c>
      <c r="J147" s="45"/>
      <c r="K147" s="45"/>
      <c r="L147" s="45"/>
      <c r="M147" s="45"/>
      <c r="N147" s="45"/>
      <c r="O147" s="45"/>
      <c r="P147" s="45"/>
      <c r="Q147" s="45">
        <v>4304.32</v>
      </c>
      <c r="R147" s="45">
        <v>860.86400000000003</v>
      </c>
      <c r="S147" s="45">
        <v>64.564799999999991</v>
      </c>
      <c r="T147" s="45">
        <v>43.043199999999999</v>
      </c>
      <c r="U147" s="45">
        <v>8.6086399999999994</v>
      </c>
      <c r="V147" s="45">
        <v>107.608</v>
      </c>
      <c r="W147" s="45">
        <v>344.34559999999999</v>
      </c>
      <c r="X147" s="45">
        <v>129.12959999999998</v>
      </c>
      <c r="Y147" s="45">
        <v>25.82592</v>
      </c>
      <c r="Z147" s="45">
        <v>1583.9897599999999</v>
      </c>
      <c r="AA147" s="45">
        <v>358.69333333333327</v>
      </c>
      <c r="AB147" s="45">
        <v>478.25777777777773</v>
      </c>
      <c r="AC147" s="45">
        <v>307.99800888888893</v>
      </c>
      <c r="AD147" s="45">
        <v>1144.94912</v>
      </c>
      <c r="AE147" s="45">
        <v>461.74080000000004</v>
      </c>
      <c r="AF147" s="45">
        <v>1588</v>
      </c>
      <c r="AG147" s="45">
        <v>0</v>
      </c>
      <c r="AH147" s="45">
        <v>194.32</v>
      </c>
      <c r="AI147" s="45">
        <v>38.200000000000003</v>
      </c>
      <c r="AJ147" s="45">
        <v>0</v>
      </c>
      <c r="AK147" s="45">
        <v>12.280000000000001</v>
      </c>
      <c r="AL147" s="45">
        <v>0</v>
      </c>
      <c r="AM147" s="45">
        <v>2294.5408000000002</v>
      </c>
      <c r="AN147" s="45">
        <v>5023.4796800000004</v>
      </c>
      <c r="AO147" s="45">
        <v>21.600479320987656</v>
      </c>
      <c r="AP147" s="45">
        <v>1.7280383456790123</v>
      </c>
      <c r="AQ147" s="45">
        <v>0.86401917283950613</v>
      </c>
      <c r="AR147" s="45">
        <v>15.06512</v>
      </c>
      <c r="AS147" s="45">
        <v>5.5439641600000016</v>
      </c>
      <c r="AT147" s="45">
        <v>185.08575999999996</v>
      </c>
      <c r="AU147" s="45">
        <v>7.1738666666666671</v>
      </c>
      <c r="AV147" s="45">
        <v>237.06124766617282</v>
      </c>
      <c r="AW147" s="45">
        <v>59.782222222222217</v>
      </c>
      <c r="AX147" s="45">
        <v>35.391075555555553</v>
      </c>
      <c r="AY147" s="45">
        <v>0.89673333333333316</v>
      </c>
      <c r="AZ147" s="45">
        <v>14.347733333333334</v>
      </c>
      <c r="BA147" s="45">
        <v>5.5796740740740738</v>
      </c>
      <c r="BB147" s="45">
        <v>42.68705737481482</v>
      </c>
      <c r="BC147" s="45">
        <v>158.68449589333335</v>
      </c>
      <c r="BD147" s="45"/>
      <c r="BE147" s="45">
        <v>0</v>
      </c>
      <c r="BF147" s="45">
        <v>158.68449589333335</v>
      </c>
      <c r="BG147" s="45">
        <v>194.57166666666663</v>
      </c>
      <c r="BH147" s="45"/>
      <c r="BI147" s="45">
        <v>0</v>
      </c>
      <c r="BJ147" s="45"/>
      <c r="BK147" s="45"/>
      <c r="BL147" s="45">
        <v>194.57166666666663</v>
      </c>
      <c r="BM147" s="45">
        <v>9918.1170902261729</v>
      </c>
      <c r="BN147" s="45">
        <f t="shared" si="24"/>
        <v>987.86318419935299</v>
      </c>
      <c r="BO147" s="45">
        <f t="shared" si="25"/>
        <v>698.08998350087609</v>
      </c>
      <c r="BP147" s="46">
        <f t="shared" si="27"/>
        <v>8.7608069164265068</v>
      </c>
      <c r="BQ147" s="46">
        <f t="shared" si="26"/>
        <v>1.9020172910662811</v>
      </c>
      <c r="BR147" s="47">
        <v>4</v>
      </c>
      <c r="BS147" s="46">
        <f t="shared" si="28"/>
        <v>4.6109510086455305</v>
      </c>
      <c r="BT147" s="46">
        <f t="shared" si="29"/>
        <v>13.25</v>
      </c>
      <c r="BU147" s="46">
        <f t="shared" si="30"/>
        <v>15.273775216138318</v>
      </c>
      <c r="BV147" s="45">
        <f t="shared" si="31"/>
        <v>1514.8709100345441</v>
      </c>
      <c r="BW147" s="45">
        <f t="shared" si="32"/>
        <v>3200.8240777347733</v>
      </c>
      <c r="BX147" s="45">
        <f t="shared" si="33"/>
        <v>13118.941167960946</v>
      </c>
      <c r="BY147" s="45">
        <f t="shared" si="34"/>
        <v>157427.29401553134</v>
      </c>
      <c r="BZ147" s="45">
        <f t="shared" si="35"/>
        <v>314854.58803106268</v>
      </c>
      <c r="CA147" s="48">
        <v>43101</v>
      </c>
      <c r="CB147" s="49">
        <v>0</v>
      </c>
      <c r="CC147" s="49">
        <v>0</v>
      </c>
    </row>
    <row r="148" spans="1:81">
      <c r="A148" s="41" t="s">
        <v>329</v>
      </c>
      <c r="B148" s="41" t="s">
        <v>78</v>
      </c>
      <c r="C148" s="41" t="s">
        <v>128</v>
      </c>
      <c r="D148" s="42" t="s">
        <v>331</v>
      </c>
      <c r="E148" s="43" t="s">
        <v>62</v>
      </c>
      <c r="F148" s="43" t="s">
        <v>63</v>
      </c>
      <c r="G148" s="43">
        <v>2</v>
      </c>
      <c r="H148" s="44">
        <v>2973.68</v>
      </c>
      <c r="I148" s="45">
        <v>5947.36</v>
      </c>
      <c r="J148" s="45"/>
      <c r="K148" s="45"/>
      <c r="L148" s="45"/>
      <c r="M148" s="45"/>
      <c r="N148" s="45"/>
      <c r="O148" s="45"/>
      <c r="P148" s="45"/>
      <c r="Q148" s="45">
        <v>5947.36</v>
      </c>
      <c r="R148" s="45">
        <v>1189.472</v>
      </c>
      <c r="S148" s="45">
        <v>89.210399999999993</v>
      </c>
      <c r="T148" s="45">
        <v>59.473599999999998</v>
      </c>
      <c r="U148" s="45">
        <v>11.89472</v>
      </c>
      <c r="V148" s="45">
        <v>148.684</v>
      </c>
      <c r="W148" s="45">
        <v>475.78879999999998</v>
      </c>
      <c r="X148" s="45">
        <v>178.42079999999999</v>
      </c>
      <c r="Y148" s="45">
        <v>35.684159999999999</v>
      </c>
      <c r="Z148" s="45">
        <v>2188.6284799999999</v>
      </c>
      <c r="AA148" s="45">
        <v>495.61333333333329</v>
      </c>
      <c r="AB148" s="45">
        <v>660.81777777777768</v>
      </c>
      <c r="AC148" s="45">
        <v>425.56664888888895</v>
      </c>
      <c r="AD148" s="45">
        <v>1581.99776</v>
      </c>
      <c r="AE148" s="45">
        <v>3.1584000000000287</v>
      </c>
      <c r="AF148" s="45">
        <v>648.79999999999995</v>
      </c>
      <c r="AG148" s="45">
        <v>0</v>
      </c>
      <c r="AH148" s="45">
        <v>0</v>
      </c>
      <c r="AI148" s="45">
        <v>0</v>
      </c>
      <c r="AJ148" s="45">
        <v>0</v>
      </c>
      <c r="AK148" s="45">
        <v>6.1400000000000006</v>
      </c>
      <c r="AL148" s="45">
        <v>587.76</v>
      </c>
      <c r="AM148" s="45">
        <v>1245.8584000000001</v>
      </c>
      <c r="AN148" s="45">
        <v>5016.4846400000006</v>
      </c>
      <c r="AO148" s="45">
        <v>29.845789043209876</v>
      </c>
      <c r="AP148" s="45">
        <v>2.38766312345679</v>
      </c>
      <c r="AQ148" s="45">
        <v>1.193831561728395</v>
      </c>
      <c r="AR148" s="45">
        <v>20.815760000000001</v>
      </c>
      <c r="AS148" s="45">
        <v>7.6601996800000025</v>
      </c>
      <c r="AT148" s="45">
        <v>255.73647999999997</v>
      </c>
      <c r="AU148" s="45">
        <v>9.9122666666666674</v>
      </c>
      <c r="AV148" s="45">
        <v>327.55199007506172</v>
      </c>
      <c r="AW148" s="45">
        <v>82.60222222222221</v>
      </c>
      <c r="AX148" s="45">
        <v>48.900515555555558</v>
      </c>
      <c r="AY148" s="45">
        <v>1.2390333333333332</v>
      </c>
      <c r="AZ148" s="45">
        <v>19.824533333333335</v>
      </c>
      <c r="BA148" s="45">
        <v>7.7095407407407404</v>
      </c>
      <c r="BB148" s="45">
        <v>58.981511028148155</v>
      </c>
      <c r="BC148" s="45">
        <v>219.25735621333337</v>
      </c>
      <c r="BD148" s="45"/>
      <c r="BE148" s="45">
        <v>0</v>
      </c>
      <c r="BF148" s="45">
        <v>219.25735621333337</v>
      </c>
      <c r="BG148" s="45">
        <v>176.4152083333334</v>
      </c>
      <c r="BH148" s="45"/>
      <c r="BI148" s="45">
        <v>0</v>
      </c>
      <c r="BJ148" s="45"/>
      <c r="BK148" s="45"/>
      <c r="BL148" s="45">
        <v>176.4152083333334</v>
      </c>
      <c r="BM148" s="45">
        <v>11687.069194621728</v>
      </c>
      <c r="BN148" s="45">
        <f t="shared" si="24"/>
        <v>493.93159209967649</v>
      </c>
      <c r="BO148" s="45">
        <f t="shared" si="25"/>
        <v>349.04499175043804</v>
      </c>
      <c r="BP148" s="46">
        <f t="shared" si="27"/>
        <v>8.7608069164265068</v>
      </c>
      <c r="BQ148" s="46">
        <f t="shared" si="26"/>
        <v>1.9020172910662811</v>
      </c>
      <c r="BR148" s="47">
        <v>4</v>
      </c>
      <c r="BS148" s="46">
        <f t="shared" si="28"/>
        <v>4.6109510086455305</v>
      </c>
      <c r="BT148" s="46">
        <f t="shared" si="29"/>
        <v>13.25</v>
      </c>
      <c r="BU148" s="46">
        <f t="shared" si="30"/>
        <v>15.273775216138318</v>
      </c>
      <c r="BV148" s="45">
        <f t="shared" si="31"/>
        <v>1785.0566781410698</v>
      </c>
      <c r="BW148" s="45">
        <f t="shared" si="32"/>
        <v>2628.0332619911842</v>
      </c>
      <c r="BX148" s="45">
        <f t="shared" si="33"/>
        <v>14315.102456612913</v>
      </c>
      <c r="BY148" s="45">
        <f t="shared" si="34"/>
        <v>171781.22947935495</v>
      </c>
      <c r="BZ148" s="45">
        <f t="shared" si="35"/>
        <v>343562.4589587099</v>
      </c>
      <c r="CA148" s="50">
        <v>42736</v>
      </c>
      <c r="CB148" s="49">
        <v>0</v>
      </c>
      <c r="CC148" s="49">
        <v>0</v>
      </c>
    </row>
    <row r="149" spans="1:81">
      <c r="A149" s="41" t="s">
        <v>329</v>
      </c>
      <c r="B149" s="41" t="s">
        <v>16</v>
      </c>
      <c r="C149" s="41" t="s">
        <v>161</v>
      </c>
      <c r="D149" s="42" t="s">
        <v>332</v>
      </c>
      <c r="E149" s="43" t="s">
        <v>62</v>
      </c>
      <c r="F149" s="43" t="s">
        <v>63</v>
      </c>
      <c r="G149" s="43">
        <v>1</v>
      </c>
      <c r="H149" s="44">
        <v>2216.69</v>
      </c>
      <c r="I149" s="45">
        <v>2216.69</v>
      </c>
      <c r="J149" s="45"/>
      <c r="K149" s="45"/>
      <c r="L149" s="45"/>
      <c r="M149" s="45"/>
      <c r="N149" s="45"/>
      <c r="O149" s="45"/>
      <c r="P149" s="45"/>
      <c r="Q149" s="45">
        <v>2216.69</v>
      </c>
      <c r="R149" s="45">
        <v>443.33800000000002</v>
      </c>
      <c r="S149" s="45">
        <v>33.250349999999997</v>
      </c>
      <c r="T149" s="45">
        <v>22.166900000000002</v>
      </c>
      <c r="U149" s="45">
        <v>4.4333800000000005</v>
      </c>
      <c r="V149" s="45">
        <v>55.417250000000003</v>
      </c>
      <c r="W149" s="45">
        <v>177.33520000000001</v>
      </c>
      <c r="X149" s="45">
        <v>66.500699999999995</v>
      </c>
      <c r="Y149" s="45">
        <v>13.300140000000001</v>
      </c>
      <c r="Z149" s="45">
        <v>815.74191999999994</v>
      </c>
      <c r="AA149" s="45">
        <v>184.72416666666666</v>
      </c>
      <c r="AB149" s="45">
        <v>246.29888888888888</v>
      </c>
      <c r="AC149" s="45">
        <v>158.61648444444447</v>
      </c>
      <c r="AD149" s="45">
        <v>589.63954000000001</v>
      </c>
      <c r="AE149" s="45">
        <v>46.99860000000001</v>
      </c>
      <c r="AF149" s="45">
        <v>397</v>
      </c>
      <c r="AG149" s="45">
        <v>0</v>
      </c>
      <c r="AH149" s="45">
        <v>48.58</v>
      </c>
      <c r="AI149" s="45">
        <v>9.5500000000000007</v>
      </c>
      <c r="AJ149" s="45">
        <v>0</v>
      </c>
      <c r="AK149" s="45">
        <v>3.0700000000000003</v>
      </c>
      <c r="AL149" s="45">
        <v>0</v>
      </c>
      <c r="AM149" s="45">
        <v>505.1986</v>
      </c>
      <c r="AN149" s="45">
        <v>1910.58006</v>
      </c>
      <c r="AO149" s="45">
        <v>11.124072212577161</v>
      </c>
      <c r="AP149" s="45">
        <v>0.88992577700617292</v>
      </c>
      <c r="AQ149" s="45">
        <v>0.44496288850308646</v>
      </c>
      <c r="AR149" s="45">
        <v>7.7584150000000012</v>
      </c>
      <c r="AS149" s="45">
        <v>2.855096720000001</v>
      </c>
      <c r="AT149" s="45">
        <v>95.317669999999993</v>
      </c>
      <c r="AU149" s="45">
        <v>3.6944833333333338</v>
      </c>
      <c r="AV149" s="45">
        <v>122.08462593141975</v>
      </c>
      <c r="AW149" s="45">
        <v>30.78736111111111</v>
      </c>
      <c r="AX149" s="45">
        <v>18.22611777777778</v>
      </c>
      <c r="AY149" s="45">
        <v>0.46181041666666667</v>
      </c>
      <c r="AZ149" s="45">
        <v>7.3889666666666676</v>
      </c>
      <c r="BA149" s="45">
        <v>2.8734870370370369</v>
      </c>
      <c r="BB149" s="45">
        <v>21.983489427407413</v>
      </c>
      <c r="BC149" s="45">
        <v>81.721232436666668</v>
      </c>
      <c r="BD149" s="45"/>
      <c r="BE149" s="45">
        <v>0</v>
      </c>
      <c r="BF149" s="45">
        <v>81.721232436666668</v>
      </c>
      <c r="BG149" s="45">
        <v>67.580104166666672</v>
      </c>
      <c r="BH149" s="45"/>
      <c r="BI149" s="45">
        <v>0</v>
      </c>
      <c r="BJ149" s="45"/>
      <c r="BK149" s="45"/>
      <c r="BL149" s="45">
        <v>67.580104166666672</v>
      </c>
      <c r="BM149" s="45">
        <v>4398.6560225347521</v>
      </c>
      <c r="BN149" s="45">
        <f t="shared" si="24"/>
        <v>246.96579604983825</v>
      </c>
      <c r="BO149" s="45">
        <f t="shared" si="25"/>
        <v>174.52249587521902</v>
      </c>
      <c r="BP149" s="46">
        <f t="shared" si="27"/>
        <v>8.7608069164265068</v>
      </c>
      <c r="BQ149" s="46">
        <f t="shared" si="26"/>
        <v>1.9020172910662811</v>
      </c>
      <c r="BR149" s="47">
        <v>4</v>
      </c>
      <c r="BS149" s="46">
        <f t="shared" si="28"/>
        <v>4.6109510086455305</v>
      </c>
      <c r="BT149" s="46">
        <f t="shared" si="29"/>
        <v>13.25</v>
      </c>
      <c r="BU149" s="46">
        <f t="shared" si="30"/>
        <v>15.273775216138318</v>
      </c>
      <c r="BV149" s="45">
        <f t="shared" si="31"/>
        <v>671.8408334130886</v>
      </c>
      <c r="BW149" s="45">
        <f t="shared" si="32"/>
        <v>1093.3291253381458</v>
      </c>
      <c r="BX149" s="45">
        <f t="shared" si="33"/>
        <v>5491.9851478728979</v>
      </c>
      <c r="BY149" s="45">
        <f t="shared" si="34"/>
        <v>65903.821774474782</v>
      </c>
      <c r="BZ149" s="45">
        <f t="shared" si="35"/>
        <v>131807.64354894956</v>
      </c>
      <c r="CA149" s="48">
        <v>43101</v>
      </c>
      <c r="CB149" s="49">
        <v>0</v>
      </c>
      <c r="CC149" s="49">
        <v>0</v>
      </c>
    </row>
    <row r="150" spans="1:81">
      <c r="A150" s="41" t="s">
        <v>333</v>
      </c>
      <c r="B150" s="41" t="s">
        <v>66</v>
      </c>
      <c r="C150" s="41" t="s">
        <v>250</v>
      </c>
      <c r="D150" s="42" t="s">
        <v>334</v>
      </c>
      <c r="E150" s="43" t="s">
        <v>62</v>
      </c>
      <c r="F150" s="43" t="s">
        <v>63</v>
      </c>
      <c r="G150" s="43">
        <v>1</v>
      </c>
      <c r="H150" s="44">
        <v>1281.1600000000001</v>
      </c>
      <c r="I150" s="45">
        <v>1281.1600000000001</v>
      </c>
      <c r="J150" s="45"/>
      <c r="K150" s="45"/>
      <c r="L150" s="45"/>
      <c r="M150" s="45"/>
      <c r="N150" s="45"/>
      <c r="O150" s="45"/>
      <c r="P150" s="45"/>
      <c r="Q150" s="45">
        <v>1281.1600000000001</v>
      </c>
      <c r="R150" s="45">
        <v>256.23200000000003</v>
      </c>
      <c r="S150" s="45">
        <v>19.217400000000001</v>
      </c>
      <c r="T150" s="45">
        <v>12.8116</v>
      </c>
      <c r="U150" s="45">
        <v>2.5623200000000002</v>
      </c>
      <c r="V150" s="45">
        <v>32.029000000000003</v>
      </c>
      <c r="W150" s="45">
        <v>102.4928</v>
      </c>
      <c r="X150" s="45">
        <v>38.434800000000003</v>
      </c>
      <c r="Y150" s="45">
        <v>7.6869600000000009</v>
      </c>
      <c r="Z150" s="45">
        <v>471.46688</v>
      </c>
      <c r="AA150" s="45">
        <v>106.76333333333334</v>
      </c>
      <c r="AB150" s="45">
        <v>142.35111111111112</v>
      </c>
      <c r="AC150" s="45">
        <v>91.674115555555574</v>
      </c>
      <c r="AD150" s="45">
        <v>340.78856000000007</v>
      </c>
      <c r="AE150" s="45">
        <v>103.13039999999999</v>
      </c>
      <c r="AF150" s="45">
        <v>397</v>
      </c>
      <c r="AG150" s="45">
        <v>0</v>
      </c>
      <c r="AH150" s="45">
        <v>32.619999999999997</v>
      </c>
      <c r="AI150" s="45">
        <v>0</v>
      </c>
      <c r="AJ150" s="45">
        <v>0</v>
      </c>
      <c r="AK150" s="45">
        <v>3.0700000000000003</v>
      </c>
      <c r="AL150" s="45">
        <v>0</v>
      </c>
      <c r="AM150" s="45">
        <v>535.82040000000006</v>
      </c>
      <c r="AN150" s="45">
        <v>1348.0758400000002</v>
      </c>
      <c r="AO150" s="45">
        <v>6.4292780478395075</v>
      </c>
      <c r="AP150" s="45">
        <v>0.51434224382716054</v>
      </c>
      <c r="AQ150" s="45">
        <v>0.25717112191358027</v>
      </c>
      <c r="AR150" s="45">
        <v>4.4840600000000013</v>
      </c>
      <c r="AS150" s="45">
        <v>1.6501340800000008</v>
      </c>
      <c r="AT150" s="45">
        <v>55.089880000000001</v>
      </c>
      <c r="AU150" s="45">
        <v>2.1352666666666669</v>
      </c>
      <c r="AV150" s="45">
        <v>70.560132160246923</v>
      </c>
      <c r="AW150" s="45">
        <v>17.79388888888889</v>
      </c>
      <c r="AX150" s="45">
        <v>10.533982222222223</v>
      </c>
      <c r="AY150" s="45">
        <v>0.26690833333333336</v>
      </c>
      <c r="AZ150" s="45">
        <v>4.2705333333333337</v>
      </c>
      <c r="BA150" s="45">
        <v>1.660762962962963</v>
      </c>
      <c r="BB150" s="45">
        <v>12.705595872592596</v>
      </c>
      <c r="BC150" s="45">
        <v>47.23167161333334</v>
      </c>
      <c r="BD150" s="45">
        <v>174.70363636363635</v>
      </c>
      <c r="BE150" s="45">
        <v>174.70363636363635</v>
      </c>
      <c r="BF150" s="45">
        <v>221.93530797696968</v>
      </c>
      <c r="BG150" s="45">
        <v>67.580104166666672</v>
      </c>
      <c r="BH150" s="45"/>
      <c r="BI150" s="45">
        <v>0</v>
      </c>
      <c r="BJ150" s="45"/>
      <c r="BK150" s="45"/>
      <c r="BL150" s="45">
        <v>67.580104166666672</v>
      </c>
      <c r="BM150" s="45">
        <v>2989.3113843038841</v>
      </c>
      <c r="BN150" s="45">
        <f t="shared" si="24"/>
        <v>246.96579604983825</v>
      </c>
      <c r="BO150" s="45">
        <f t="shared" si="25"/>
        <v>174.52249587521902</v>
      </c>
      <c r="BP150" s="46">
        <f t="shared" si="27"/>
        <v>8.8629737609329435</v>
      </c>
      <c r="BQ150" s="46">
        <f t="shared" si="26"/>
        <v>1.9241982507288626</v>
      </c>
      <c r="BR150" s="47">
        <v>5</v>
      </c>
      <c r="BS150" s="46">
        <f t="shared" si="28"/>
        <v>5.8309037900874632</v>
      </c>
      <c r="BT150" s="46">
        <f t="shared" si="29"/>
        <v>14.25</v>
      </c>
      <c r="BU150" s="46">
        <f t="shared" si="30"/>
        <v>16.618075801749271</v>
      </c>
      <c r="BV150" s="45">
        <f t="shared" si="31"/>
        <v>496.76603179393993</v>
      </c>
      <c r="BW150" s="45">
        <f t="shared" si="32"/>
        <v>918.25432371899728</v>
      </c>
      <c r="BX150" s="45">
        <f t="shared" si="33"/>
        <v>3907.5657080228812</v>
      </c>
      <c r="BY150" s="45">
        <f t="shared" si="34"/>
        <v>46890.788496274574</v>
      </c>
      <c r="BZ150" s="45">
        <f t="shared" si="35"/>
        <v>93781.576992549148</v>
      </c>
      <c r="CA150" s="48">
        <v>43101</v>
      </c>
      <c r="CB150" s="49">
        <v>0</v>
      </c>
      <c r="CC150" s="49">
        <v>0</v>
      </c>
    </row>
    <row r="151" spans="1:81">
      <c r="A151" s="41" t="s">
        <v>335</v>
      </c>
      <c r="B151" s="41" t="s">
        <v>78</v>
      </c>
      <c r="C151" s="41" t="s">
        <v>290</v>
      </c>
      <c r="D151" s="42" t="s">
        <v>336</v>
      </c>
      <c r="E151" s="43" t="s">
        <v>62</v>
      </c>
      <c r="F151" s="43" t="s">
        <v>63</v>
      </c>
      <c r="G151" s="43">
        <v>1</v>
      </c>
      <c r="H151" s="44">
        <v>2973.68</v>
      </c>
      <c r="I151" s="45">
        <v>2973.68</v>
      </c>
      <c r="J151" s="45"/>
      <c r="K151" s="45"/>
      <c r="L151" s="45"/>
      <c r="M151" s="45"/>
      <c r="N151" s="45"/>
      <c r="O151" s="45"/>
      <c r="P151" s="45"/>
      <c r="Q151" s="45">
        <v>2973.68</v>
      </c>
      <c r="R151" s="45">
        <v>594.73599999999999</v>
      </c>
      <c r="S151" s="45">
        <v>44.605199999999996</v>
      </c>
      <c r="T151" s="45">
        <v>29.736799999999999</v>
      </c>
      <c r="U151" s="45">
        <v>5.9473599999999998</v>
      </c>
      <c r="V151" s="45">
        <v>74.341999999999999</v>
      </c>
      <c r="W151" s="45">
        <v>237.89439999999999</v>
      </c>
      <c r="X151" s="45">
        <v>89.210399999999993</v>
      </c>
      <c r="Y151" s="45">
        <v>17.842079999999999</v>
      </c>
      <c r="Z151" s="45">
        <v>1094.3142399999999</v>
      </c>
      <c r="AA151" s="45">
        <v>247.80666666666664</v>
      </c>
      <c r="AB151" s="45">
        <v>330.40888888888884</v>
      </c>
      <c r="AC151" s="45">
        <v>212.78332444444447</v>
      </c>
      <c r="AD151" s="45">
        <v>790.99887999999999</v>
      </c>
      <c r="AE151" s="45">
        <v>1.5792000000000144</v>
      </c>
      <c r="AF151" s="45">
        <v>324.39999999999998</v>
      </c>
      <c r="AG151" s="45">
        <v>0</v>
      </c>
      <c r="AH151" s="45">
        <v>0</v>
      </c>
      <c r="AI151" s="45">
        <v>0</v>
      </c>
      <c r="AJ151" s="45">
        <v>0</v>
      </c>
      <c r="AK151" s="45">
        <v>3.0700000000000003</v>
      </c>
      <c r="AL151" s="45">
        <v>293.88</v>
      </c>
      <c r="AM151" s="45">
        <v>622.92920000000004</v>
      </c>
      <c r="AN151" s="45">
        <v>2508.2423200000003</v>
      </c>
      <c r="AO151" s="45">
        <v>14.922894521604938</v>
      </c>
      <c r="AP151" s="45">
        <v>1.193831561728395</v>
      </c>
      <c r="AQ151" s="45">
        <v>0.5969157808641975</v>
      </c>
      <c r="AR151" s="45">
        <v>10.40788</v>
      </c>
      <c r="AS151" s="45">
        <v>3.8300998400000013</v>
      </c>
      <c r="AT151" s="45">
        <v>127.86823999999999</v>
      </c>
      <c r="AU151" s="45">
        <v>4.9561333333333337</v>
      </c>
      <c r="AV151" s="45">
        <v>163.77599503753086</v>
      </c>
      <c r="AW151" s="45">
        <v>41.301111111111105</v>
      </c>
      <c r="AX151" s="45">
        <v>24.450257777777779</v>
      </c>
      <c r="AY151" s="45">
        <v>0.6195166666666666</v>
      </c>
      <c r="AZ151" s="45">
        <v>9.9122666666666674</v>
      </c>
      <c r="BA151" s="45">
        <v>3.8547703703703702</v>
      </c>
      <c r="BB151" s="45">
        <v>29.490755514074078</v>
      </c>
      <c r="BC151" s="45">
        <v>109.62867810666668</v>
      </c>
      <c r="BD151" s="45"/>
      <c r="BE151" s="45">
        <v>0</v>
      </c>
      <c r="BF151" s="45">
        <v>109.62867810666668</v>
      </c>
      <c r="BG151" s="45">
        <v>88.207604166666698</v>
      </c>
      <c r="BH151" s="45"/>
      <c r="BI151" s="45">
        <v>0</v>
      </c>
      <c r="BJ151" s="45"/>
      <c r="BK151" s="45"/>
      <c r="BL151" s="45">
        <v>88.207604166666698</v>
      </c>
      <c r="BM151" s="45">
        <v>5843.5345973108642</v>
      </c>
      <c r="BN151" s="45">
        <f t="shared" si="24"/>
        <v>246.96579604983825</v>
      </c>
      <c r="BO151" s="45">
        <f t="shared" si="25"/>
        <v>174.52249587521902</v>
      </c>
      <c r="BP151" s="46">
        <f t="shared" si="27"/>
        <v>8.5633802816901436</v>
      </c>
      <c r="BQ151" s="46">
        <f t="shared" si="26"/>
        <v>1.8591549295774654</v>
      </c>
      <c r="BR151" s="47">
        <v>2</v>
      </c>
      <c r="BS151" s="46">
        <f t="shared" si="28"/>
        <v>2.2535211267605644</v>
      </c>
      <c r="BT151" s="46">
        <f t="shared" si="29"/>
        <v>11.25</v>
      </c>
      <c r="BU151" s="46">
        <f t="shared" si="30"/>
        <v>12.676056338028173</v>
      </c>
      <c r="BV151" s="45">
        <f t="shared" si="31"/>
        <v>740.72973768729298</v>
      </c>
      <c r="BW151" s="45">
        <f t="shared" si="32"/>
        <v>1162.2180296123502</v>
      </c>
      <c r="BX151" s="45">
        <f t="shared" si="33"/>
        <v>7005.7526269232148</v>
      </c>
      <c r="BY151" s="45">
        <f t="shared" si="34"/>
        <v>84069.031523078578</v>
      </c>
      <c r="BZ151" s="45">
        <f t="shared" si="35"/>
        <v>168138.06304615716</v>
      </c>
      <c r="CA151" s="50">
        <v>42736</v>
      </c>
      <c r="CB151" s="49">
        <v>0</v>
      </c>
      <c r="CC151" s="49">
        <v>0</v>
      </c>
    </row>
    <row r="152" spans="1:81">
      <c r="A152" s="41" t="s">
        <v>337</v>
      </c>
      <c r="B152" s="41" t="s">
        <v>66</v>
      </c>
      <c r="C152" s="41" t="s">
        <v>84</v>
      </c>
      <c r="D152" s="42" t="s">
        <v>338</v>
      </c>
      <c r="E152" s="43" t="s">
        <v>62</v>
      </c>
      <c r="F152" s="43" t="s">
        <v>63</v>
      </c>
      <c r="G152" s="43">
        <v>1</v>
      </c>
      <c r="H152" s="44">
        <v>1281.1600000000001</v>
      </c>
      <c r="I152" s="45">
        <v>1281.1600000000001</v>
      </c>
      <c r="J152" s="45"/>
      <c r="K152" s="45"/>
      <c r="L152" s="45"/>
      <c r="M152" s="45"/>
      <c r="N152" s="45"/>
      <c r="O152" s="45"/>
      <c r="P152" s="45"/>
      <c r="Q152" s="45">
        <v>1281.1600000000001</v>
      </c>
      <c r="R152" s="45">
        <v>256.23200000000003</v>
      </c>
      <c r="S152" s="45">
        <v>19.217400000000001</v>
      </c>
      <c r="T152" s="45">
        <v>12.8116</v>
      </c>
      <c r="U152" s="45">
        <v>2.5623200000000002</v>
      </c>
      <c r="V152" s="45">
        <v>32.029000000000003</v>
      </c>
      <c r="W152" s="45">
        <v>102.4928</v>
      </c>
      <c r="X152" s="45">
        <v>38.434800000000003</v>
      </c>
      <c r="Y152" s="45">
        <v>7.6869600000000009</v>
      </c>
      <c r="Z152" s="45">
        <v>471.46688</v>
      </c>
      <c r="AA152" s="45">
        <v>106.76333333333334</v>
      </c>
      <c r="AB152" s="45">
        <v>142.35111111111112</v>
      </c>
      <c r="AC152" s="45">
        <v>91.674115555555574</v>
      </c>
      <c r="AD152" s="45">
        <v>340.78856000000007</v>
      </c>
      <c r="AE152" s="45">
        <v>103.13039999999999</v>
      </c>
      <c r="AF152" s="45">
        <v>397</v>
      </c>
      <c r="AG152" s="45">
        <v>0</v>
      </c>
      <c r="AH152" s="45">
        <v>32.619999999999997</v>
      </c>
      <c r="AI152" s="45">
        <v>0</v>
      </c>
      <c r="AJ152" s="45">
        <v>0</v>
      </c>
      <c r="AK152" s="45">
        <v>3.0700000000000003</v>
      </c>
      <c r="AL152" s="45">
        <v>0</v>
      </c>
      <c r="AM152" s="45">
        <v>535.82040000000006</v>
      </c>
      <c r="AN152" s="45">
        <v>1348.0758400000002</v>
      </c>
      <c r="AO152" s="45">
        <v>6.4292780478395075</v>
      </c>
      <c r="AP152" s="45">
        <v>0.51434224382716054</v>
      </c>
      <c r="AQ152" s="45">
        <v>0.25717112191358027</v>
      </c>
      <c r="AR152" s="45">
        <v>4.4840600000000013</v>
      </c>
      <c r="AS152" s="45">
        <v>1.6501340800000008</v>
      </c>
      <c r="AT152" s="45">
        <v>55.089880000000001</v>
      </c>
      <c r="AU152" s="45">
        <v>2.1352666666666669</v>
      </c>
      <c r="AV152" s="45">
        <v>70.560132160246923</v>
      </c>
      <c r="AW152" s="45">
        <v>17.79388888888889</v>
      </c>
      <c r="AX152" s="45">
        <v>10.533982222222223</v>
      </c>
      <c r="AY152" s="45">
        <v>0.26690833333333336</v>
      </c>
      <c r="AZ152" s="45">
        <v>4.2705333333333337</v>
      </c>
      <c r="BA152" s="45">
        <v>1.660762962962963</v>
      </c>
      <c r="BB152" s="45">
        <v>12.705595872592596</v>
      </c>
      <c r="BC152" s="45">
        <v>47.23167161333334</v>
      </c>
      <c r="BD152" s="45">
        <v>174.70363636363635</v>
      </c>
      <c r="BE152" s="45">
        <v>174.70363636363635</v>
      </c>
      <c r="BF152" s="45">
        <v>221.93530797696968</v>
      </c>
      <c r="BG152" s="45">
        <v>67.580104166666672</v>
      </c>
      <c r="BH152" s="45"/>
      <c r="BI152" s="45">
        <v>0</v>
      </c>
      <c r="BJ152" s="45"/>
      <c r="BK152" s="45"/>
      <c r="BL152" s="45">
        <v>67.580104166666672</v>
      </c>
      <c r="BM152" s="45">
        <v>2989.3113843038841</v>
      </c>
      <c r="BN152" s="45">
        <f t="shared" si="24"/>
        <v>246.96579604983825</v>
      </c>
      <c r="BO152" s="45">
        <f t="shared" si="25"/>
        <v>174.52249587521902</v>
      </c>
      <c r="BP152" s="46">
        <f t="shared" si="27"/>
        <v>8.6609686609686669</v>
      </c>
      <c r="BQ152" s="46">
        <f t="shared" si="26"/>
        <v>1.8803418803418819</v>
      </c>
      <c r="BR152" s="47">
        <v>3</v>
      </c>
      <c r="BS152" s="46">
        <f t="shared" si="28"/>
        <v>3.4188034188034218</v>
      </c>
      <c r="BT152" s="46">
        <f t="shared" si="29"/>
        <v>12.25</v>
      </c>
      <c r="BU152" s="46">
        <f t="shared" si="30"/>
        <v>13.960113960113972</v>
      </c>
      <c r="BV152" s="45">
        <f t="shared" si="31"/>
        <v>417.31127587148274</v>
      </c>
      <c r="BW152" s="45">
        <f t="shared" si="32"/>
        <v>838.79956779654003</v>
      </c>
      <c r="BX152" s="45">
        <f t="shared" si="33"/>
        <v>3828.1109521004241</v>
      </c>
      <c r="BY152" s="45">
        <f t="shared" si="34"/>
        <v>45937.331425205091</v>
      </c>
      <c r="BZ152" s="45">
        <f t="shared" si="35"/>
        <v>91874.662850410183</v>
      </c>
      <c r="CA152" s="48">
        <v>43101</v>
      </c>
      <c r="CB152" s="49">
        <v>0</v>
      </c>
      <c r="CC152" s="49">
        <v>0</v>
      </c>
    </row>
    <row r="153" spans="1:81">
      <c r="A153" s="41" t="s">
        <v>339</v>
      </c>
      <c r="B153" s="41" t="s">
        <v>73</v>
      </c>
      <c r="C153" s="41" t="s">
        <v>175</v>
      </c>
      <c r="D153" s="42" t="s">
        <v>340</v>
      </c>
      <c r="E153" s="43" t="s">
        <v>62</v>
      </c>
      <c r="F153" s="43" t="s">
        <v>63</v>
      </c>
      <c r="G153" s="43">
        <v>1</v>
      </c>
      <c r="H153" s="44">
        <v>1041.5999999999999</v>
      </c>
      <c r="I153" s="45">
        <v>1041.5999999999999</v>
      </c>
      <c r="J153" s="45"/>
      <c r="K153" s="45"/>
      <c r="L153" s="45"/>
      <c r="M153" s="45"/>
      <c r="N153" s="45"/>
      <c r="O153" s="45"/>
      <c r="P153" s="45"/>
      <c r="Q153" s="45">
        <v>1041.5999999999999</v>
      </c>
      <c r="R153" s="45">
        <v>208.32</v>
      </c>
      <c r="S153" s="45">
        <v>15.623999999999999</v>
      </c>
      <c r="T153" s="45">
        <v>10.415999999999999</v>
      </c>
      <c r="U153" s="45">
        <v>2.0831999999999997</v>
      </c>
      <c r="V153" s="45">
        <v>26.04</v>
      </c>
      <c r="W153" s="45">
        <v>83.327999999999989</v>
      </c>
      <c r="X153" s="45">
        <v>31.247999999999998</v>
      </c>
      <c r="Y153" s="45">
        <v>6.2495999999999992</v>
      </c>
      <c r="Z153" s="45">
        <v>383.30879999999996</v>
      </c>
      <c r="AA153" s="45">
        <v>86.799999999999983</v>
      </c>
      <c r="AB153" s="45">
        <v>115.73333333333332</v>
      </c>
      <c r="AC153" s="45">
        <v>74.532266666666672</v>
      </c>
      <c r="AD153" s="45">
        <v>277.06559999999996</v>
      </c>
      <c r="AE153" s="45">
        <v>117.504</v>
      </c>
      <c r="AF153" s="45">
        <v>397</v>
      </c>
      <c r="AG153" s="45">
        <v>0</v>
      </c>
      <c r="AH153" s="45">
        <v>0</v>
      </c>
      <c r="AI153" s="45">
        <v>0</v>
      </c>
      <c r="AJ153" s="45">
        <v>0</v>
      </c>
      <c r="AK153" s="45">
        <v>3.0700000000000003</v>
      </c>
      <c r="AL153" s="45">
        <v>0</v>
      </c>
      <c r="AM153" s="45">
        <v>517.57400000000007</v>
      </c>
      <c r="AN153" s="45">
        <v>1177.9484</v>
      </c>
      <c r="AO153" s="45">
        <v>5.2270879629629627</v>
      </c>
      <c r="AP153" s="45">
        <v>0.418167037037037</v>
      </c>
      <c r="AQ153" s="45">
        <v>0.2090835185185185</v>
      </c>
      <c r="AR153" s="45">
        <v>3.6456000000000004</v>
      </c>
      <c r="AS153" s="45">
        <v>1.3415808000000005</v>
      </c>
      <c r="AT153" s="45">
        <v>44.788799999999995</v>
      </c>
      <c r="AU153" s="45">
        <v>1.736</v>
      </c>
      <c r="AV153" s="45">
        <v>57.366319318518514</v>
      </c>
      <c r="AW153" s="45">
        <v>14.466666666666665</v>
      </c>
      <c r="AX153" s="45">
        <v>8.5642666666666667</v>
      </c>
      <c r="AY153" s="45">
        <v>0.21699999999999997</v>
      </c>
      <c r="AZ153" s="45">
        <v>3.472</v>
      </c>
      <c r="BA153" s="45">
        <v>1.350222222222222</v>
      </c>
      <c r="BB153" s="45">
        <v>10.329817244444445</v>
      </c>
      <c r="BC153" s="45">
        <v>38.3999728</v>
      </c>
      <c r="BD153" s="45"/>
      <c r="BE153" s="45">
        <v>0</v>
      </c>
      <c r="BF153" s="45">
        <v>38.3999728</v>
      </c>
      <c r="BG153" s="45">
        <v>48.642916666666657</v>
      </c>
      <c r="BH153" s="45"/>
      <c r="BI153" s="45">
        <v>0</v>
      </c>
      <c r="BJ153" s="45"/>
      <c r="BK153" s="45"/>
      <c r="BL153" s="45">
        <v>48.642916666666657</v>
      </c>
      <c r="BM153" s="45">
        <v>2363.9576087851847</v>
      </c>
      <c r="BN153" s="45">
        <f t="shared" si="24"/>
        <v>246.96579604983825</v>
      </c>
      <c r="BO153" s="45">
        <f t="shared" si="25"/>
        <v>174.52249587521902</v>
      </c>
      <c r="BP153" s="46">
        <f t="shared" si="27"/>
        <v>8.6609686609686669</v>
      </c>
      <c r="BQ153" s="46">
        <f t="shared" si="26"/>
        <v>1.8803418803418819</v>
      </c>
      <c r="BR153" s="47">
        <v>3</v>
      </c>
      <c r="BS153" s="46">
        <f t="shared" si="28"/>
        <v>3.4188034188034218</v>
      </c>
      <c r="BT153" s="46">
        <f t="shared" si="29"/>
        <v>12.25</v>
      </c>
      <c r="BU153" s="46">
        <f t="shared" si="30"/>
        <v>13.960113960113972</v>
      </c>
      <c r="BV153" s="45">
        <f t="shared" si="31"/>
        <v>330.01117615519701</v>
      </c>
      <c r="BW153" s="45">
        <f t="shared" si="32"/>
        <v>751.49946808025425</v>
      </c>
      <c r="BX153" s="45">
        <f t="shared" si="33"/>
        <v>3115.4570768654389</v>
      </c>
      <c r="BY153" s="45">
        <f t="shared" si="34"/>
        <v>37385.484922385265</v>
      </c>
      <c r="BZ153" s="45">
        <f t="shared" si="35"/>
        <v>74770.96984477053</v>
      </c>
      <c r="CA153" s="48">
        <v>43101</v>
      </c>
      <c r="CB153" s="49">
        <v>0</v>
      </c>
      <c r="CC153" s="49">
        <v>0</v>
      </c>
    </row>
    <row r="154" spans="1:81">
      <c r="A154" s="41" t="s">
        <v>341</v>
      </c>
      <c r="B154" s="41" t="s">
        <v>66</v>
      </c>
      <c r="C154" s="41" t="s">
        <v>271</v>
      </c>
      <c r="D154" s="42" t="s">
        <v>342</v>
      </c>
      <c r="E154" s="43" t="s">
        <v>62</v>
      </c>
      <c r="F154" s="43" t="s">
        <v>63</v>
      </c>
      <c r="G154" s="43">
        <v>1</v>
      </c>
      <c r="H154" s="44">
        <v>1281.1600000000001</v>
      </c>
      <c r="I154" s="45">
        <v>1281.1600000000001</v>
      </c>
      <c r="J154" s="45"/>
      <c r="K154" s="45"/>
      <c r="L154" s="45"/>
      <c r="M154" s="45"/>
      <c r="N154" s="45"/>
      <c r="O154" s="45"/>
      <c r="P154" s="45"/>
      <c r="Q154" s="45">
        <v>1281.1600000000001</v>
      </c>
      <c r="R154" s="45">
        <v>256.23200000000003</v>
      </c>
      <c r="S154" s="45">
        <v>19.217400000000001</v>
      </c>
      <c r="T154" s="45">
        <v>12.8116</v>
      </c>
      <c r="U154" s="45">
        <v>2.5623200000000002</v>
      </c>
      <c r="V154" s="45">
        <v>32.029000000000003</v>
      </c>
      <c r="W154" s="45">
        <v>102.4928</v>
      </c>
      <c r="X154" s="45">
        <v>38.434800000000003</v>
      </c>
      <c r="Y154" s="45">
        <v>7.6869600000000009</v>
      </c>
      <c r="Z154" s="45">
        <v>471.46688</v>
      </c>
      <c r="AA154" s="45">
        <v>106.76333333333334</v>
      </c>
      <c r="AB154" s="45">
        <v>142.35111111111112</v>
      </c>
      <c r="AC154" s="45">
        <v>91.674115555555574</v>
      </c>
      <c r="AD154" s="45">
        <v>340.78856000000007</v>
      </c>
      <c r="AE154" s="45">
        <v>103.13039999999999</v>
      </c>
      <c r="AF154" s="45">
        <v>397</v>
      </c>
      <c r="AG154" s="45">
        <v>0</v>
      </c>
      <c r="AH154" s="45">
        <v>0</v>
      </c>
      <c r="AI154" s="45">
        <v>0</v>
      </c>
      <c r="AJ154" s="45">
        <v>0</v>
      </c>
      <c r="AK154" s="45">
        <v>3.0700000000000003</v>
      </c>
      <c r="AL154" s="45">
        <v>0</v>
      </c>
      <c r="AM154" s="45">
        <v>503.2004</v>
      </c>
      <c r="AN154" s="45">
        <v>1315.4558400000001</v>
      </c>
      <c r="AO154" s="45">
        <v>6.4292780478395075</v>
      </c>
      <c r="AP154" s="45">
        <v>0.51434224382716054</v>
      </c>
      <c r="AQ154" s="45">
        <v>0.25717112191358027</v>
      </c>
      <c r="AR154" s="45">
        <v>4.4840600000000013</v>
      </c>
      <c r="AS154" s="45">
        <v>1.6501340800000008</v>
      </c>
      <c r="AT154" s="45">
        <v>55.089880000000001</v>
      </c>
      <c r="AU154" s="45">
        <v>2.1352666666666669</v>
      </c>
      <c r="AV154" s="45">
        <v>70.560132160246923</v>
      </c>
      <c r="AW154" s="45">
        <v>17.79388888888889</v>
      </c>
      <c r="AX154" s="45">
        <v>10.533982222222223</v>
      </c>
      <c r="AY154" s="45">
        <v>0.26690833333333336</v>
      </c>
      <c r="AZ154" s="45">
        <v>4.2705333333333337</v>
      </c>
      <c r="BA154" s="45">
        <v>1.660762962962963</v>
      </c>
      <c r="BB154" s="45">
        <v>12.705595872592596</v>
      </c>
      <c r="BC154" s="45">
        <v>47.23167161333334</v>
      </c>
      <c r="BD154" s="45">
        <v>174.70363636363635</v>
      </c>
      <c r="BE154" s="45">
        <v>174.70363636363635</v>
      </c>
      <c r="BF154" s="45">
        <v>221.93530797696968</v>
      </c>
      <c r="BG154" s="45">
        <v>67.580104166666672</v>
      </c>
      <c r="BH154" s="45"/>
      <c r="BI154" s="45">
        <v>0</v>
      </c>
      <c r="BJ154" s="45"/>
      <c r="BK154" s="45"/>
      <c r="BL154" s="45">
        <v>67.580104166666672</v>
      </c>
      <c r="BM154" s="45">
        <v>2956.6913843038842</v>
      </c>
      <c r="BN154" s="45">
        <f t="shared" si="24"/>
        <v>246.96579604983825</v>
      </c>
      <c r="BO154" s="45">
        <f t="shared" si="25"/>
        <v>174.52249587521902</v>
      </c>
      <c r="BP154" s="46">
        <f t="shared" si="27"/>
        <v>8.7608069164265068</v>
      </c>
      <c r="BQ154" s="46">
        <f t="shared" si="26"/>
        <v>1.9020172910662811</v>
      </c>
      <c r="BR154" s="47">
        <v>4</v>
      </c>
      <c r="BS154" s="46">
        <f t="shared" si="28"/>
        <v>4.6109510086455305</v>
      </c>
      <c r="BT154" s="46">
        <f t="shared" si="29"/>
        <v>13.25</v>
      </c>
      <c r="BU154" s="46">
        <f t="shared" si="30"/>
        <v>15.273775216138318</v>
      </c>
      <c r="BV154" s="45">
        <f t="shared" si="31"/>
        <v>451.59839587350359</v>
      </c>
      <c r="BW154" s="45">
        <f t="shared" si="32"/>
        <v>873.08668779856089</v>
      </c>
      <c r="BX154" s="45">
        <f t="shared" si="33"/>
        <v>3829.7780721024451</v>
      </c>
      <c r="BY154" s="45">
        <f t="shared" si="34"/>
        <v>45957.336865229343</v>
      </c>
      <c r="BZ154" s="45">
        <f t="shared" si="35"/>
        <v>91914.673730458686</v>
      </c>
      <c r="CA154" s="48">
        <v>43101</v>
      </c>
      <c r="CB154" s="49">
        <v>0</v>
      </c>
      <c r="CC154" s="49">
        <v>0</v>
      </c>
    </row>
    <row r="155" spans="1:81">
      <c r="A155" s="41" t="s">
        <v>343</v>
      </c>
      <c r="B155" s="41" t="s">
        <v>66</v>
      </c>
      <c r="C155" s="41" t="s">
        <v>271</v>
      </c>
      <c r="D155" s="42" t="s">
        <v>344</v>
      </c>
      <c r="E155" s="43" t="s">
        <v>62</v>
      </c>
      <c r="F155" s="43" t="s">
        <v>63</v>
      </c>
      <c r="G155" s="43">
        <v>1</v>
      </c>
      <c r="H155" s="44">
        <v>1281.1600000000001</v>
      </c>
      <c r="I155" s="45">
        <v>1281.1600000000001</v>
      </c>
      <c r="J155" s="45"/>
      <c r="K155" s="45"/>
      <c r="L155" s="45"/>
      <c r="M155" s="45"/>
      <c r="N155" s="45"/>
      <c r="O155" s="45"/>
      <c r="P155" s="45"/>
      <c r="Q155" s="45">
        <v>1281.1600000000001</v>
      </c>
      <c r="R155" s="45">
        <v>256.23200000000003</v>
      </c>
      <c r="S155" s="45">
        <v>19.217400000000001</v>
      </c>
      <c r="T155" s="45">
        <v>12.8116</v>
      </c>
      <c r="U155" s="45">
        <v>2.5623200000000002</v>
      </c>
      <c r="V155" s="45">
        <v>32.029000000000003</v>
      </c>
      <c r="W155" s="45">
        <v>102.4928</v>
      </c>
      <c r="X155" s="45">
        <v>38.434800000000003</v>
      </c>
      <c r="Y155" s="45">
        <v>7.6869600000000009</v>
      </c>
      <c r="Z155" s="45">
        <v>471.46688</v>
      </c>
      <c r="AA155" s="45">
        <v>106.76333333333334</v>
      </c>
      <c r="AB155" s="45">
        <v>142.35111111111112</v>
      </c>
      <c r="AC155" s="45">
        <v>91.674115555555574</v>
      </c>
      <c r="AD155" s="45">
        <v>340.78856000000007</v>
      </c>
      <c r="AE155" s="45">
        <v>103.13039999999999</v>
      </c>
      <c r="AF155" s="45">
        <v>397</v>
      </c>
      <c r="AG155" s="45">
        <v>0</v>
      </c>
      <c r="AH155" s="45">
        <v>0</v>
      </c>
      <c r="AI155" s="45">
        <v>0</v>
      </c>
      <c r="AJ155" s="45">
        <v>0</v>
      </c>
      <c r="AK155" s="45">
        <v>3.0700000000000003</v>
      </c>
      <c r="AL155" s="45">
        <v>0</v>
      </c>
      <c r="AM155" s="45">
        <v>503.2004</v>
      </c>
      <c r="AN155" s="45">
        <v>1315.4558400000001</v>
      </c>
      <c r="AO155" s="45">
        <v>6.4292780478395075</v>
      </c>
      <c r="AP155" s="45">
        <v>0.51434224382716054</v>
      </c>
      <c r="AQ155" s="45">
        <v>0.25717112191358027</v>
      </c>
      <c r="AR155" s="45">
        <v>4.4840600000000013</v>
      </c>
      <c r="AS155" s="45">
        <v>1.6501340800000008</v>
      </c>
      <c r="AT155" s="45">
        <v>55.089880000000001</v>
      </c>
      <c r="AU155" s="45">
        <v>2.1352666666666669</v>
      </c>
      <c r="AV155" s="45">
        <v>70.560132160246923</v>
      </c>
      <c r="AW155" s="45">
        <v>17.79388888888889</v>
      </c>
      <c r="AX155" s="45">
        <v>10.533982222222223</v>
      </c>
      <c r="AY155" s="45">
        <v>0.26690833333333336</v>
      </c>
      <c r="AZ155" s="45">
        <v>4.2705333333333337</v>
      </c>
      <c r="BA155" s="45">
        <v>1.660762962962963</v>
      </c>
      <c r="BB155" s="45">
        <v>12.705595872592596</v>
      </c>
      <c r="BC155" s="45">
        <v>47.23167161333334</v>
      </c>
      <c r="BD155" s="45">
        <v>174.70363636363635</v>
      </c>
      <c r="BE155" s="45">
        <v>174.70363636363635</v>
      </c>
      <c r="BF155" s="45">
        <v>221.93530797696968</v>
      </c>
      <c r="BG155" s="45">
        <v>67.580104166666672</v>
      </c>
      <c r="BH155" s="45"/>
      <c r="BI155" s="45">
        <v>0</v>
      </c>
      <c r="BJ155" s="45"/>
      <c r="BK155" s="45"/>
      <c r="BL155" s="45">
        <v>67.580104166666672</v>
      </c>
      <c r="BM155" s="45">
        <v>2956.6913843038842</v>
      </c>
      <c r="BN155" s="45">
        <f t="shared" si="24"/>
        <v>246.96579604983825</v>
      </c>
      <c r="BO155" s="45">
        <f t="shared" si="25"/>
        <v>174.52249587521902</v>
      </c>
      <c r="BP155" s="46">
        <f t="shared" si="27"/>
        <v>8.7106017191977063</v>
      </c>
      <c r="BQ155" s="46">
        <f t="shared" si="26"/>
        <v>1.8911174785100282</v>
      </c>
      <c r="BR155" s="47">
        <v>3.5000000000000004</v>
      </c>
      <c r="BS155" s="46">
        <f t="shared" si="28"/>
        <v>4.0114613180515759</v>
      </c>
      <c r="BT155" s="46">
        <f t="shared" si="29"/>
        <v>12.75</v>
      </c>
      <c r="BU155" s="46">
        <f t="shared" si="30"/>
        <v>14.613180515759311</v>
      </c>
      <c r="BV155" s="45">
        <f t="shared" si="31"/>
        <v>432.06664928222949</v>
      </c>
      <c r="BW155" s="45">
        <f t="shared" si="32"/>
        <v>853.55494120728679</v>
      </c>
      <c r="BX155" s="45">
        <f t="shared" si="33"/>
        <v>3810.2463255111711</v>
      </c>
      <c r="BY155" s="45">
        <f t="shared" si="34"/>
        <v>45722.955906134055</v>
      </c>
      <c r="BZ155" s="45">
        <f t="shared" si="35"/>
        <v>91445.91181226811</v>
      </c>
      <c r="CA155" s="48">
        <v>43101</v>
      </c>
      <c r="CB155" s="49">
        <v>0</v>
      </c>
      <c r="CC155" s="49">
        <v>0</v>
      </c>
    </row>
    <row r="156" spans="1:81">
      <c r="A156" s="41" t="s">
        <v>345</v>
      </c>
      <c r="B156" s="41" t="s">
        <v>73</v>
      </c>
      <c r="C156" s="41" t="s">
        <v>175</v>
      </c>
      <c r="D156" s="42" t="s">
        <v>346</v>
      </c>
      <c r="E156" s="43" t="s">
        <v>62</v>
      </c>
      <c r="F156" s="43" t="s">
        <v>63</v>
      </c>
      <c r="G156" s="43">
        <v>1</v>
      </c>
      <c r="H156" s="44">
        <v>1041.5999999999999</v>
      </c>
      <c r="I156" s="45">
        <v>1041.5999999999999</v>
      </c>
      <c r="J156" s="45"/>
      <c r="K156" s="45"/>
      <c r="L156" s="45"/>
      <c r="M156" s="45"/>
      <c r="N156" s="45"/>
      <c r="O156" s="45"/>
      <c r="P156" s="45"/>
      <c r="Q156" s="45">
        <v>1041.5999999999999</v>
      </c>
      <c r="R156" s="45">
        <v>208.32</v>
      </c>
      <c r="S156" s="45">
        <v>15.623999999999999</v>
      </c>
      <c r="T156" s="45">
        <v>10.415999999999999</v>
      </c>
      <c r="U156" s="45">
        <v>2.0831999999999997</v>
      </c>
      <c r="V156" s="45">
        <v>26.04</v>
      </c>
      <c r="W156" s="45">
        <v>83.327999999999989</v>
      </c>
      <c r="X156" s="45">
        <v>31.247999999999998</v>
      </c>
      <c r="Y156" s="45">
        <v>6.2495999999999992</v>
      </c>
      <c r="Z156" s="45">
        <v>383.30879999999996</v>
      </c>
      <c r="AA156" s="45">
        <v>86.799999999999983</v>
      </c>
      <c r="AB156" s="45">
        <v>115.73333333333332</v>
      </c>
      <c r="AC156" s="45">
        <v>74.532266666666672</v>
      </c>
      <c r="AD156" s="45">
        <v>277.06559999999996</v>
      </c>
      <c r="AE156" s="45">
        <v>117.504</v>
      </c>
      <c r="AF156" s="45">
        <v>397</v>
      </c>
      <c r="AG156" s="45">
        <v>0</v>
      </c>
      <c r="AH156" s="45">
        <v>0</v>
      </c>
      <c r="AI156" s="45">
        <v>0</v>
      </c>
      <c r="AJ156" s="45">
        <v>0</v>
      </c>
      <c r="AK156" s="45">
        <v>3.0700000000000003</v>
      </c>
      <c r="AL156" s="45">
        <v>0</v>
      </c>
      <c r="AM156" s="45">
        <v>517.57400000000007</v>
      </c>
      <c r="AN156" s="45">
        <v>1177.9484</v>
      </c>
      <c r="AO156" s="45">
        <v>5.2270879629629627</v>
      </c>
      <c r="AP156" s="45">
        <v>0.418167037037037</v>
      </c>
      <c r="AQ156" s="45">
        <v>0.2090835185185185</v>
      </c>
      <c r="AR156" s="45">
        <v>3.6456000000000004</v>
      </c>
      <c r="AS156" s="45">
        <v>1.3415808000000005</v>
      </c>
      <c r="AT156" s="45">
        <v>44.788799999999995</v>
      </c>
      <c r="AU156" s="45">
        <v>1.736</v>
      </c>
      <c r="AV156" s="45">
        <v>57.366319318518514</v>
      </c>
      <c r="AW156" s="45">
        <v>14.466666666666665</v>
      </c>
      <c r="AX156" s="45">
        <v>8.5642666666666667</v>
      </c>
      <c r="AY156" s="45">
        <v>0.21699999999999997</v>
      </c>
      <c r="AZ156" s="45">
        <v>3.472</v>
      </c>
      <c r="BA156" s="45">
        <v>1.350222222222222</v>
      </c>
      <c r="BB156" s="45">
        <v>10.329817244444445</v>
      </c>
      <c r="BC156" s="45">
        <v>38.3999728</v>
      </c>
      <c r="BD156" s="45"/>
      <c r="BE156" s="45">
        <v>0</v>
      </c>
      <c r="BF156" s="45">
        <v>38.3999728</v>
      </c>
      <c r="BG156" s="45">
        <v>48.642916666666657</v>
      </c>
      <c r="BH156" s="45"/>
      <c r="BI156" s="45">
        <v>0</v>
      </c>
      <c r="BJ156" s="45"/>
      <c r="BK156" s="45"/>
      <c r="BL156" s="45">
        <v>48.642916666666657</v>
      </c>
      <c r="BM156" s="45">
        <v>2363.9576087851847</v>
      </c>
      <c r="BN156" s="45">
        <f t="shared" si="24"/>
        <v>246.96579604983825</v>
      </c>
      <c r="BO156" s="45">
        <f t="shared" si="25"/>
        <v>174.52249587521902</v>
      </c>
      <c r="BP156" s="46">
        <f t="shared" si="27"/>
        <v>8.5633802816901436</v>
      </c>
      <c r="BQ156" s="46">
        <f t="shared" si="26"/>
        <v>1.8591549295774654</v>
      </c>
      <c r="BR156" s="47">
        <v>2</v>
      </c>
      <c r="BS156" s="46">
        <f t="shared" si="28"/>
        <v>2.2535211267605644</v>
      </c>
      <c r="BT156" s="46">
        <f t="shared" si="29"/>
        <v>11.25</v>
      </c>
      <c r="BU156" s="46">
        <f t="shared" si="30"/>
        <v>12.676056338028173</v>
      </c>
      <c r="BV156" s="45">
        <f t="shared" si="31"/>
        <v>299.65659829671364</v>
      </c>
      <c r="BW156" s="45">
        <f t="shared" si="32"/>
        <v>721.14489022177099</v>
      </c>
      <c r="BX156" s="45">
        <f t="shared" si="33"/>
        <v>3085.1024990069554</v>
      </c>
      <c r="BY156" s="45">
        <f t="shared" si="34"/>
        <v>37021.229988083462</v>
      </c>
      <c r="BZ156" s="45">
        <f t="shared" si="35"/>
        <v>74042.459976166923</v>
      </c>
      <c r="CA156" s="48">
        <v>43101</v>
      </c>
      <c r="CB156" s="49">
        <v>0</v>
      </c>
      <c r="CC156" s="49">
        <v>0</v>
      </c>
    </row>
    <row r="157" spans="1:81">
      <c r="A157" s="41" t="s">
        <v>345</v>
      </c>
      <c r="B157" s="41" t="s">
        <v>78</v>
      </c>
      <c r="C157" s="41" t="s">
        <v>347</v>
      </c>
      <c r="D157" s="42" t="s">
        <v>348</v>
      </c>
      <c r="E157" s="43" t="s">
        <v>62</v>
      </c>
      <c r="F157" s="43" t="s">
        <v>63</v>
      </c>
      <c r="G157" s="43">
        <v>1</v>
      </c>
      <c r="H157" s="44">
        <v>3062.89</v>
      </c>
      <c r="I157" s="45">
        <v>3062.89</v>
      </c>
      <c r="J157" s="45"/>
      <c r="K157" s="45"/>
      <c r="L157" s="45"/>
      <c r="M157" s="45"/>
      <c r="N157" s="45"/>
      <c r="O157" s="45"/>
      <c r="P157" s="45"/>
      <c r="Q157" s="45">
        <v>3062.89</v>
      </c>
      <c r="R157" s="45">
        <v>612.57799999999997</v>
      </c>
      <c r="S157" s="45">
        <v>45.943349999999995</v>
      </c>
      <c r="T157" s="45">
        <v>30.628899999999998</v>
      </c>
      <c r="U157" s="45">
        <v>6.1257799999999998</v>
      </c>
      <c r="V157" s="45">
        <v>76.572249999999997</v>
      </c>
      <c r="W157" s="45">
        <v>245.03119999999998</v>
      </c>
      <c r="X157" s="45">
        <v>91.88669999999999</v>
      </c>
      <c r="Y157" s="45">
        <v>18.37734</v>
      </c>
      <c r="Z157" s="45">
        <v>1127.1435199999999</v>
      </c>
      <c r="AA157" s="45">
        <v>255.24083333333331</v>
      </c>
      <c r="AB157" s="45">
        <v>340.32111111111107</v>
      </c>
      <c r="AC157" s="45">
        <v>219.16679555555558</v>
      </c>
      <c r="AD157" s="45">
        <v>814.72874000000002</v>
      </c>
      <c r="AE157" s="45">
        <v>0</v>
      </c>
      <c r="AF157" s="45">
        <v>397</v>
      </c>
      <c r="AG157" s="45">
        <v>0</v>
      </c>
      <c r="AH157" s="45">
        <v>0</v>
      </c>
      <c r="AI157" s="45">
        <v>0</v>
      </c>
      <c r="AJ157" s="45">
        <v>0</v>
      </c>
      <c r="AK157" s="45">
        <v>3.0700000000000003</v>
      </c>
      <c r="AL157" s="45">
        <v>293.88</v>
      </c>
      <c r="AM157" s="45">
        <v>693.95</v>
      </c>
      <c r="AN157" s="45">
        <v>2635.8222599999999</v>
      </c>
      <c r="AO157" s="45">
        <v>15.37057934992284</v>
      </c>
      <c r="AP157" s="45">
        <v>1.2296463479938271</v>
      </c>
      <c r="AQ157" s="45">
        <v>0.61482317399691355</v>
      </c>
      <c r="AR157" s="45">
        <v>10.720115000000002</v>
      </c>
      <c r="AS157" s="45">
        <v>3.9450023200000013</v>
      </c>
      <c r="AT157" s="45">
        <v>131.70426999999998</v>
      </c>
      <c r="AU157" s="45">
        <v>5.1048166666666672</v>
      </c>
      <c r="AV157" s="45">
        <v>168.68925285858023</v>
      </c>
      <c r="AW157" s="45">
        <v>42.540138888888883</v>
      </c>
      <c r="AX157" s="45">
        <v>25.183762222222224</v>
      </c>
      <c r="AY157" s="45">
        <v>0.63810208333333329</v>
      </c>
      <c r="AZ157" s="45">
        <v>10.209633333333334</v>
      </c>
      <c r="BA157" s="45">
        <v>3.9704129629629628</v>
      </c>
      <c r="BB157" s="45">
        <v>30.375474212592597</v>
      </c>
      <c r="BC157" s="45">
        <v>112.91752370333333</v>
      </c>
      <c r="BD157" s="45"/>
      <c r="BE157" s="45">
        <v>0</v>
      </c>
      <c r="BF157" s="45">
        <v>112.91752370333333</v>
      </c>
      <c r="BG157" s="45">
        <v>88.207604166666698</v>
      </c>
      <c r="BH157" s="45"/>
      <c r="BI157" s="45">
        <v>0</v>
      </c>
      <c r="BJ157" s="45"/>
      <c r="BK157" s="45"/>
      <c r="BL157" s="45">
        <v>88.207604166666698</v>
      </c>
      <c r="BM157" s="45">
        <v>6068.5266407285808</v>
      </c>
      <c r="BN157" s="45">
        <f t="shared" si="24"/>
        <v>246.96579604983825</v>
      </c>
      <c r="BO157" s="45">
        <f t="shared" si="25"/>
        <v>174.52249587521902</v>
      </c>
      <c r="BP157" s="46">
        <f t="shared" si="27"/>
        <v>8.5633802816901436</v>
      </c>
      <c r="BQ157" s="46">
        <f t="shared" si="26"/>
        <v>1.8591549295774654</v>
      </c>
      <c r="BR157" s="47">
        <v>2</v>
      </c>
      <c r="BS157" s="46">
        <f t="shared" si="28"/>
        <v>2.2535211267605644</v>
      </c>
      <c r="BT157" s="46">
        <f t="shared" si="29"/>
        <v>11.25</v>
      </c>
      <c r="BU157" s="46">
        <f t="shared" si="30"/>
        <v>12.676056338028173</v>
      </c>
      <c r="BV157" s="45">
        <f t="shared" si="31"/>
        <v>769.24985586700348</v>
      </c>
      <c r="BW157" s="45">
        <f t="shared" si="32"/>
        <v>1190.7381477920608</v>
      </c>
      <c r="BX157" s="45">
        <f t="shared" si="33"/>
        <v>7259.2647885206416</v>
      </c>
      <c r="BY157" s="45">
        <f t="shared" si="34"/>
        <v>87111.177462247695</v>
      </c>
      <c r="BZ157" s="45">
        <f t="shared" si="35"/>
        <v>174222.35492449539</v>
      </c>
      <c r="CA157" s="48">
        <v>43101</v>
      </c>
      <c r="CB157" s="49">
        <v>0</v>
      </c>
      <c r="CC157" s="49">
        <v>0</v>
      </c>
    </row>
    <row r="158" spans="1:81">
      <c r="A158" s="41" t="s">
        <v>345</v>
      </c>
      <c r="B158" s="41" t="s">
        <v>14</v>
      </c>
      <c r="C158" s="41" t="s">
        <v>175</v>
      </c>
      <c r="D158" s="42" t="s">
        <v>349</v>
      </c>
      <c r="E158" s="43" t="s">
        <v>62</v>
      </c>
      <c r="F158" s="43" t="s">
        <v>63</v>
      </c>
      <c r="G158" s="43">
        <v>2</v>
      </c>
      <c r="H158" s="44">
        <v>1281.1600000000001</v>
      </c>
      <c r="I158" s="45">
        <v>2562.3200000000002</v>
      </c>
      <c r="J158" s="45"/>
      <c r="K158" s="45"/>
      <c r="L158" s="45"/>
      <c r="M158" s="45"/>
      <c r="N158" s="45"/>
      <c r="O158" s="45"/>
      <c r="P158" s="45"/>
      <c r="Q158" s="45">
        <v>2562.3200000000002</v>
      </c>
      <c r="R158" s="45">
        <v>512.46400000000006</v>
      </c>
      <c r="S158" s="45">
        <v>38.434800000000003</v>
      </c>
      <c r="T158" s="45">
        <v>25.623200000000001</v>
      </c>
      <c r="U158" s="45">
        <v>5.1246400000000003</v>
      </c>
      <c r="V158" s="45">
        <v>64.058000000000007</v>
      </c>
      <c r="W158" s="45">
        <v>204.98560000000001</v>
      </c>
      <c r="X158" s="45">
        <v>76.869600000000005</v>
      </c>
      <c r="Y158" s="45">
        <v>15.373920000000002</v>
      </c>
      <c r="Z158" s="45">
        <v>942.93376000000001</v>
      </c>
      <c r="AA158" s="45">
        <v>213.52666666666667</v>
      </c>
      <c r="AB158" s="45">
        <v>284.70222222222225</v>
      </c>
      <c r="AC158" s="45">
        <v>183.34823111111115</v>
      </c>
      <c r="AD158" s="45">
        <v>681.57712000000015</v>
      </c>
      <c r="AE158" s="45">
        <v>206.26079999999999</v>
      </c>
      <c r="AF158" s="45">
        <v>794</v>
      </c>
      <c r="AG158" s="45">
        <v>0</v>
      </c>
      <c r="AH158" s="45">
        <v>0</v>
      </c>
      <c r="AI158" s="45">
        <v>0</v>
      </c>
      <c r="AJ158" s="45">
        <v>0</v>
      </c>
      <c r="AK158" s="45">
        <v>6.1400000000000006</v>
      </c>
      <c r="AL158" s="45">
        <v>0</v>
      </c>
      <c r="AM158" s="45">
        <v>1006.4008</v>
      </c>
      <c r="AN158" s="45">
        <v>2630.9116800000002</v>
      </c>
      <c r="AO158" s="45">
        <v>12.858556095679015</v>
      </c>
      <c r="AP158" s="45">
        <v>1.0286844876543211</v>
      </c>
      <c r="AQ158" s="45">
        <v>0.51434224382716054</v>
      </c>
      <c r="AR158" s="45">
        <v>8.9681200000000025</v>
      </c>
      <c r="AS158" s="45">
        <v>3.3002681600000017</v>
      </c>
      <c r="AT158" s="45">
        <v>110.17976</v>
      </c>
      <c r="AU158" s="45">
        <v>4.2705333333333337</v>
      </c>
      <c r="AV158" s="45">
        <v>141.12026432049385</v>
      </c>
      <c r="AW158" s="45">
        <v>35.587777777777781</v>
      </c>
      <c r="AX158" s="45">
        <v>21.067964444444446</v>
      </c>
      <c r="AY158" s="45">
        <v>0.53381666666666672</v>
      </c>
      <c r="AZ158" s="45">
        <v>8.5410666666666675</v>
      </c>
      <c r="BA158" s="45">
        <v>3.321525925925926</v>
      </c>
      <c r="BB158" s="45">
        <v>25.411191745185192</v>
      </c>
      <c r="BC158" s="45">
        <v>94.46334322666668</v>
      </c>
      <c r="BD158" s="45">
        <v>283.68542857142859</v>
      </c>
      <c r="BE158" s="45">
        <v>283.68542857142859</v>
      </c>
      <c r="BF158" s="45">
        <v>378.14877179809525</v>
      </c>
      <c r="BG158" s="45">
        <v>135.16020833333334</v>
      </c>
      <c r="BH158" s="45"/>
      <c r="BI158" s="45">
        <v>0</v>
      </c>
      <c r="BJ158" s="45"/>
      <c r="BK158" s="45"/>
      <c r="BL158" s="45">
        <v>135.16020833333334</v>
      </c>
      <c r="BM158" s="45">
        <v>5847.6609244519241</v>
      </c>
      <c r="BN158" s="45">
        <f t="shared" si="24"/>
        <v>493.93159209967649</v>
      </c>
      <c r="BO158" s="45">
        <f t="shared" si="25"/>
        <v>349.04499175043804</v>
      </c>
      <c r="BP158" s="46">
        <f t="shared" si="27"/>
        <v>8.5633802816901436</v>
      </c>
      <c r="BQ158" s="46">
        <f t="shared" si="26"/>
        <v>1.8591549295774654</v>
      </c>
      <c r="BR158" s="47">
        <v>2</v>
      </c>
      <c r="BS158" s="46">
        <f t="shared" si="28"/>
        <v>2.2535211267605644</v>
      </c>
      <c r="BT158" s="46">
        <f t="shared" si="29"/>
        <v>11.25</v>
      </c>
      <c r="BU158" s="46">
        <f t="shared" si="30"/>
        <v>12.676056338028173</v>
      </c>
      <c r="BV158" s="45">
        <f t="shared" si="31"/>
        <v>741.25279324038502</v>
      </c>
      <c r="BW158" s="45">
        <f t="shared" si="32"/>
        <v>1584.2293770904996</v>
      </c>
      <c r="BX158" s="45">
        <f t="shared" si="33"/>
        <v>7431.8903015424239</v>
      </c>
      <c r="BY158" s="45">
        <f t="shared" si="34"/>
        <v>89182.683618509094</v>
      </c>
      <c r="BZ158" s="45">
        <f t="shared" si="35"/>
        <v>178365.36723701819</v>
      </c>
      <c r="CA158" s="48">
        <v>43101</v>
      </c>
      <c r="CB158" s="49">
        <v>0</v>
      </c>
      <c r="CC158" s="49">
        <v>0</v>
      </c>
    </row>
    <row r="159" spans="1:81">
      <c r="A159" s="41" t="s">
        <v>345</v>
      </c>
      <c r="B159" s="41" t="s">
        <v>15</v>
      </c>
      <c r="C159" s="41" t="s">
        <v>175</v>
      </c>
      <c r="D159" s="42" t="s">
        <v>350</v>
      </c>
      <c r="E159" s="43" t="s">
        <v>62</v>
      </c>
      <c r="F159" s="43" t="s">
        <v>63</v>
      </c>
      <c r="G159" s="43">
        <v>2</v>
      </c>
      <c r="H159" s="44">
        <v>1281.1600000000001</v>
      </c>
      <c r="I159" s="45">
        <v>2562.3200000000002</v>
      </c>
      <c r="J159" s="45"/>
      <c r="K159" s="45"/>
      <c r="L159" s="45">
        <v>389.02728438095244</v>
      </c>
      <c r="M159" s="45"/>
      <c r="N159" s="45"/>
      <c r="O159" s="45"/>
      <c r="P159" s="45"/>
      <c r="Q159" s="45">
        <v>2951.3472843809527</v>
      </c>
      <c r="R159" s="45">
        <v>590.26945687619059</v>
      </c>
      <c r="S159" s="45">
        <v>44.270209265714286</v>
      </c>
      <c r="T159" s="45">
        <v>29.513472843809527</v>
      </c>
      <c r="U159" s="45">
        <v>5.9026945687619055</v>
      </c>
      <c r="V159" s="45">
        <v>73.783682109523824</v>
      </c>
      <c r="W159" s="45">
        <v>236.10778275047622</v>
      </c>
      <c r="X159" s="45">
        <v>88.540418531428571</v>
      </c>
      <c r="Y159" s="45">
        <v>17.708083706285716</v>
      </c>
      <c r="Z159" s="45">
        <v>1086.0958006521905</v>
      </c>
      <c r="AA159" s="45">
        <v>245.94560703174605</v>
      </c>
      <c r="AB159" s="45">
        <v>327.92747604232807</v>
      </c>
      <c r="AC159" s="45">
        <v>211.18529457125931</v>
      </c>
      <c r="AD159" s="45">
        <v>785.05837764533339</v>
      </c>
      <c r="AE159" s="45">
        <v>206.26079999999999</v>
      </c>
      <c r="AF159" s="45">
        <v>794</v>
      </c>
      <c r="AG159" s="45">
        <v>0</v>
      </c>
      <c r="AH159" s="45">
        <v>0</v>
      </c>
      <c r="AI159" s="45">
        <v>0</v>
      </c>
      <c r="AJ159" s="45">
        <v>0</v>
      </c>
      <c r="AK159" s="45">
        <v>6.1400000000000006</v>
      </c>
      <c r="AL159" s="45">
        <v>0</v>
      </c>
      <c r="AM159" s="45">
        <v>1006.4008</v>
      </c>
      <c r="AN159" s="45">
        <v>2877.554978297524</v>
      </c>
      <c r="AO159" s="45">
        <v>14.810821682710356</v>
      </c>
      <c r="AP159" s="45">
        <v>1.1848657346168285</v>
      </c>
      <c r="AQ159" s="45">
        <v>0.59243286730841427</v>
      </c>
      <c r="AR159" s="45">
        <v>10.329715495333335</v>
      </c>
      <c r="AS159" s="45">
        <v>3.8013353022826686</v>
      </c>
      <c r="AT159" s="45">
        <v>126.90793322838095</v>
      </c>
      <c r="AU159" s="45">
        <v>4.9189121406349212</v>
      </c>
      <c r="AV159" s="45">
        <v>162.54601645126746</v>
      </c>
      <c r="AW159" s="45">
        <v>40.990934505291008</v>
      </c>
      <c r="AX159" s="45">
        <v>24.266633227132278</v>
      </c>
      <c r="AY159" s="45">
        <v>0.61486401757936515</v>
      </c>
      <c r="AZ159" s="45">
        <v>9.8378242812698424</v>
      </c>
      <c r="BA159" s="45">
        <v>3.8258205538271608</v>
      </c>
      <c r="BB159" s="45">
        <v>29.269276183316681</v>
      </c>
      <c r="BC159" s="45">
        <v>108.80535276841633</v>
      </c>
      <c r="BD159" s="45">
        <v>326.75630648503403</v>
      </c>
      <c r="BE159" s="45">
        <v>326.75630648503403</v>
      </c>
      <c r="BF159" s="45">
        <v>435.56165925345033</v>
      </c>
      <c r="BG159" s="45">
        <v>135.16020833333332</v>
      </c>
      <c r="BH159" s="45"/>
      <c r="BI159" s="45">
        <v>0</v>
      </c>
      <c r="BJ159" s="45"/>
      <c r="BK159" s="45"/>
      <c r="BL159" s="45">
        <v>135.16020833333332</v>
      </c>
      <c r="BM159" s="45">
        <v>6562.1701467165294</v>
      </c>
      <c r="BN159" s="45">
        <f t="shared" si="24"/>
        <v>493.93159209967649</v>
      </c>
      <c r="BO159" s="45">
        <f t="shared" si="25"/>
        <v>349.04499175043804</v>
      </c>
      <c r="BP159" s="46">
        <f t="shared" si="27"/>
        <v>8.5633802816901436</v>
      </c>
      <c r="BQ159" s="46">
        <f t="shared" si="26"/>
        <v>1.8591549295774654</v>
      </c>
      <c r="BR159" s="47">
        <v>2</v>
      </c>
      <c r="BS159" s="46">
        <f t="shared" si="28"/>
        <v>2.2535211267605644</v>
      </c>
      <c r="BT159" s="46">
        <f t="shared" si="29"/>
        <v>11.25</v>
      </c>
      <c r="BU159" s="46">
        <f t="shared" si="30"/>
        <v>12.676056338028173</v>
      </c>
      <c r="BV159" s="45">
        <f t="shared" si="31"/>
        <v>831.82438479505333</v>
      </c>
      <c r="BW159" s="45">
        <f t="shared" si="32"/>
        <v>1674.8009686451678</v>
      </c>
      <c r="BX159" s="45">
        <f t="shared" si="33"/>
        <v>8236.9711153616972</v>
      </c>
      <c r="BY159" s="45">
        <f t="shared" si="34"/>
        <v>98843.653384340374</v>
      </c>
      <c r="BZ159" s="45">
        <f t="shared" si="35"/>
        <v>197687.30676868075</v>
      </c>
      <c r="CA159" s="48">
        <v>43101</v>
      </c>
      <c r="CB159" s="49">
        <v>0</v>
      </c>
      <c r="CC159" s="49">
        <v>0</v>
      </c>
    </row>
    <row r="160" spans="1:81">
      <c r="A160" s="41" t="s">
        <v>351</v>
      </c>
      <c r="B160" s="41" t="s">
        <v>14</v>
      </c>
      <c r="C160" s="41" t="s">
        <v>351</v>
      </c>
      <c r="D160" s="42" t="s">
        <v>352</v>
      </c>
      <c r="E160" s="43" t="s">
        <v>62</v>
      </c>
      <c r="F160" s="43" t="s">
        <v>63</v>
      </c>
      <c r="G160" s="43">
        <v>2</v>
      </c>
      <c r="H160" s="44">
        <v>1323.54</v>
      </c>
      <c r="I160" s="45">
        <v>2647.08</v>
      </c>
      <c r="J160" s="45"/>
      <c r="K160" s="45"/>
      <c r="L160" s="45"/>
      <c r="M160" s="45"/>
      <c r="N160" s="45"/>
      <c r="O160" s="51"/>
      <c r="P160" s="45"/>
      <c r="Q160" s="45">
        <v>2647.08</v>
      </c>
      <c r="R160" s="45">
        <v>529.41600000000005</v>
      </c>
      <c r="S160" s="45">
        <v>39.706199999999995</v>
      </c>
      <c r="T160" s="45">
        <v>26.470800000000001</v>
      </c>
      <c r="U160" s="45">
        <v>5.2941599999999998</v>
      </c>
      <c r="V160" s="45">
        <v>66.177000000000007</v>
      </c>
      <c r="W160" s="45">
        <v>211.7664</v>
      </c>
      <c r="X160" s="45">
        <v>79.412399999999991</v>
      </c>
      <c r="Y160" s="45">
        <v>15.882479999999999</v>
      </c>
      <c r="Z160" s="45">
        <v>974.12544000000003</v>
      </c>
      <c r="AA160" s="45">
        <v>220.58999999999997</v>
      </c>
      <c r="AB160" s="45">
        <v>294.11999999999995</v>
      </c>
      <c r="AC160" s="45">
        <v>189.41328000000001</v>
      </c>
      <c r="AD160" s="45">
        <v>704.12327999999991</v>
      </c>
      <c r="AE160" s="45">
        <v>201.17520000000002</v>
      </c>
      <c r="AF160" s="45">
        <v>794</v>
      </c>
      <c r="AG160" s="45">
        <v>0</v>
      </c>
      <c r="AH160" s="45">
        <v>66.88</v>
      </c>
      <c r="AI160" s="45">
        <v>0</v>
      </c>
      <c r="AJ160" s="45">
        <v>0</v>
      </c>
      <c r="AK160" s="45">
        <v>6.1400000000000006</v>
      </c>
      <c r="AL160" s="45">
        <v>0</v>
      </c>
      <c r="AM160" s="45">
        <v>1068.1952000000001</v>
      </c>
      <c r="AN160" s="45">
        <v>2746.4439199999997</v>
      </c>
      <c r="AO160" s="45">
        <v>13.283909375</v>
      </c>
      <c r="AP160" s="45">
        <v>1.06271275</v>
      </c>
      <c r="AQ160" s="45">
        <v>0.53135637499999999</v>
      </c>
      <c r="AR160" s="45">
        <v>9.2647800000000018</v>
      </c>
      <c r="AS160" s="45">
        <v>3.4094390400000014</v>
      </c>
      <c r="AT160" s="45">
        <v>113.82443999999998</v>
      </c>
      <c r="AU160" s="45">
        <v>4.4118000000000004</v>
      </c>
      <c r="AV160" s="45">
        <v>145.78843753999999</v>
      </c>
      <c r="AW160" s="45">
        <v>36.764999999999993</v>
      </c>
      <c r="AX160" s="45">
        <v>21.764880000000002</v>
      </c>
      <c r="AY160" s="45">
        <v>0.55147499999999994</v>
      </c>
      <c r="AZ160" s="45">
        <v>8.8236000000000008</v>
      </c>
      <c r="BA160" s="45">
        <v>3.4314</v>
      </c>
      <c r="BB160" s="45">
        <v>26.251778640000005</v>
      </c>
      <c r="BC160" s="45">
        <v>97.588133639999995</v>
      </c>
      <c r="BD160" s="51">
        <v>293.06957142857141</v>
      </c>
      <c r="BE160" s="45">
        <v>293.06957142857141</v>
      </c>
      <c r="BF160" s="45">
        <v>390.65770506857143</v>
      </c>
      <c r="BG160" s="45">
        <v>135.16020833333334</v>
      </c>
      <c r="BH160" s="45"/>
      <c r="BI160" s="45">
        <v>0</v>
      </c>
      <c r="BJ160" s="45"/>
      <c r="BK160" s="45"/>
      <c r="BL160" s="45">
        <v>135.16020833333334</v>
      </c>
      <c r="BM160" s="45">
        <v>6065.1302709419042</v>
      </c>
      <c r="BN160" s="45">
        <f t="shared" si="24"/>
        <v>493.93159209967649</v>
      </c>
      <c r="BO160" s="45">
        <f t="shared" si="25"/>
        <v>349.04499175043804</v>
      </c>
      <c r="BP160" s="46">
        <f t="shared" si="27"/>
        <v>8.6609686609686669</v>
      </c>
      <c r="BQ160" s="46">
        <f t="shared" si="26"/>
        <v>1.8803418803418819</v>
      </c>
      <c r="BR160" s="47">
        <v>3</v>
      </c>
      <c r="BS160" s="46">
        <f t="shared" si="28"/>
        <v>3.4188034188034218</v>
      </c>
      <c r="BT160" s="46">
        <f t="shared" si="29"/>
        <v>12.25</v>
      </c>
      <c r="BU160" s="46">
        <f t="shared" si="30"/>
        <v>13.960113960113972</v>
      </c>
      <c r="BV160" s="45">
        <f t="shared" si="31"/>
        <v>846.69909765285922</v>
      </c>
      <c r="BW160" s="45">
        <f t="shared" si="32"/>
        <v>1689.6756815029739</v>
      </c>
      <c r="BX160" s="45">
        <f t="shared" si="33"/>
        <v>7754.8059524448781</v>
      </c>
      <c r="BY160" s="45">
        <f t="shared" si="34"/>
        <v>93057.671429338545</v>
      </c>
      <c r="BZ160" s="45">
        <f t="shared" si="35"/>
        <v>186115.34285867709</v>
      </c>
      <c r="CA160" s="48">
        <v>43101</v>
      </c>
      <c r="CB160" s="49">
        <v>0</v>
      </c>
      <c r="CC160" s="49">
        <v>0</v>
      </c>
    </row>
    <row r="161" spans="1:81">
      <c r="A161" s="41" t="s">
        <v>351</v>
      </c>
      <c r="B161" s="41" t="s">
        <v>15</v>
      </c>
      <c r="C161" s="41" t="s">
        <v>351</v>
      </c>
      <c r="D161" s="42" t="s">
        <v>353</v>
      </c>
      <c r="E161" s="43" t="s">
        <v>62</v>
      </c>
      <c r="F161" s="43" t="s">
        <v>63</v>
      </c>
      <c r="G161" s="43">
        <v>2</v>
      </c>
      <c r="H161" s="44">
        <v>1323.54</v>
      </c>
      <c r="I161" s="45">
        <v>2647.08</v>
      </c>
      <c r="J161" s="45"/>
      <c r="K161" s="45"/>
      <c r="L161" s="51">
        <v>401.89607228571424</v>
      </c>
      <c r="M161" s="45"/>
      <c r="N161" s="45"/>
      <c r="O161" s="51"/>
      <c r="P161" s="45"/>
      <c r="Q161" s="45">
        <v>3048.9760722857141</v>
      </c>
      <c r="R161" s="45">
        <v>609.79521445714283</v>
      </c>
      <c r="S161" s="45">
        <v>45.734641084285713</v>
      </c>
      <c r="T161" s="45">
        <v>30.489760722857142</v>
      </c>
      <c r="U161" s="45">
        <v>6.097952144571428</v>
      </c>
      <c r="V161" s="45">
        <v>76.224401807142854</v>
      </c>
      <c r="W161" s="45">
        <v>243.91808578285713</v>
      </c>
      <c r="X161" s="45">
        <v>91.469282168571425</v>
      </c>
      <c r="Y161" s="45">
        <v>18.293856433714286</v>
      </c>
      <c r="Z161" s="45">
        <v>1122.0231946011429</v>
      </c>
      <c r="AA161" s="45">
        <v>254.08133935714284</v>
      </c>
      <c r="AB161" s="45">
        <v>338.77511914285708</v>
      </c>
      <c r="AC161" s="45">
        <v>218.17117672800001</v>
      </c>
      <c r="AD161" s="45">
        <v>811.02763522799989</v>
      </c>
      <c r="AE161" s="45">
        <v>201.17520000000002</v>
      </c>
      <c r="AF161" s="45">
        <v>794</v>
      </c>
      <c r="AG161" s="45">
        <v>0</v>
      </c>
      <c r="AH161" s="45">
        <v>66.88</v>
      </c>
      <c r="AI161" s="45">
        <v>0</v>
      </c>
      <c r="AJ161" s="45">
        <v>0</v>
      </c>
      <c r="AK161" s="45">
        <v>6.1400000000000006</v>
      </c>
      <c r="AL161" s="45">
        <v>0</v>
      </c>
      <c r="AM161" s="45">
        <v>1068.1952000000001</v>
      </c>
      <c r="AN161" s="45">
        <v>3001.2460298291426</v>
      </c>
      <c r="AO161" s="45">
        <v>15.300754730037202</v>
      </c>
      <c r="AP161" s="45">
        <v>1.2240603784029762</v>
      </c>
      <c r="AQ161" s="45">
        <v>0.61203018920148811</v>
      </c>
      <c r="AR161" s="45">
        <v>10.671416253</v>
      </c>
      <c r="AS161" s="45">
        <v>3.9270811811040014</v>
      </c>
      <c r="AT161" s="45">
        <v>131.1059711082857</v>
      </c>
      <c r="AU161" s="45">
        <v>5.0816267871428566</v>
      </c>
      <c r="AV161" s="45">
        <v>167.92294062717423</v>
      </c>
      <c r="AW161" s="45">
        <v>42.346889892857135</v>
      </c>
      <c r="AX161" s="45">
        <v>25.069358816571427</v>
      </c>
      <c r="AY161" s="45">
        <v>0.63520334839285708</v>
      </c>
      <c r="AZ161" s="45">
        <v>10.163253574285713</v>
      </c>
      <c r="BA161" s="45">
        <v>3.9523763899999995</v>
      </c>
      <c r="BB161" s="45">
        <v>30.237486184135431</v>
      </c>
      <c r="BC161" s="45">
        <v>112.40456820624257</v>
      </c>
      <c r="BD161" s="51">
        <v>337.56520800306123</v>
      </c>
      <c r="BE161" s="45">
        <v>337.56520800306123</v>
      </c>
      <c r="BF161" s="45">
        <v>449.9697762093038</v>
      </c>
      <c r="BG161" s="45">
        <v>135.16020833333332</v>
      </c>
      <c r="BH161" s="45"/>
      <c r="BI161" s="45">
        <v>0</v>
      </c>
      <c r="BJ161" s="45"/>
      <c r="BK161" s="45"/>
      <c r="BL161" s="45">
        <v>135.16020833333332</v>
      </c>
      <c r="BM161" s="45">
        <v>6803.2750272846679</v>
      </c>
      <c r="BN161" s="45">
        <f t="shared" si="24"/>
        <v>493.93159209967649</v>
      </c>
      <c r="BO161" s="45">
        <f t="shared" si="25"/>
        <v>349.04499175043804</v>
      </c>
      <c r="BP161" s="46">
        <f t="shared" si="27"/>
        <v>8.6609686609686669</v>
      </c>
      <c r="BQ161" s="46">
        <f t="shared" si="26"/>
        <v>1.8803418803418819</v>
      </c>
      <c r="BR161" s="47">
        <v>3</v>
      </c>
      <c r="BS161" s="46">
        <f t="shared" si="28"/>
        <v>3.4188034188034218</v>
      </c>
      <c r="BT161" s="46">
        <f t="shared" si="29"/>
        <v>12.25</v>
      </c>
      <c r="BU161" s="46">
        <f t="shared" si="30"/>
        <v>13.960113960113972</v>
      </c>
      <c r="BV161" s="45">
        <f t="shared" si="31"/>
        <v>949.74494682891452</v>
      </c>
      <c r="BW161" s="45">
        <f t="shared" si="32"/>
        <v>1792.721530679029</v>
      </c>
      <c r="BX161" s="45">
        <f t="shared" si="33"/>
        <v>8595.9965579636973</v>
      </c>
      <c r="BY161" s="45">
        <f t="shared" si="34"/>
        <v>103151.95869556436</v>
      </c>
      <c r="BZ161" s="45">
        <f t="shared" si="35"/>
        <v>206303.91739112872</v>
      </c>
      <c r="CA161" s="48">
        <v>43101</v>
      </c>
      <c r="CB161" s="49">
        <v>0</v>
      </c>
      <c r="CC161" s="49">
        <v>0</v>
      </c>
    </row>
    <row r="162" spans="1:81">
      <c r="A162" s="41" t="s">
        <v>354</v>
      </c>
      <c r="B162" s="41" t="s">
        <v>66</v>
      </c>
      <c r="C162" s="41" t="s">
        <v>165</v>
      </c>
      <c r="D162" s="42" t="s">
        <v>355</v>
      </c>
      <c r="E162" s="43" t="s">
        <v>62</v>
      </c>
      <c r="F162" s="43" t="s">
        <v>63</v>
      </c>
      <c r="G162" s="43">
        <v>1</v>
      </c>
      <c r="H162" s="44">
        <v>1281.1600000000001</v>
      </c>
      <c r="I162" s="45">
        <v>1281.1600000000001</v>
      </c>
      <c r="J162" s="45"/>
      <c r="K162" s="45"/>
      <c r="L162" s="45"/>
      <c r="M162" s="45"/>
      <c r="N162" s="45"/>
      <c r="O162" s="45"/>
      <c r="P162" s="45"/>
      <c r="Q162" s="45">
        <v>1281.1600000000001</v>
      </c>
      <c r="R162" s="45">
        <v>256.23200000000003</v>
      </c>
      <c r="S162" s="45">
        <v>19.217400000000001</v>
      </c>
      <c r="T162" s="45">
        <v>12.8116</v>
      </c>
      <c r="U162" s="45">
        <v>2.5623200000000002</v>
      </c>
      <c r="V162" s="45">
        <v>32.029000000000003</v>
      </c>
      <c r="W162" s="45">
        <v>102.4928</v>
      </c>
      <c r="X162" s="45">
        <v>38.434800000000003</v>
      </c>
      <c r="Y162" s="45">
        <v>7.6869600000000009</v>
      </c>
      <c r="Z162" s="45">
        <v>471.46688</v>
      </c>
      <c r="AA162" s="45">
        <v>106.76333333333334</v>
      </c>
      <c r="AB162" s="45">
        <v>142.35111111111112</v>
      </c>
      <c r="AC162" s="45">
        <v>91.674115555555574</v>
      </c>
      <c r="AD162" s="45">
        <v>340.78856000000007</v>
      </c>
      <c r="AE162" s="45">
        <v>103.13039999999999</v>
      </c>
      <c r="AF162" s="45">
        <v>397</v>
      </c>
      <c r="AG162" s="45">
        <v>0</v>
      </c>
      <c r="AH162" s="45">
        <v>0</v>
      </c>
      <c r="AI162" s="45">
        <v>0</v>
      </c>
      <c r="AJ162" s="45">
        <v>0</v>
      </c>
      <c r="AK162" s="45">
        <v>3.0700000000000003</v>
      </c>
      <c r="AL162" s="45">
        <v>0</v>
      </c>
      <c r="AM162" s="45">
        <v>503.2004</v>
      </c>
      <c r="AN162" s="45">
        <v>1315.4558400000001</v>
      </c>
      <c r="AO162" s="45">
        <v>6.4292780478395075</v>
      </c>
      <c r="AP162" s="45">
        <v>0.51434224382716054</v>
      </c>
      <c r="AQ162" s="45">
        <v>0.25717112191358027</v>
      </c>
      <c r="AR162" s="45">
        <v>4.4840600000000013</v>
      </c>
      <c r="AS162" s="45">
        <v>1.6501340800000008</v>
      </c>
      <c r="AT162" s="45">
        <v>55.089880000000001</v>
      </c>
      <c r="AU162" s="45">
        <v>2.1352666666666669</v>
      </c>
      <c r="AV162" s="45">
        <v>70.560132160246923</v>
      </c>
      <c r="AW162" s="45">
        <v>17.79388888888889</v>
      </c>
      <c r="AX162" s="45">
        <v>10.533982222222223</v>
      </c>
      <c r="AY162" s="45">
        <v>0.26690833333333336</v>
      </c>
      <c r="AZ162" s="45">
        <v>4.2705333333333337</v>
      </c>
      <c r="BA162" s="45">
        <v>1.660762962962963</v>
      </c>
      <c r="BB162" s="45">
        <v>12.705595872592596</v>
      </c>
      <c r="BC162" s="45">
        <v>47.23167161333334</v>
      </c>
      <c r="BD162" s="45">
        <v>174.70363636363635</v>
      </c>
      <c r="BE162" s="45">
        <v>174.70363636363635</v>
      </c>
      <c r="BF162" s="45">
        <v>221.93530797696968</v>
      </c>
      <c r="BG162" s="45">
        <v>67.580104166666672</v>
      </c>
      <c r="BH162" s="45"/>
      <c r="BI162" s="45">
        <v>0</v>
      </c>
      <c r="BJ162" s="45"/>
      <c r="BK162" s="45"/>
      <c r="BL162" s="45">
        <v>67.580104166666672</v>
      </c>
      <c r="BM162" s="45">
        <v>2956.6913843038842</v>
      </c>
      <c r="BN162" s="45">
        <f t="shared" si="24"/>
        <v>246.96579604983825</v>
      </c>
      <c r="BO162" s="45">
        <f t="shared" si="25"/>
        <v>174.52249587521902</v>
      </c>
      <c r="BP162" s="46">
        <f t="shared" si="27"/>
        <v>8.6609686609686669</v>
      </c>
      <c r="BQ162" s="46">
        <f t="shared" si="26"/>
        <v>1.8803418803418819</v>
      </c>
      <c r="BR162" s="47">
        <v>3</v>
      </c>
      <c r="BS162" s="46">
        <f t="shared" si="28"/>
        <v>3.4188034188034218</v>
      </c>
      <c r="BT162" s="46">
        <f t="shared" si="29"/>
        <v>12.25</v>
      </c>
      <c r="BU162" s="46">
        <f t="shared" si="30"/>
        <v>13.960113960113972</v>
      </c>
      <c r="BV162" s="45">
        <f t="shared" si="31"/>
        <v>412.75748669769359</v>
      </c>
      <c r="BW162" s="45">
        <f t="shared" si="32"/>
        <v>834.24577862275089</v>
      </c>
      <c r="BX162" s="45">
        <f t="shared" si="33"/>
        <v>3790.9371629266352</v>
      </c>
      <c r="BY162" s="45">
        <f t="shared" si="34"/>
        <v>45491.245955119623</v>
      </c>
      <c r="BZ162" s="45">
        <f t="shared" si="35"/>
        <v>90982.491910239245</v>
      </c>
      <c r="CA162" s="48">
        <v>43101</v>
      </c>
      <c r="CB162" s="49">
        <v>0</v>
      </c>
      <c r="CC162" s="49">
        <v>0</v>
      </c>
    </row>
    <row r="163" spans="1:81">
      <c r="A163" s="41" t="s">
        <v>356</v>
      </c>
      <c r="B163" s="41" t="s">
        <v>73</v>
      </c>
      <c r="C163" s="41" t="s">
        <v>356</v>
      </c>
      <c r="D163" s="42" t="s">
        <v>357</v>
      </c>
      <c r="E163" s="43" t="s">
        <v>62</v>
      </c>
      <c r="F163" s="43" t="s">
        <v>63</v>
      </c>
      <c r="G163" s="43">
        <v>1</v>
      </c>
      <c r="H163" s="44">
        <v>1076.08</v>
      </c>
      <c r="I163" s="45">
        <v>1076.08</v>
      </c>
      <c r="J163" s="45"/>
      <c r="K163" s="45"/>
      <c r="L163" s="45"/>
      <c r="M163" s="45"/>
      <c r="N163" s="45"/>
      <c r="O163" s="45"/>
      <c r="P163" s="45"/>
      <c r="Q163" s="45">
        <v>1076.08</v>
      </c>
      <c r="R163" s="45">
        <v>215.21600000000001</v>
      </c>
      <c r="S163" s="45">
        <v>16.141199999999998</v>
      </c>
      <c r="T163" s="45">
        <v>10.7608</v>
      </c>
      <c r="U163" s="45">
        <v>2.1521599999999999</v>
      </c>
      <c r="V163" s="45">
        <v>26.902000000000001</v>
      </c>
      <c r="W163" s="45">
        <v>86.086399999999998</v>
      </c>
      <c r="X163" s="45">
        <v>32.282399999999996</v>
      </c>
      <c r="Y163" s="45">
        <v>6.45648</v>
      </c>
      <c r="Z163" s="45">
        <v>395.99743999999998</v>
      </c>
      <c r="AA163" s="45">
        <v>89.673333333333318</v>
      </c>
      <c r="AB163" s="45">
        <v>119.56444444444443</v>
      </c>
      <c r="AC163" s="45">
        <v>76.999502222222233</v>
      </c>
      <c r="AD163" s="45">
        <v>286.23728</v>
      </c>
      <c r="AE163" s="45">
        <v>115.43520000000001</v>
      </c>
      <c r="AF163" s="45">
        <v>397</v>
      </c>
      <c r="AG163" s="45">
        <v>0</v>
      </c>
      <c r="AH163" s="45">
        <v>32.619999999999997</v>
      </c>
      <c r="AI163" s="45">
        <v>0</v>
      </c>
      <c r="AJ163" s="45">
        <v>0</v>
      </c>
      <c r="AK163" s="45">
        <v>3.0700000000000003</v>
      </c>
      <c r="AL163" s="45">
        <v>0</v>
      </c>
      <c r="AM163" s="45">
        <v>548.12520000000006</v>
      </c>
      <c r="AN163" s="45">
        <v>1230.3599199999999</v>
      </c>
      <c r="AO163" s="45">
        <v>5.400119830246914</v>
      </c>
      <c r="AP163" s="45">
        <v>0.43200958641975307</v>
      </c>
      <c r="AQ163" s="45">
        <v>0.21600479320987653</v>
      </c>
      <c r="AR163" s="45">
        <v>3.7662800000000001</v>
      </c>
      <c r="AS163" s="45">
        <v>1.3859910400000004</v>
      </c>
      <c r="AT163" s="45">
        <v>46.271439999999991</v>
      </c>
      <c r="AU163" s="45">
        <v>1.7934666666666668</v>
      </c>
      <c r="AV163" s="45">
        <v>59.265311916543205</v>
      </c>
      <c r="AW163" s="45">
        <v>14.945555555555554</v>
      </c>
      <c r="AX163" s="45">
        <v>8.8477688888888881</v>
      </c>
      <c r="AY163" s="45">
        <v>0.22418333333333329</v>
      </c>
      <c r="AZ163" s="45">
        <v>3.5869333333333335</v>
      </c>
      <c r="BA163" s="45">
        <v>1.3949185185185184</v>
      </c>
      <c r="BB163" s="45">
        <v>10.671764343703705</v>
      </c>
      <c r="BC163" s="45">
        <v>39.671123973333337</v>
      </c>
      <c r="BD163" s="45"/>
      <c r="BE163" s="45">
        <v>0</v>
      </c>
      <c r="BF163" s="45">
        <v>39.671123973333337</v>
      </c>
      <c r="BG163" s="45">
        <v>48.642916666666657</v>
      </c>
      <c r="BH163" s="45"/>
      <c r="BI163" s="45">
        <v>0</v>
      </c>
      <c r="BJ163" s="45"/>
      <c r="BK163" s="45"/>
      <c r="BL163" s="45">
        <v>48.642916666666657</v>
      </c>
      <c r="BM163" s="45">
        <v>2454.019272556543</v>
      </c>
      <c r="BN163" s="45">
        <f t="shared" si="24"/>
        <v>246.96579604983825</v>
      </c>
      <c r="BO163" s="45">
        <f t="shared" si="25"/>
        <v>174.52249587521902</v>
      </c>
      <c r="BP163" s="46">
        <f t="shared" si="27"/>
        <v>8.6609686609686669</v>
      </c>
      <c r="BQ163" s="46">
        <f t="shared" si="26"/>
        <v>1.8803418803418819</v>
      </c>
      <c r="BR163" s="47">
        <v>3</v>
      </c>
      <c r="BS163" s="46">
        <f t="shared" si="28"/>
        <v>3.4188034188034218</v>
      </c>
      <c r="BT163" s="46">
        <f t="shared" si="29"/>
        <v>12.25</v>
      </c>
      <c r="BU163" s="46">
        <f t="shared" si="30"/>
        <v>13.960113960113972</v>
      </c>
      <c r="BV163" s="45">
        <f t="shared" si="31"/>
        <v>342.58388705205334</v>
      </c>
      <c r="BW163" s="45">
        <f t="shared" si="32"/>
        <v>764.07217897711064</v>
      </c>
      <c r="BX163" s="45">
        <f t="shared" si="33"/>
        <v>3218.0914515336535</v>
      </c>
      <c r="BY163" s="45">
        <f t="shared" si="34"/>
        <v>38617.097418403842</v>
      </c>
      <c r="BZ163" s="45">
        <f t="shared" si="35"/>
        <v>77234.194836807685</v>
      </c>
      <c r="CA163" s="48">
        <v>43101</v>
      </c>
      <c r="CB163" s="49">
        <v>0</v>
      </c>
      <c r="CC163" s="49">
        <v>0</v>
      </c>
    </row>
    <row r="164" spans="1:81">
      <c r="A164" s="41" t="s">
        <v>356</v>
      </c>
      <c r="B164" s="41" t="s">
        <v>78</v>
      </c>
      <c r="C164" s="41" t="s">
        <v>358</v>
      </c>
      <c r="D164" s="42" t="s">
        <v>359</v>
      </c>
      <c r="E164" s="43" t="s">
        <v>62</v>
      </c>
      <c r="F164" s="43" t="s">
        <v>63</v>
      </c>
      <c r="G164" s="43">
        <v>1</v>
      </c>
      <c r="H164" s="44">
        <v>3062.89</v>
      </c>
      <c r="I164" s="45">
        <v>3062.89</v>
      </c>
      <c r="J164" s="45"/>
      <c r="K164" s="45"/>
      <c r="L164" s="45"/>
      <c r="M164" s="45"/>
      <c r="N164" s="45"/>
      <c r="O164" s="45"/>
      <c r="P164" s="45"/>
      <c r="Q164" s="45">
        <v>3062.89</v>
      </c>
      <c r="R164" s="45">
        <v>612.57799999999997</v>
      </c>
      <c r="S164" s="45">
        <v>45.943349999999995</v>
      </c>
      <c r="T164" s="45">
        <v>30.628899999999998</v>
      </c>
      <c r="U164" s="45">
        <v>6.1257799999999998</v>
      </c>
      <c r="V164" s="45">
        <v>76.572249999999997</v>
      </c>
      <c r="W164" s="45">
        <v>245.03119999999998</v>
      </c>
      <c r="X164" s="45">
        <v>91.88669999999999</v>
      </c>
      <c r="Y164" s="45">
        <v>18.37734</v>
      </c>
      <c r="Z164" s="45">
        <v>1127.1435199999999</v>
      </c>
      <c r="AA164" s="45">
        <v>255.24083333333331</v>
      </c>
      <c r="AB164" s="45">
        <v>340.32111111111107</v>
      </c>
      <c r="AC164" s="45">
        <v>219.16679555555558</v>
      </c>
      <c r="AD164" s="45">
        <v>814.72874000000002</v>
      </c>
      <c r="AE164" s="45">
        <v>0</v>
      </c>
      <c r="AF164" s="45">
        <v>397</v>
      </c>
      <c r="AG164" s="45">
        <v>0</v>
      </c>
      <c r="AH164" s="45">
        <v>0</v>
      </c>
      <c r="AI164" s="45">
        <v>0</v>
      </c>
      <c r="AJ164" s="45">
        <v>0</v>
      </c>
      <c r="AK164" s="45">
        <v>3.0700000000000003</v>
      </c>
      <c r="AL164" s="45">
        <v>293.88</v>
      </c>
      <c r="AM164" s="45">
        <v>693.95</v>
      </c>
      <c r="AN164" s="45">
        <v>2635.8222599999999</v>
      </c>
      <c r="AO164" s="45">
        <v>15.37057934992284</v>
      </c>
      <c r="AP164" s="45">
        <v>1.2296463479938271</v>
      </c>
      <c r="AQ164" s="45">
        <v>0.61482317399691355</v>
      </c>
      <c r="AR164" s="45">
        <v>10.720115000000002</v>
      </c>
      <c r="AS164" s="45">
        <v>3.9450023200000013</v>
      </c>
      <c r="AT164" s="45">
        <v>131.70426999999998</v>
      </c>
      <c r="AU164" s="45">
        <v>5.1048166666666672</v>
      </c>
      <c r="AV164" s="45">
        <v>168.68925285858023</v>
      </c>
      <c r="AW164" s="45">
        <v>42.540138888888883</v>
      </c>
      <c r="AX164" s="45">
        <v>25.183762222222224</v>
      </c>
      <c r="AY164" s="45">
        <v>0.63810208333333329</v>
      </c>
      <c r="AZ164" s="45">
        <v>10.209633333333334</v>
      </c>
      <c r="BA164" s="45">
        <v>3.9704129629629628</v>
      </c>
      <c r="BB164" s="45">
        <v>30.375474212592597</v>
      </c>
      <c r="BC164" s="45">
        <v>112.91752370333333</v>
      </c>
      <c r="BD164" s="45"/>
      <c r="BE164" s="45">
        <v>0</v>
      </c>
      <c r="BF164" s="45">
        <v>112.91752370333333</v>
      </c>
      <c r="BG164" s="45">
        <v>88.207604166666698</v>
      </c>
      <c r="BH164" s="45"/>
      <c r="BI164" s="45">
        <v>0</v>
      </c>
      <c r="BJ164" s="45"/>
      <c r="BK164" s="45"/>
      <c r="BL164" s="45">
        <v>88.207604166666698</v>
      </c>
      <c r="BM164" s="45">
        <v>6068.5266407285808</v>
      </c>
      <c r="BN164" s="45">
        <f t="shared" si="24"/>
        <v>246.96579604983825</v>
      </c>
      <c r="BO164" s="45">
        <f t="shared" si="25"/>
        <v>174.52249587521902</v>
      </c>
      <c r="BP164" s="46">
        <f t="shared" si="27"/>
        <v>8.6609686609686669</v>
      </c>
      <c r="BQ164" s="46">
        <f t="shared" si="26"/>
        <v>1.8803418803418819</v>
      </c>
      <c r="BR164" s="47">
        <v>3</v>
      </c>
      <c r="BS164" s="46">
        <f t="shared" si="28"/>
        <v>3.4188034188034218</v>
      </c>
      <c r="BT164" s="46">
        <f t="shared" si="29"/>
        <v>12.25</v>
      </c>
      <c r="BU164" s="46">
        <f t="shared" si="30"/>
        <v>13.960113960113972</v>
      </c>
      <c r="BV164" s="45">
        <f t="shared" si="31"/>
        <v>847.17323474558611</v>
      </c>
      <c r="BW164" s="45">
        <f t="shared" si="32"/>
        <v>1268.6615266706435</v>
      </c>
      <c r="BX164" s="45">
        <f t="shared" si="33"/>
        <v>7337.1881673992248</v>
      </c>
      <c r="BY164" s="45">
        <f t="shared" si="34"/>
        <v>88046.258008790697</v>
      </c>
      <c r="BZ164" s="45">
        <f t="shared" si="35"/>
        <v>176092.51601758139</v>
      </c>
      <c r="CA164" s="48">
        <v>43101</v>
      </c>
      <c r="CB164" s="49">
        <v>0</v>
      </c>
      <c r="CC164" s="49">
        <v>0</v>
      </c>
    </row>
    <row r="165" spans="1:81">
      <c r="A165" s="41" t="s">
        <v>356</v>
      </c>
      <c r="B165" s="41" t="s">
        <v>14</v>
      </c>
      <c r="C165" s="41" t="s">
        <v>356</v>
      </c>
      <c r="D165" s="42" t="s">
        <v>360</v>
      </c>
      <c r="E165" s="43" t="s">
        <v>62</v>
      </c>
      <c r="F165" s="43" t="s">
        <v>63</v>
      </c>
      <c r="G165" s="43">
        <v>2</v>
      </c>
      <c r="H165" s="44">
        <v>1393</v>
      </c>
      <c r="I165" s="45">
        <v>2786</v>
      </c>
      <c r="J165" s="45"/>
      <c r="K165" s="45"/>
      <c r="L165" s="45"/>
      <c r="M165" s="45"/>
      <c r="N165" s="45"/>
      <c r="O165" s="45"/>
      <c r="P165" s="45"/>
      <c r="Q165" s="45">
        <v>2786</v>
      </c>
      <c r="R165" s="45">
        <v>557.20000000000005</v>
      </c>
      <c r="S165" s="45">
        <v>41.79</v>
      </c>
      <c r="T165" s="45">
        <v>27.86</v>
      </c>
      <c r="U165" s="45">
        <v>5.5720000000000001</v>
      </c>
      <c r="V165" s="45">
        <v>69.650000000000006</v>
      </c>
      <c r="W165" s="45">
        <v>222.88</v>
      </c>
      <c r="X165" s="45">
        <v>83.58</v>
      </c>
      <c r="Y165" s="45">
        <v>16.716000000000001</v>
      </c>
      <c r="Z165" s="45">
        <v>1025.248</v>
      </c>
      <c r="AA165" s="45">
        <v>232.16666666666666</v>
      </c>
      <c r="AB165" s="45">
        <v>309.55555555555554</v>
      </c>
      <c r="AC165" s="45">
        <v>199.35377777777782</v>
      </c>
      <c r="AD165" s="45">
        <v>741.07600000000002</v>
      </c>
      <c r="AE165" s="45">
        <v>192.84</v>
      </c>
      <c r="AF165" s="45">
        <v>794</v>
      </c>
      <c r="AG165" s="45">
        <v>0</v>
      </c>
      <c r="AH165" s="45">
        <v>65.239999999999995</v>
      </c>
      <c r="AI165" s="45">
        <v>0</v>
      </c>
      <c r="AJ165" s="45">
        <v>0</v>
      </c>
      <c r="AK165" s="45">
        <v>6.1400000000000006</v>
      </c>
      <c r="AL165" s="45">
        <v>0</v>
      </c>
      <c r="AM165" s="45">
        <v>1058.22</v>
      </c>
      <c r="AN165" s="45">
        <v>2824.5439999999999</v>
      </c>
      <c r="AO165" s="45">
        <v>13.981055169753088</v>
      </c>
      <c r="AP165" s="45">
        <v>1.118484413580247</v>
      </c>
      <c r="AQ165" s="45">
        <v>0.55924220679012349</v>
      </c>
      <c r="AR165" s="45">
        <v>9.7510000000000012</v>
      </c>
      <c r="AS165" s="45">
        <v>3.5883680000000013</v>
      </c>
      <c r="AT165" s="45">
        <v>119.79799999999999</v>
      </c>
      <c r="AU165" s="45">
        <v>4.6433333333333335</v>
      </c>
      <c r="AV165" s="45">
        <v>153.4394831234568</v>
      </c>
      <c r="AW165" s="45">
        <v>38.694444444444443</v>
      </c>
      <c r="AX165" s="45">
        <v>22.907111111111114</v>
      </c>
      <c r="AY165" s="45">
        <v>0.58041666666666658</v>
      </c>
      <c r="AZ165" s="45">
        <v>9.2866666666666671</v>
      </c>
      <c r="BA165" s="45">
        <v>3.6114814814814813</v>
      </c>
      <c r="BB165" s="45">
        <v>27.629484296296301</v>
      </c>
      <c r="BC165" s="45">
        <v>102.70960466666666</v>
      </c>
      <c r="BD165" s="45">
        <v>308.45000000000005</v>
      </c>
      <c r="BE165" s="45">
        <v>308.45000000000005</v>
      </c>
      <c r="BF165" s="45">
        <v>411.15960466666672</v>
      </c>
      <c r="BG165" s="45">
        <v>135.16020833333334</v>
      </c>
      <c r="BH165" s="45"/>
      <c r="BI165" s="45">
        <v>0</v>
      </c>
      <c r="BJ165" s="45"/>
      <c r="BK165" s="45"/>
      <c r="BL165" s="45">
        <v>135.16020833333334</v>
      </c>
      <c r="BM165" s="45">
        <v>6310.3032961234567</v>
      </c>
      <c r="BN165" s="45">
        <f t="shared" si="24"/>
        <v>493.93159209967649</v>
      </c>
      <c r="BO165" s="45">
        <f t="shared" si="25"/>
        <v>349.04499175043804</v>
      </c>
      <c r="BP165" s="46">
        <f t="shared" si="27"/>
        <v>8.6609686609686669</v>
      </c>
      <c r="BQ165" s="46">
        <f t="shared" si="26"/>
        <v>1.8803418803418819</v>
      </c>
      <c r="BR165" s="47">
        <v>3</v>
      </c>
      <c r="BS165" s="46">
        <f t="shared" si="28"/>
        <v>3.4188034188034218</v>
      </c>
      <c r="BT165" s="46">
        <f t="shared" si="29"/>
        <v>12.25</v>
      </c>
      <c r="BU165" s="46">
        <f t="shared" si="30"/>
        <v>13.960113960113972</v>
      </c>
      <c r="BV165" s="45">
        <f t="shared" si="31"/>
        <v>880.92553136766276</v>
      </c>
      <c r="BW165" s="45">
        <f t="shared" si="32"/>
        <v>1723.9021152177775</v>
      </c>
      <c r="BX165" s="45">
        <f t="shared" si="33"/>
        <v>8034.2054113412341</v>
      </c>
      <c r="BY165" s="45">
        <f t="shared" si="34"/>
        <v>96410.46493609481</v>
      </c>
      <c r="BZ165" s="45">
        <f t="shared" si="35"/>
        <v>192820.92987218962</v>
      </c>
      <c r="CA165" s="48">
        <v>43101</v>
      </c>
      <c r="CB165" s="49">
        <v>0</v>
      </c>
      <c r="CC165" s="49">
        <v>0</v>
      </c>
    </row>
    <row r="166" spans="1:81">
      <c r="A166" s="41" t="s">
        <v>356</v>
      </c>
      <c r="B166" s="41" t="s">
        <v>15</v>
      </c>
      <c r="C166" s="41" t="s">
        <v>356</v>
      </c>
      <c r="D166" s="42" t="s">
        <v>361</v>
      </c>
      <c r="E166" s="43" t="s">
        <v>62</v>
      </c>
      <c r="F166" s="43" t="s">
        <v>63</v>
      </c>
      <c r="G166" s="43">
        <v>2</v>
      </c>
      <c r="H166" s="44">
        <v>1393</v>
      </c>
      <c r="I166" s="45">
        <v>2786</v>
      </c>
      <c r="J166" s="45"/>
      <c r="K166" s="45"/>
      <c r="L166" s="45">
        <v>422.98776666666674</v>
      </c>
      <c r="M166" s="45"/>
      <c r="N166" s="45"/>
      <c r="O166" s="45"/>
      <c r="P166" s="45"/>
      <c r="Q166" s="45">
        <v>3208.9877666666666</v>
      </c>
      <c r="R166" s="45">
        <v>641.79755333333333</v>
      </c>
      <c r="S166" s="45">
        <v>48.134816499999999</v>
      </c>
      <c r="T166" s="45">
        <v>32.089877666666666</v>
      </c>
      <c r="U166" s="45">
        <v>6.4179755333333333</v>
      </c>
      <c r="V166" s="45">
        <v>80.224694166666666</v>
      </c>
      <c r="W166" s="45">
        <v>256.71902133333333</v>
      </c>
      <c r="X166" s="45">
        <v>96.269632999999999</v>
      </c>
      <c r="Y166" s="45">
        <v>19.2539266</v>
      </c>
      <c r="Z166" s="45">
        <v>1180.9074981333333</v>
      </c>
      <c r="AA166" s="45">
        <v>267.41564722222222</v>
      </c>
      <c r="AB166" s="45">
        <v>356.55419629629625</v>
      </c>
      <c r="AC166" s="45">
        <v>229.62090241481485</v>
      </c>
      <c r="AD166" s="45">
        <v>853.59074593333332</v>
      </c>
      <c r="AE166" s="45">
        <v>192.84</v>
      </c>
      <c r="AF166" s="45">
        <v>794</v>
      </c>
      <c r="AG166" s="45">
        <v>0</v>
      </c>
      <c r="AH166" s="45">
        <v>65.239999999999995</v>
      </c>
      <c r="AI166" s="45">
        <v>0</v>
      </c>
      <c r="AJ166" s="45">
        <v>0</v>
      </c>
      <c r="AK166" s="45">
        <v>6.1400000000000006</v>
      </c>
      <c r="AL166" s="45">
        <v>0</v>
      </c>
      <c r="AM166" s="45">
        <v>1058.22</v>
      </c>
      <c r="AN166" s="45">
        <v>3092.7182440666666</v>
      </c>
      <c r="AO166" s="45">
        <v>16.103745515014147</v>
      </c>
      <c r="AP166" s="45">
        <v>1.2882996412011318</v>
      </c>
      <c r="AQ166" s="45">
        <v>0.64414982060056591</v>
      </c>
      <c r="AR166" s="45">
        <v>11.231457183333335</v>
      </c>
      <c r="AS166" s="45">
        <v>4.1331762434666679</v>
      </c>
      <c r="AT166" s="45">
        <v>137.98647396666667</v>
      </c>
      <c r="AU166" s="45">
        <v>5.3483129444444444</v>
      </c>
      <c r="AV166" s="45">
        <v>176.73561531472694</v>
      </c>
      <c r="AW166" s="45">
        <v>44.569274537037032</v>
      </c>
      <c r="AX166" s="45">
        <v>26.385010525925928</v>
      </c>
      <c r="AY166" s="45">
        <v>0.66853911805555555</v>
      </c>
      <c r="AZ166" s="45">
        <v>10.696625888888889</v>
      </c>
      <c r="BA166" s="45">
        <v>4.159798956790123</v>
      </c>
      <c r="BB166" s="45">
        <v>31.824363641824696</v>
      </c>
      <c r="BC166" s="45">
        <v>118.30361266852222</v>
      </c>
      <c r="BD166" s="45">
        <v>355.28078845238093</v>
      </c>
      <c r="BE166" s="45">
        <v>355.28078845238093</v>
      </c>
      <c r="BF166" s="45">
        <v>473.58440112090318</v>
      </c>
      <c r="BG166" s="45">
        <v>135.16020833333332</v>
      </c>
      <c r="BH166" s="45"/>
      <c r="BI166" s="45">
        <v>0</v>
      </c>
      <c r="BJ166" s="45"/>
      <c r="BK166" s="45"/>
      <c r="BL166" s="45">
        <v>135.16020833333332</v>
      </c>
      <c r="BM166" s="45">
        <v>7087.1862355022959</v>
      </c>
      <c r="BN166" s="45">
        <f t="shared" si="24"/>
        <v>493.93159209967649</v>
      </c>
      <c r="BO166" s="45">
        <f t="shared" si="25"/>
        <v>349.04499175043804</v>
      </c>
      <c r="BP166" s="46">
        <f t="shared" si="27"/>
        <v>8.6609686609686669</v>
      </c>
      <c r="BQ166" s="46">
        <f t="shared" si="26"/>
        <v>1.8803418803418819</v>
      </c>
      <c r="BR166" s="47">
        <v>3</v>
      </c>
      <c r="BS166" s="46">
        <f t="shared" si="28"/>
        <v>3.4188034188034218</v>
      </c>
      <c r="BT166" s="46">
        <f t="shared" si="29"/>
        <v>12.25</v>
      </c>
      <c r="BU166" s="46">
        <f t="shared" si="30"/>
        <v>13.960113960113972</v>
      </c>
      <c r="BV166" s="45">
        <f t="shared" si="31"/>
        <v>989.3792750416319</v>
      </c>
      <c r="BW166" s="45">
        <f t="shared" si="32"/>
        <v>1832.3558588917465</v>
      </c>
      <c r="BX166" s="45">
        <f t="shared" si="33"/>
        <v>8919.5420943940426</v>
      </c>
      <c r="BY166" s="45">
        <f t="shared" si="34"/>
        <v>107034.50513272852</v>
      </c>
      <c r="BZ166" s="45">
        <f t="shared" si="35"/>
        <v>214069.01026545704</v>
      </c>
      <c r="CA166" s="48">
        <v>43101</v>
      </c>
      <c r="CB166" s="49">
        <v>0</v>
      </c>
      <c r="CC166" s="49">
        <v>0</v>
      </c>
    </row>
    <row r="167" spans="1:81">
      <c r="A167" s="41" t="s">
        <v>362</v>
      </c>
      <c r="B167" s="41" t="s">
        <v>78</v>
      </c>
      <c r="C167" s="41" t="s">
        <v>363</v>
      </c>
      <c r="D167" s="42" t="s">
        <v>364</v>
      </c>
      <c r="E167" s="43" t="s">
        <v>62</v>
      </c>
      <c r="F167" s="43" t="s">
        <v>63</v>
      </c>
      <c r="G167" s="43">
        <v>3</v>
      </c>
      <c r="H167" s="44">
        <v>3035.23</v>
      </c>
      <c r="I167" s="45">
        <v>9105.69</v>
      </c>
      <c r="J167" s="45"/>
      <c r="K167" s="45"/>
      <c r="L167" s="45"/>
      <c r="M167" s="45"/>
      <c r="N167" s="45"/>
      <c r="O167" s="45"/>
      <c r="P167" s="45"/>
      <c r="Q167" s="45">
        <v>9105.69</v>
      </c>
      <c r="R167" s="45">
        <v>1821.1380000000001</v>
      </c>
      <c r="S167" s="45">
        <v>136.58535000000001</v>
      </c>
      <c r="T167" s="45">
        <v>91.056900000000013</v>
      </c>
      <c r="U167" s="45">
        <v>18.211380000000002</v>
      </c>
      <c r="V167" s="45">
        <v>227.64225000000002</v>
      </c>
      <c r="W167" s="45">
        <v>728.4552000000001</v>
      </c>
      <c r="X167" s="45">
        <v>273.17070000000001</v>
      </c>
      <c r="Y167" s="45">
        <v>54.634140000000002</v>
      </c>
      <c r="Z167" s="45">
        <v>3350.8939200000009</v>
      </c>
      <c r="AA167" s="45">
        <v>758.8075</v>
      </c>
      <c r="AB167" s="45">
        <v>1011.7433333333333</v>
      </c>
      <c r="AC167" s="45">
        <v>651.56270666666683</v>
      </c>
      <c r="AD167" s="45">
        <v>2422.1135400000003</v>
      </c>
      <c r="AE167" s="45">
        <v>0</v>
      </c>
      <c r="AF167" s="45">
        <v>1191</v>
      </c>
      <c r="AG167" s="45">
        <v>0</v>
      </c>
      <c r="AH167" s="45">
        <v>45</v>
      </c>
      <c r="AI167" s="45">
        <v>0</v>
      </c>
      <c r="AJ167" s="45">
        <v>0</v>
      </c>
      <c r="AK167" s="45">
        <v>9.2100000000000009</v>
      </c>
      <c r="AL167" s="45">
        <v>881.64</v>
      </c>
      <c r="AM167" s="45">
        <v>2126.85</v>
      </c>
      <c r="AN167" s="45">
        <v>7899.8574600000011</v>
      </c>
      <c r="AO167" s="45">
        <v>45.695317390046306</v>
      </c>
      <c r="AP167" s="45">
        <v>3.6556253912037042</v>
      </c>
      <c r="AQ167" s="45">
        <v>1.8278126956018521</v>
      </c>
      <c r="AR167" s="45">
        <v>31.869915000000006</v>
      </c>
      <c r="AS167" s="45">
        <v>11.728128720000006</v>
      </c>
      <c r="AT167" s="45">
        <v>391.54467</v>
      </c>
      <c r="AU167" s="45">
        <v>15.176150000000002</v>
      </c>
      <c r="AV167" s="45">
        <v>501.49761919685187</v>
      </c>
      <c r="AW167" s="45">
        <v>126.46791666666667</v>
      </c>
      <c r="AX167" s="45">
        <v>74.869006666666678</v>
      </c>
      <c r="AY167" s="45">
        <v>1.89701875</v>
      </c>
      <c r="AZ167" s="45">
        <v>30.352300000000003</v>
      </c>
      <c r="BA167" s="45">
        <v>11.803672222222222</v>
      </c>
      <c r="BB167" s="45">
        <v>90.30348846444447</v>
      </c>
      <c r="BC167" s="45">
        <v>335.69340277000003</v>
      </c>
      <c r="BD167" s="45"/>
      <c r="BE167" s="45">
        <v>0</v>
      </c>
      <c r="BF167" s="45">
        <v>335.69340277000003</v>
      </c>
      <c r="BG167" s="45">
        <v>264.62281250000012</v>
      </c>
      <c r="BH167" s="45"/>
      <c r="BI167" s="45">
        <v>0</v>
      </c>
      <c r="BJ167" s="45"/>
      <c r="BK167" s="45"/>
      <c r="BL167" s="45">
        <v>264.62281250000012</v>
      </c>
      <c r="BM167" s="45">
        <v>18107.361294466857</v>
      </c>
      <c r="BN167" s="45">
        <f t="shared" si="24"/>
        <v>740.89738814951477</v>
      </c>
      <c r="BO167" s="45">
        <f t="shared" si="25"/>
        <v>523.56748762565712</v>
      </c>
      <c r="BP167" s="46">
        <f t="shared" si="27"/>
        <v>8.5633802816901436</v>
      </c>
      <c r="BQ167" s="46">
        <f t="shared" si="26"/>
        <v>1.8591549295774654</v>
      </c>
      <c r="BR167" s="47">
        <v>2</v>
      </c>
      <c r="BS167" s="46">
        <f t="shared" si="28"/>
        <v>2.2535211267605644</v>
      </c>
      <c r="BT167" s="46">
        <f t="shared" si="29"/>
        <v>11.25</v>
      </c>
      <c r="BU167" s="46">
        <f t="shared" si="30"/>
        <v>12.676056338028173</v>
      </c>
      <c r="BV167" s="45">
        <f t="shared" si="31"/>
        <v>2295.2993190169263</v>
      </c>
      <c r="BW167" s="45">
        <f t="shared" si="32"/>
        <v>3559.7641947920984</v>
      </c>
      <c r="BX167" s="45">
        <f t="shared" si="33"/>
        <v>21667.125489258957</v>
      </c>
      <c r="BY167" s="45">
        <f t="shared" si="34"/>
        <v>260005.50587110748</v>
      </c>
      <c r="BZ167" s="45">
        <f t="shared" si="35"/>
        <v>520011.01174221496</v>
      </c>
      <c r="CA167" s="48">
        <v>43101</v>
      </c>
      <c r="CB167" s="49">
        <v>0</v>
      </c>
      <c r="CC167" s="49">
        <v>0</v>
      </c>
    </row>
    <row r="168" spans="1:81">
      <c r="A168" s="41" t="s">
        <v>362</v>
      </c>
      <c r="B168" s="41" t="s">
        <v>78</v>
      </c>
      <c r="C168" s="41" t="s">
        <v>363</v>
      </c>
      <c r="D168" s="42" t="s">
        <v>365</v>
      </c>
      <c r="E168" s="43" t="s">
        <v>62</v>
      </c>
      <c r="F168" s="43" t="s">
        <v>64</v>
      </c>
      <c r="G168" s="43">
        <v>1</v>
      </c>
      <c r="H168" s="44">
        <v>3035.23</v>
      </c>
      <c r="I168" s="45">
        <v>3035.23</v>
      </c>
      <c r="J168" s="45"/>
      <c r="K168" s="45"/>
      <c r="L168" s="45"/>
      <c r="M168" s="45"/>
      <c r="N168" s="45"/>
      <c r="O168" s="45"/>
      <c r="P168" s="45"/>
      <c r="Q168" s="45">
        <v>3035.23</v>
      </c>
      <c r="R168" s="45">
        <v>607.04600000000005</v>
      </c>
      <c r="S168" s="45">
        <v>45.528449999999999</v>
      </c>
      <c r="T168" s="45">
        <v>30.3523</v>
      </c>
      <c r="U168" s="45">
        <v>6.0704599999999997</v>
      </c>
      <c r="V168" s="45">
        <v>75.880750000000006</v>
      </c>
      <c r="W168" s="45">
        <v>242.8184</v>
      </c>
      <c r="X168" s="45">
        <v>91.056899999999999</v>
      </c>
      <c r="Y168" s="45">
        <v>18.211380000000002</v>
      </c>
      <c r="Z168" s="45">
        <v>1116.9646400000001</v>
      </c>
      <c r="AA168" s="45">
        <v>252.93583333333333</v>
      </c>
      <c r="AB168" s="45">
        <v>337.24777777777774</v>
      </c>
      <c r="AC168" s="45">
        <v>217.18756888888893</v>
      </c>
      <c r="AD168" s="45">
        <v>807.37117999999998</v>
      </c>
      <c r="AE168" s="45">
        <v>0</v>
      </c>
      <c r="AF168" s="45">
        <v>397</v>
      </c>
      <c r="AG168" s="45">
        <v>0</v>
      </c>
      <c r="AH168" s="45">
        <v>15</v>
      </c>
      <c r="AI168" s="45">
        <v>0</v>
      </c>
      <c r="AJ168" s="45">
        <v>0</v>
      </c>
      <c r="AK168" s="45">
        <v>3.0700000000000003</v>
      </c>
      <c r="AL168" s="45">
        <v>293.88</v>
      </c>
      <c r="AM168" s="45">
        <v>708.95</v>
      </c>
      <c r="AN168" s="45">
        <v>2633.2858200000001</v>
      </c>
      <c r="AO168" s="45">
        <v>15.231772463348767</v>
      </c>
      <c r="AP168" s="45">
        <v>1.2185417970679013</v>
      </c>
      <c r="AQ168" s="45">
        <v>0.60927089853395067</v>
      </c>
      <c r="AR168" s="45">
        <v>10.623305000000002</v>
      </c>
      <c r="AS168" s="45">
        <v>3.9093762400000016</v>
      </c>
      <c r="AT168" s="45">
        <v>130.51488999999998</v>
      </c>
      <c r="AU168" s="45">
        <v>5.0587166666666672</v>
      </c>
      <c r="AV168" s="45">
        <v>167.16587306561726</v>
      </c>
      <c r="AW168" s="45">
        <v>42.155972222222218</v>
      </c>
      <c r="AX168" s="45">
        <v>24.956335555555558</v>
      </c>
      <c r="AY168" s="45">
        <v>0.63233958333333329</v>
      </c>
      <c r="AZ168" s="45">
        <v>10.117433333333334</v>
      </c>
      <c r="BA168" s="45">
        <v>3.9345574074074072</v>
      </c>
      <c r="BB168" s="45">
        <v>30.101162821481488</v>
      </c>
      <c r="BC168" s="45">
        <v>111.89780092333334</v>
      </c>
      <c r="BD168" s="45"/>
      <c r="BE168" s="45">
        <v>0</v>
      </c>
      <c r="BF168" s="45">
        <v>111.89780092333334</v>
      </c>
      <c r="BG168" s="45">
        <v>88.207604166666698</v>
      </c>
      <c r="BH168" s="45"/>
      <c r="BI168" s="45">
        <v>0</v>
      </c>
      <c r="BJ168" s="45"/>
      <c r="BK168" s="45"/>
      <c r="BL168" s="45">
        <v>88.207604166666698</v>
      </c>
      <c r="BM168" s="45">
        <v>6035.787098155618</v>
      </c>
      <c r="BN168" s="45">
        <f t="shared" si="24"/>
        <v>246.96579604983825</v>
      </c>
      <c r="BO168" s="45">
        <f t="shared" si="25"/>
        <v>174.52249587521902</v>
      </c>
      <c r="BP168" s="46">
        <f t="shared" si="27"/>
        <v>8.5633802816901436</v>
      </c>
      <c r="BQ168" s="46">
        <f t="shared" si="26"/>
        <v>1.8591549295774654</v>
      </c>
      <c r="BR168" s="47">
        <v>2</v>
      </c>
      <c r="BS168" s="46">
        <f t="shared" si="28"/>
        <v>2.2535211267605644</v>
      </c>
      <c r="BT168" s="46">
        <f t="shared" si="29"/>
        <v>11.25</v>
      </c>
      <c r="BU168" s="46">
        <f t="shared" si="30"/>
        <v>12.676056338028173</v>
      </c>
      <c r="BV168" s="45">
        <f t="shared" si="31"/>
        <v>765.09977300564196</v>
      </c>
      <c r="BW168" s="45">
        <f t="shared" si="32"/>
        <v>1186.5880649306991</v>
      </c>
      <c r="BX168" s="45">
        <f t="shared" si="33"/>
        <v>7222.3751630863171</v>
      </c>
      <c r="BY168" s="45">
        <f t="shared" si="34"/>
        <v>86668.501957035798</v>
      </c>
      <c r="BZ168" s="45">
        <f t="shared" si="35"/>
        <v>173337.0039140716</v>
      </c>
      <c r="CA168" s="48">
        <v>43101</v>
      </c>
      <c r="CB168" s="49">
        <v>0</v>
      </c>
      <c r="CC168" s="49">
        <v>0</v>
      </c>
    </row>
    <row r="169" spans="1:81">
      <c r="A169" s="41" t="s">
        <v>362</v>
      </c>
      <c r="B169" s="41" t="s">
        <v>14</v>
      </c>
      <c r="C169" s="41" t="s">
        <v>362</v>
      </c>
      <c r="D169" s="42" t="s">
        <v>366</v>
      </c>
      <c r="E169" s="43" t="s">
        <v>62</v>
      </c>
      <c r="F169" s="43" t="s">
        <v>63</v>
      </c>
      <c r="G169" s="43">
        <v>4</v>
      </c>
      <c r="H169" s="44">
        <v>1393</v>
      </c>
      <c r="I169" s="45">
        <v>5572</v>
      </c>
      <c r="J169" s="45"/>
      <c r="K169" s="45"/>
      <c r="L169" s="45"/>
      <c r="M169" s="45"/>
      <c r="N169" s="45"/>
      <c r="O169" s="45"/>
      <c r="P169" s="45"/>
      <c r="Q169" s="45">
        <v>5572</v>
      </c>
      <c r="R169" s="45">
        <v>1114.4000000000001</v>
      </c>
      <c r="S169" s="45">
        <v>83.58</v>
      </c>
      <c r="T169" s="45">
        <v>55.72</v>
      </c>
      <c r="U169" s="45">
        <v>11.144</v>
      </c>
      <c r="V169" s="45">
        <v>139.30000000000001</v>
      </c>
      <c r="W169" s="45">
        <v>445.76</v>
      </c>
      <c r="X169" s="45">
        <v>167.16</v>
      </c>
      <c r="Y169" s="45">
        <v>33.432000000000002</v>
      </c>
      <c r="Z169" s="45">
        <v>2050.4960000000001</v>
      </c>
      <c r="AA169" s="45">
        <v>464.33333333333331</v>
      </c>
      <c r="AB169" s="45">
        <v>619.11111111111109</v>
      </c>
      <c r="AC169" s="45">
        <v>398.70755555555564</v>
      </c>
      <c r="AD169" s="45">
        <v>1482.152</v>
      </c>
      <c r="AE169" s="45">
        <v>385.68</v>
      </c>
      <c r="AF169" s="45">
        <v>1588</v>
      </c>
      <c r="AG169" s="45">
        <v>0</v>
      </c>
      <c r="AH169" s="45">
        <v>130.47999999999999</v>
      </c>
      <c r="AI169" s="45">
        <v>0</v>
      </c>
      <c r="AJ169" s="45">
        <v>0</v>
      </c>
      <c r="AK169" s="45">
        <v>12.280000000000001</v>
      </c>
      <c r="AL169" s="45">
        <v>0</v>
      </c>
      <c r="AM169" s="45">
        <v>2116.44</v>
      </c>
      <c r="AN169" s="45">
        <v>5649.0879999999997</v>
      </c>
      <c r="AO169" s="45">
        <v>27.962110339506175</v>
      </c>
      <c r="AP169" s="45">
        <v>2.2369688271604939</v>
      </c>
      <c r="AQ169" s="45">
        <v>1.118484413580247</v>
      </c>
      <c r="AR169" s="45">
        <v>19.502000000000002</v>
      </c>
      <c r="AS169" s="45">
        <v>7.1767360000000027</v>
      </c>
      <c r="AT169" s="45">
        <v>239.59599999999998</v>
      </c>
      <c r="AU169" s="45">
        <v>9.2866666666666671</v>
      </c>
      <c r="AV169" s="45">
        <v>306.87896624691359</v>
      </c>
      <c r="AW169" s="45">
        <v>77.388888888888886</v>
      </c>
      <c r="AX169" s="45">
        <v>45.814222222222227</v>
      </c>
      <c r="AY169" s="45">
        <v>1.1608333333333332</v>
      </c>
      <c r="AZ169" s="45">
        <v>18.573333333333334</v>
      </c>
      <c r="BA169" s="45">
        <v>7.2229629629629626</v>
      </c>
      <c r="BB169" s="45">
        <v>55.258968592592602</v>
      </c>
      <c r="BC169" s="45">
        <v>205.41920933333333</v>
      </c>
      <c r="BD169" s="45">
        <v>616.90000000000009</v>
      </c>
      <c r="BE169" s="45">
        <v>616.90000000000009</v>
      </c>
      <c r="BF169" s="45">
        <v>822.31920933333345</v>
      </c>
      <c r="BG169" s="45">
        <v>270.32041666666669</v>
      </c>
      <c r="BH169" s="45"/>
      <c r="BI169" s="45">
        <v>0</v>
      </c>
      <c r="BJ169" s="45"/>
      <c r="BK169" s="45"/>
      <c r="BL169" s="45">
        <v>270.32041666666669</v>
      </c>
      <c r="BM169" s="45">
        <v>12620.606592246913</v>
      </c>
      <c r="BN169" s="45">
        <f t="shared" si="24"/>
        <v>987.86318419935299</v>
      </c>
      <c r="BO169" s="45">
        <f t="shared" si="25"/>
        <v>698.08998350087609</v>
      </c>
      <c r="BP169" s="46">
        <f t="shared" si="27"/>
        <v>8.5633802816901436</v>
      </c>
      <c r="BQ169" s="46">
        <f t="shared" si="26"/>
        <v>1.8591549295774654</v>
      </c>
      <c r="BR169" s="47">
        <v>2</v>
      </c>
      <c r="BS169" s="46">
        <f t="shared" si="28"/>
        <v>2.2535211267605644</v>
      </c>
      <c r="BT169" s="46">
        <f t="shared" si="29"/>
        <v>11.25</v>
      </c>
      <c r="BU169" s="46">
        <f t="shared" si="30"/>
        <v>12.676056338028173</v>
      </c>
      <c r="BV169" s="45">
        <f t="shared" si="31"/>
        <v>1599.7952018341164</v>
      </c>
      <c r="BW169" s="45">
        <f t="shared" si="32"/>
        <v>3285.7483695343453</v>
      </c>
      <c r="BX169" s="45">
        <f t="shared" si="33"/>
        <v>15906.354961781259</v>
      </c>
      <c r="BY169" s="45">
        <f t="shared" si="34"/>
        <v>190876.2595413751</v>
      </c>
      <c r="BZ169" s="45">
        <f t="shared" si="35"/>
        <v>381752.51908275019</v>
      </c>
      <c r="CA169" s="48">
        <v>43101</v>
      </c>
      <c r="CB169" s="49">
        <v>0</v>
      </c>
      <c r="CC169" s="49">
        <v>0</v>
      </c>
    </row>
    <row r="170" spans="1:81">
      <c r="A170" s="41" t="s">
        <v>362</v>
      </c>
      <c r="B170" s="41" t="s">
        <v>15</v>
      </c>
      <c r="C170" s="41" t="s">
        <v>362</v>
      </c>
      <c r="D170" s="42" t="s">
        <v>367</v>
      </c>
      <c r="E170" s="43" t="s">
        <v>62</v>
      </c>
      <c r="F170" s="43" t="s">
        <v>63</v>
      </c>
      <c r="G170" s="43">
        <v>4</v>
      </c>
      <c r="H170" s="44">
        <v>1393</v>
      </c>
      <c r="I170" s="45">
        <v>5572</v>
      </c>
      <c r="J170" s="45"/>
      <c r="K170" s="45"/>
      <c r="L170" s="45">
        <v>845.97553333333349</v>
      </c>
      <c r="M170" s="45"/>
      <c r="N170" s="45"/>
      <c r="O170" s="45"/>
      <c r="P170" s="45"/>
      <c r="Q170" s="45">
        <v>6417.9755333333333</v>
      </c>
      <c r="R170" s="45">
        <v>1283.5951066666667</v>
      </c>
      <c r="S170" s="45">
        <v>96.269632999999999</v>
      </c>
      <c r="T170" s="45">
        <v>64.179755333333333</v>
      </c>
      <c r="U170" s="45">
        <v>12.835951066666667</v>
      </c>
      <c r="V170" s="45">
        <v>160.44938833333333</v>
      </c>
      <c r="W170" s="45">
        <v>513.43804266666666</v>
      </c>
      <c r="X170" s="45">
        <v>192.539266</v>
      </c>
      <c r="Y170" s="45">
        <v>38.5078532</v>
      </c>
      <c r="Z170" s="45">
        <v>2361.8149962666666</v>
      </c>
      <c r="AA170" s="45">
        <v>534.83129444444444</v>
      </c>
      <c r="AB170" s="45">
        <v>713.10839259259251</v>
      </c>
      <c r="AC170" s="45">
        <v>459.2418048296297</v>
      </c>
      <c r="AD170" s="45">
        <v>1707.1814918666666</v>
      </c>
      <c r="AE170" s="45">
        <v>385.68</v>
      </c>
      <c r="AF170" s="45">
        <v>1588</v>
      </c>
      <c r="AG170" s="45">
        <v>0</v>
      </c>
      <c r="AH170" s="45">
        <v>130.47999999999999</v>
      </c>
      <c r="AI170" s="45">
        <v>0</v>
      </c>
      <c r="AJ170" s="45">
        <v>0</v>
      </c>
      <c r="AK170" s="45">
        <v>12.280000000000001</v>
      </c>
      <c r="AL170" s="45">
        <v>0</v>
      </c>
      <c r="AM170" s="45">
        <v>2116.44</v>
      </c>
      <c r="AN170" s="45">
        <v>6185.4364881333331</v>
      </c>
      <c r="AO170" s="45">
        <v>32.207491030028294</v>
      </c>
      <c r="AP170" s="45">
        <v>2.5765992824022637</v>
      </c>
      <c r="AQ170" s="45">
        <v>1.2882996412011318</v>
      </c>
      <c r="AR170" s="45">
        <v>22.46291436666667</v>
      </c>
      <c r="AS170" s="45">
        <v>8.2663524869333358</v>
      </c>
      <c r="AT170" s="45">
        <v>275.97294793333333</v>
      </c>
      <c r="AU170" s="45">
        <v>10.696625888888889</v>
      </c>
      <c r="AV170" s="45">
        <v>353.47123062945388</v>
      </c>
      <c r="AW170" s="45">
        <v>89.138549074074064</v>
      </c>
      <c r="AX170" s="45">
        <v>52.770021051851856</v>
      </c>
      <c r="AY170" s="45">
        <v>1.3370782361111111</v>
      </c>
      <c r="AZ170" s="45">
        <v>21.393251777777778</v>
      </c>
      <c r="BA170" s="45">
        <v>8.319597913580246</v>
      </c>
      <c r="BB170" s="45">
        <v>63.648727283649393</v>
      </c>
      <c r="BC170" s="45">
        <v>236.60722533704444</v>
      </c>
      <c r="BD170" s="45">
        <v>710.56157690476186</v>
      </c>
      <c r="BE170" s="45">
        <v>710.56157690476186</v>
      </c>
      <c r="BF170" s="45">
        <v>947.16880224180636</v>
      </c>
      <c r="BG170" s="45">
        <v>270.32041666666663</v>
      </c>
      <c r="BH170" s="45"/>
      <c r="BI170" s="45">
        <v>0</v>
      </c>
      <c r="BJ170" s="45"/>
      <c r="BK170" s="45"/>
      <c r="BL170" s="45">
        <v>270.32041666666663</v>
      </c>
      <c r="BM170" s="45">
        <v>14174.372471004592</v>
      </c>
      <c r="BN170" s="45">
        <f t="shared" si="24"/>
        <v>987.86318419935299</v>
      </c>
      <c r="BO170" s="45">
        <f t="shared" si="25"/>
        <v>698.08998350087609</v>
      </c>
      <c r="BP170" s="46">
        <f t="shared" si="27"/>
        <v>8.5633802816901436</v>
      </c>
      <c r="BQ170" s="46">
        <f t="shared" si="26"/>
        <v>1.8591549295774654</v>
      </c>
      <c r="BR170" s="47">
        <v>2</v>
      </c>
      <c r="BS170" s="46">
        <f t="shared" si="28"/>
        <v>2.2535211267605644</v>
      </c>
      <c r="BT170" s="46">
        <f t="shared" si="29"/>
        <v>11.25</v>
      </c>
      <c r="BU170" s="46">
        <f t="shared" si="30"/>
        <v>12.676056338028173</v>
      </c>
      <c r="BV170" s="45">
        <f t="shared" si="31"/>
        <v>1796.7514399864981</v>
      </c>
      <c r="BW170" s="45">
        <f t="shared" si="32"/>
        <v>3482.7046076867273</v>
      </c>
      <c r="BX170" s="45">
        <f t="shared" si="33"/>
        <v>17657.07707869132</v>
      </c>
      <c r="BY170" s="45">
        <f t="shared" si="34"/>
        <v>211884.92494429584</v>
      </c>
      <c r="BZ170" s="45">
        <f t="shared" si="35"/>
        <v>423769.84988859168</v>
      </c>
      <c r="CA170" s="48">
        <v>43101</v>
      </c>
      <c r="CB170" s="49">
        <v>0</v>
      </c>
      <c r="CC170" s="49">
        <v>0</v>
      </c>
    </row>
    <row r="171" spans="1:81">
      <c r="A171" s="41" t="s">
        <v>368</v>
      </c>
      <c r="B171" s="41" t="s">
        <v>73</v>
      </c>
      <c r="C171" s="41" t="s">
        <v>74</v>
      </c>
      <c r="D171" s="42" t="s">
        <v>369</v>
      </c>
      <c r="E171" s="43" t="s">
        <v>62</v>
      </c>
      <c r="F171" s="43" t="s">
        <v>63</v>
      </c>
      <c r="G171" s="43">
        <v>1</v>
      </c>
      <c r="H171" s="44">
        <v>1041.5999999999999</v>
      </c>
      <c r="I171" s="45">
        <v>1041.5999999999999</v>
      </c>
      <c r="J171" s="45"/>
      <c r="K171" s="45"/>
      <c r="L171" s="45"/>
      <c r="M171" s="45"/>
      <c r="N171" s="45"/>
      <c r="O171" s="45"/>
      <c r="P171" s="45"/>
      <c r="Q171" s="45">
        <v>1041.5999999999999</v>
      </c>
      <c r="R171" s="45">
        <v>208.32</v>
      </c>
      <c r="S171" s="45">
        <v>15.623999999999999</v>
      </c>
      <c r="T171" s="45">
        <v>10.415999999999999</v>
      </c>
      <c r="U171" s="45">
        <v>2.0831999999999997</v>
      </c>
      <c r="V171" s="45">
        <v>26.04</v>
      </c>
      <c r="W171" s="45">
        <v>83.327999999999989</v>
      </c>
      <c r="X171" s="45">
        <v>31.247999999999998</v>
      </c>
      <c r="Y171" s="45">
        <v>6.2495999999999992</v>
      </c>
      <c r="Z171" s="45">
        <v>383.30879999999996</v>
      </c>
      <c r="AA171" s="45">
        <v>86.799999999999983</v>
      </c>
      <c r="AB171" s="45">
        <v>115.73333333333332</v>
      </c>
      <c r="AC171" s="45">
        <v>74.532266666666672</v>
      </c>
      <c r="AD171" s="45">
        <v>277.06559999999996</v>
      </c>
      <c r="AE171" s="45">
        <v>117.504</v>
      </c>
      <c r="AF171" s="45">
        <v>0</v>
      </c>
      <c r="AG171" s="45">
        <v>264.83999999999997</v>
      </c>
      <c r="AH171" s="45">
        <v>27.01</v>
      </c>
      <c r="AI171" s="45">
        <v>0</v>
      </c>
      <c r="AJ171" s="45">
        <v>0</v>
      </c>
      <c r="AK171" s="45">
        <v>3.0700000000000003</v>
      </c>
      <c r="AL171" s="45">
        <v>0</v>
      </c>
      <c r="AM171" s="45">
        <v>412.42399999999998</v>
      </c>
      <c r="AN171" s="45">
        <v>1072.7983999999999</v>
      </c>
      <c r="AO171" s="45">
        <v>5.2270879629629627</v>
      </c>
      <c r="AP171" s="45">
        <v>0.418167037037037</v>
      </c>
      <c r="AQ171" s="45">
        <v>0.2090835185185185</v>
      </c>
      <c r="AR171" s="45">
        <v>3.6456000000000004</v>
      </c>
      <c r="AS171" s="45">
        <v>1.3415808000000005</v>
      </c>
      <c r="AT171" s="45">
        <v>44.788799999999995</v>
      </c>
      <c r="AU171" s="45">
        <v>1.736</v>
      </c>
      <c r="AV171" s="45">
        <v>57.366319318518514</v>
      </c>
      <c r="AW171" s="45">
        <v>14.466666666666665</v>
      </c>
      <c r="AX171" s="45">
        <v>8.5642666666666667</v>
      </c>
      <c r="AY171" s="45">
        <v>0.21699999999999997</v>
      </c>
      <c r="AZ171" s="45">
        <v>3.472</v>
      </c>
      <c r="BA171" s="45">
        <v>1.350222222222222</v>
      </c>
      <c r="BB171" s="45">
        <v>10.329817244444445</v>
      </c>
      <c r="BC171" s="45">
        <v>38.3999728</v>
      </c>
      <c r="BD171" s="45"/>
      <c r="BE171" s="45">
        <v>0</v>
      </c>
      <c r="BF171" s="45">
        <v>38.3999728</v>
      </c>
      <c r="BG171" s="45">
        <v>48.642916666666657</v>
      </c>
      <c r="BH171" s="45"/>
      <c r="BI171" s="45">
        <v>0</v>
      </c>
      <c r="BJ171" s="45"/>
      <c r="BK171" s="45"/>
      <c r="BL171" s="45">
        <v>48.642916666666657</v>
      </c>
      <c r="BM171" s="45">
        <v>2258.807608785185</v>
      </c>
      <c r="BN171" s="45">
        <f t="shared" si="24"/>
        <v>246.96579604983825</v>
      </c>
      <c r="BO171" s="45">
        <f t="shared" si="25"/>
        <v>174.52249587521902</v>
      </c>
      <c r="BP171" s="46">
        <f t="shared" si="27"/>
        <v>8.5633802816901436</v>
      </c>
      <c r="BQ171" s="46">
        <f t="shared" si="26"/>
        <v>1.8591549295774654</v>
      </c>
      <c r="BR171" s="47">
        <v>2</v>
      </c>
      <c r="BS171" s="46">
        <f t="shared" si="28"/>
        <v>2.2535211267605644</v>
      </c>
      <c r="BT171" s="46">
        <f t="shared" si="29"/>
        <v>11.25</v>
      </c>
      <c r="BU171" s="46">
        <f t="shared" si="30"/>
        <v>12.676056338028173</v>
      </c>
      <c r="BV171" s="45">
        <f t="shared" si="31"/>
        <v>286.32772505727712</v>
      </c>
      <c r="BW171" s="45">
        <f t="shared" si="32"/>
        <v>707.81601698233442</v>
      </c>
      <c r="BX171" s="45">
        <f t="shared" si="33"/>
        <v>2966.6236257675196</v>
      </c>
      <c r="BY171" s="45">
        <f t="shared" si="34"/>
        <v>35599.483509210237</v>
      </c>
      <c r="BZ171" s="45">
        <f t="shared" si="35"/>
        <v>71198.967018420473</v>
      </c>
      <c r="CA171" s="48">
        <v>43101</v>
      </c>
      <c r="CB171" s="49">
        <v>0</v>
      </c>
      <c r="CC171" s="49">
        <v>0</v>
      </c>
    </row>
    <row r="172" spans="1:81">
      <c r="A172" s="41" t="s">
        <v>370</v>
      </c>
      <c r="B172" s="41" t="s">
        <v>78</v>
      </c>
      <c r="C172" s="41" t="s">
        <v>371</v>
      </c>
      <c r="D172" s="42" t="s">
        <v>372</v>
      </c>
      <c r="E172" s="43" t="s">
        <v>62</v>
      </c>
      <c r="F172" s="43" t="s">
        <v>63</v>
      </c>
      <c r="G172" s="43">
        <v>1</v>
      </c>
      <c r="H172" s="44">
        <v>3062.89</v>
      </c>
      <c r="I172" s="45">
        <v>3062.89</v>
      </c>
      <c r="J172" s="45"/>
      <c r="K172" s="45"/>
      <c r="L172" s="45"/>
      <c r="M172" s="45"/>
      <c r="N172" s="45"/>
      <c r="O172" s="45"/>
      <c r="P172" s="45"/>
      <c r="Q172" s="45">
        <v>3062.89</v>
      </c>
      <c r="R172" s="45">
        <v>612.57799999999997</v>
      </c>
      <c r="S172" s="45">
        <v>45.943349999999995</v>
      </c>
      <c r="T172" s="45">
        <v>30.628899999999998</v>
      </c>
      <c r="U172" s="45">
        <v>6.1257799999999998</v>
      </c>
      <c r="V172" s="45">
        <v>76.572249999999997</v>
      </c>
      <c r="W172" s="45">
        <v>245.03119999999998</v>
      </c>
      <c r="X172" s="45">
        <v>91.88669999999999</v>
      </c>
      <c r="Y172" s="45">
        <v>18.37734</v>
      </c>
      <c r="Z172" s="45">
        <v>1127.1435199999999</v>
      </c>
      <c r="AA172" s="45">
        <v>255.24083333333331</v>
      </c>
      <c r="AB172" s="45">
        <v>340.32111111111107</v>
      </c>
      <c r="AC172" s="45">
        <v>219.16679555555558</v>
      </c>
      <c r="AD172" s="45">
        <v>814.72874000000002</v>
      </c>
      <c r="AE172" s="45">
        <v>0</v>
      </c>
      <c r="AF172" s="45">
        <v>397</v>
      </c>
      <c r="AG172" s="45">
        <v>0</v>
      </c>
      <c r="AH172" s="45">
        <v>0</v>
      </c>
      <c r="AI172" s="45">
        <v>0</v>
      </c>
      <c r="AJ172" s="45">
        <v>0</v>
      </c>
      <c r="AK172" s="45">
        <v>3.0700000000000003</v>
      </c>
      <c r="AL172" s="45">
        <v>293.88</v>
      </c>
      <c r="AM172" s="45">
        <v>693.95</v>
      </c>
      <c r="AN172" s="45">
        <v>2635.8222599999999</v>
      </c>
      <c r="AO172" s="45">
        <v>15.37057934992284</v>
      </c>
      <c r="AP172" s="45">
        <v>1.2296463479938271</v>
      </c>
      <c r="AQ172" s="45">
        <v>0.61482317399691355</v>
      </c>
      <c r="AR172" s="45">
        <v>10.720115000000002</v>
      </c>
      <c r="AS172" s="45">
        <v>3.9450023200000013</v>
      </c>
      <c r="AT172" s="45">
        <v>131.70426999999998</v>
      </c>
      <c r="AU172" s="45">
        <v>5.1048166666666672</v>
      </c>
      <c r="AV172" s="45">
        <v>168.68925285858023</v>
      </c>
      <c r="AW172" s="45">
        <v>42.540138888888883</v>
      </c>
      <c r="AX172" s="45">
        <v>25.183762222222224</v>
      </c>
      <c r="AY172" s="45">
        <v>0.63810208333333329</v>
      </c>
      <c r="AZ172" s="45">
        <v>10.209633333333334</v>
      </c>
      <c r="BA172" s="45">
        <v>3.9704129629629628</v>
      </c>
      <c r="BB172" s="45">
        <v>30.375474212592597</v>
      </c>
      <c r="BC172" s="45">
        <v>112.91752370333333</v>
      </c>
      <c r="BD172" s="45"/>
      <c r="BE172" s="45">
        <v>0</v>
      </c>
      <c r="BF172" s="45">
        <v>112.91752370333333</v>
      </c>
      <c r="BG172" s="45">
        <v>88.207604166666698</v>
      </c>
      <c r="BH172" s="45"/>
      <c r="BI172" s="45">
        <v>0</v>
      </c>
      <c r="BJ172" s="45"/>
      <c r="BK172" s="45"/>
      <c r="BL172" s="45">
        <v>88.207604166666698</v>
      </c>
      <c r="BM172" s="45">
        <v>6068.5266407285808</v>
      </c>
      <c r="BN172" s="45">
        <f t="shared" si="24"/>
        <v>246.96579604983825</v>
      </c>
      <c r="BO172" s="45">
        <f t="shared" si="25"/>
        <v>174.52249587521902</v>
      </c>
      <c r="BP172" s="46">
        <f t="shared" si="27"/>
        <v>8.6609686609686669</v>
      </c>
      <c r="BQ172" s="46">
        <f t="shared" si="26"/>
        <v>1.8803418803418819</v>
      </c>
      <c r="BR172" s="47">
        <v>3</v>
      </c>
      <c r="BS172" s="46">
        <f t="shared" si="28"/>
        <v>3.4188034188034218</v>
      </c>
      <c r="BT172" s="46">
        <f t="shared" si="29"/>
        <v>12.25</v>
      </c>
      <c r="BU172" s="46">
        <f t="shared" si="30"/>
        <v>13.960113960113972</v>
      </c>
      <c r="BV172" s="45">
        <f t="shared" si="31"/>
        <v>847.17323474558611</v>
      </c>
      <c r="BW172" s="45">
        <f t="shared" si="32"/>
        <v>1268.6615266706435</v>
      </c>
      <c r="BX172" s="45">
        <f t="shared" si="33"/>
        <v>7337.1881673992248</v>
      </c>
      <c r="BY172" s="45">
        <f t="shared" si="34"/>
        <v>88046.258008790697</v>
      </c>
      <c r="BZ172" s="45">
        <f t="shared" si="35"/>
        <v>176092.51601758139</v>
      </c>
      <c r="CA172" s="48">
        <v>43101</v>
      </c>
      <c r="CB172" s="49">
        <v>0</v>
      </c>
      <c r="CC172" s="49">
        <v>0</v>
      </c>
    </row>
    <row r="173" spans="1:81">
      <c r="A173" s="41" t="s">
        <v>370</v>
      </c>
      <c r="B173" s="41" t="s">
        <v>66</v>
      </c>
      <c r="C173" s="41" t="s">
        <v>373</v>
      </c>
      <c r="D173" s="42" t="s">
        <v>374</v>
      </c>
      <c r="E173" s="43" t="s">
        <v>62</v>
      </c>
      <c r="F173" s="43" t="s">
        <v>63</v>
      </c>
      <c r="G173" s="43">
        <v>1</v>
      </c>
      <c r="H173" s="44">
        <v>1281.1600000000001</v>
      </c>
      <c r="I173" s="45">
        <v>1281.1600000000001</v>
      </c>
      <c r="J173" s="45"/>
      <c r="K173" s="45"/>
      <c r="L173" s="45"/>
      <c r="M173" s="45"/>
      <c r="N173" s="45"/>
      <c r="O173" s="45"/>
      <c r="P173" s="45"/>
      <c r="Q173" s="45">
        <v>1281.1600000000001</v>
      </c>
      <c r="R173" s="45">
        <v>256.23200000000003</v>
      </c>
      <c r="S173" s="45">
        <v>19.217400000000001</v>
      </c>
      <c r="T173" s="45">
        <v>12.8116</v>
      </c>
      <c r="U173" s="45">
        <v>2.5623200000000002</v>
      </c>
      <c r="V173" s="45">
        <v>32.029000000000003</v>
      </c>
      <c r="W173" s="45">
        <v>102.4928</v>
      </c>
      <c r="X173" s="45">
        <v>38.434800000000003</v>
      </c>
      <c r="Y173" s="45">
        <v>7.6869600000000009</v>
      </c>
      <c r="Z173" s="45">
        <v>471.46688</v>
      </c>
      <c r="AA173" s="45">
        <v>106.76333333333334</v>
      </c>
      <c r="AB173" s="45">
        <v>142.35111111111112</v>
      </c>
      <c r="AC173" s="45">
        <v>91.674115555555574</v>
      </c>
      <c r="AD173" s="45">
        <v>340.78856000000007</v>
      </c>
      <c r="AE173" s="45">
        <v>103.13039999999999</v>
      </c>
      <c r="AF173" s="45">
        <v>397</v>
      </c>
      <c r="AG173" s="45">
        <v>0</v>
      </c>
      <c r="AH173" s="45">
        <v>35.89</v>
      </c>
      <c r="AI173" s="45">
        <v>0</v>
      </c>
      <c r="AJ173" s="45">
        <v>0</v>
      </c>
      <c r="AK173" s="45">
        <v>3.0700000000000003</v>
      </c>
      <c r="AL173" s="45">
        <v>0</v>
      </c>
      <c r="AM173" s="45">
        <v>539.09040000000005</v>
      </c>
      <c r="AN173" s="45">
        <v>1351.3458400000002</v>
      </c>
      <c r="AO173" s="45">
        <v>6.4292780478395075</v>
      </c>
      <c r="AP173" s="45">
        <v>0.51434224382716054</v>
      </c>
      <c r="AQ173" s="45">
        <v>0.25717112191358027</v>
      </c>
      <c r="AR173" s="45">
        <v>4.4840600000000013</v>
      </c>
      <c r="AS173" s="45">
        <v>1.6501340800000008</v>
      </c>
      <c r="AT173" s="45">
        <v>55.089880000000001</v>
      </c>
      <c r="AU173" s="45">
        <v>2.1352666666666669</v>
      </c>
      <c r="AV173" s="45">
        <v>70.560132160246923</v>
      </c>
      <c r="AW173" s="45">
        <v>17.79388888888889</v>
      </c>
      <c r="AX173" s="45">
        <v>10.533982222222223</v>
      </c>
      <c r="AY173" s="45">
        <v>0.26690833333333336</v>
      </c>
      <c r="AZ173" s="45">
        <v>4.2705333333333337</v>
      </c>
      <c r="BA173" s="45">
        <v>1.660762962962963</v>
      </c>
      <c r="BB173" s="45">
        <v>12.705595872592596</v>
      </c>
      <c r="BC173" s="45">
        <v>47.23167161333334</v>
      </c>
      <c r="BD173" s="45">
        <v>174.70363636363635</v>
      </c>
      <c r="BE173" s="45">
        <v>174.70363636363635</v>
      </c>
      <c r="BF173" s="45">
        <v>221.93530797696968</v>
      </c>
      <c r="BG173" s="45">
        <v>67.580104166666672</v>
      </c>
      <c r="BH173" s="45"/>
      <c r="BI173" s="45">
        <v>0</v>
      </c>
      <c r="BJ173" s="45"/>
      <c r="BK173" s="45"/>
      <c r="BL173" s="45">
        <v>67.580104166666672</v>
      </c>
      <c r="BM173" s="45">
        <v>2992.5813843038841</v>
      </c>
      <c r="BN173" s="45">
        <f t="shared" si="24"/>
        <v>246.96579604983825</v>
      </c>
      <c r="BO173" s="45">
        <f t="shared" si="25"/>
        <v>174.52249587521902</v>
      </c>
      <c r="BP173" s="46">
        <f t="shared" si="27"/>
        <v>8.6609686609686669</v>
      </c>
      <c r="BQ173" s="46">
        <f t="shared" si="26"/>
        <v>1.8803418803418819</v>
      </c>
      <c r="BR173" s="47">
        <v>3</v>
      </c>
      <c r="BS173" s="46">
        <f t="shared" si="28"/>
        <v>3.4188034188034218</v>
      </c>
      <c r="BT173" s="46">
        <f t="shared" si="29"/>
        <v>12.25</v>
      </c>
      <c r="BU173" s="46">
        <f t="shared" si="30"/>
        <v>13.960113960113972</v>
      </c>
      <c r="BV173" s="45">
        <f t="shared" si="31"/>
        <v>417.76777159797848</v>
      </c>
      <c r="BW173" s="45">
        <f t="shared" si="32"/>
        <v>839.25606352303578</v>
      </c>
      <c r="BX173" s="45">
        <f t="shared" si="33"/>
        <v>3831.8374478269197</v>
      </c>
      <c r="BY173" s="45">
        <f t="shared" si="34"/>
        <v>45982.049373923037</v>
      </c>
      <c r="BZ173" s="45">
        <f t="shared" si="35"/>
        <v>91964.098747846074</v>
      </c>
      <c r="CA173" s="48">
        <v>43101</v>
      </c>
      <c r="CB173" s="49">
        <v>0</v>
      </c>
      <c r="CC173" s="49">
        <v>0</v>
      </c>
    </row>
    <row r="174" spans="1:81">
      <c r="A174" s="41" t="s">
        <v>375</v>
      </c>
      <c r="B174" s="41" t="s">
        <v>114</v>
      </c>
      <c r="C174" s="41" t="s">
        <v>115</v>
      </c>
      <c r="D174" s="42" t="s">
        <v>376</v>
      </c>
      <c r="E174" s="43" t="s">
        <v>62</v>
      </c>
      <c r="F174" s="43" t="s">
        <v>63</v>
      </c>
      <c r="G174" s="43">
        <v>9</v>
      </c>
      <c r="H174" s="44">
        <v>1200.1400000000001</v>
      </c>
      <c r="I174" s="45">
        <v>10801.26</v>
      </c>
      <c r="J174" s="45"/>
      <c r="K174" s="45"/>
      <c r="L174" s="45"/>
      <c r="M174" s="45"/>
      <c r="N174" s="45"/>
      <c r="O174" s="45"/>
      <c r="P174" s="45"/>
      <c r="Q174" s="45">
        <v>10801.26</v>
      </c>
      <c r="R174" s="45">
        <v>2160.252</v>
      </c>
      <c r="S174" s="45">
        <v>162.0189</v>
      </c>
      <c r="T174" s="45">
        <v>108.01260000000001</v>
      </c>
      <c r="U174" s="45">
        <v>21.602520000000002</v>
      </c>
      <c r="V174" s="45">
        <v>270.03149999999999</v>
      </c>
      <c r="W174" s="45">
        <v>864.10080000000005</v>
      </c>
      <c r="X174" s="45">
        <v>324.0378</v>
      </c>
      <c r="Y174" s="45">
        <v>64.807560000000009</v>
      </c>
      <c r="Z174" s="45">
        <v>3974.8636800000004</v>
      </c>
      <c r="AA174" s="45">
        <v>900.10500000000002</v>
      </c>
      <c r="AB174" s="45">
        <v>1200.1399999999999</v>
      </c>
      <c r="AC174" s="45">
        <v>772.89016000000015</v>
      </c>
      <c r="AD174" s="45">
        <v>2873.1351599999998</v>
      </c>
      <c r="AE174" s="45">
        <v>971.92439999999999</v>
      </c>
      <c r="AF174" s="45">
        <v>3573</v>
      </c>
      <c r="AG174" s="45">
        <v>0</v>
      </c>
      <c r="AH174" s="45">
        <v>254.88</v>
      </c>
      <c r="AI174" s="45">
        <v>0</v>
      </c>
      <c r="AJ174" s="45">
        <v>0</v>
      </c>
      <c r="AK174" s="45">
        <v>27.630000000000003</v>
      </c>
      <c r="AL174" s="45">
        <v>0</v>
      </c>
      <c r="AM174" s="45">
        <v>4827.4344000000001</v>
      </c>
      <c r="AN174" s="45">
        <v>11675.43324</v>
      </c>
      <c r="AO174" s="45">
        <v>54.204239756944453</v>
      </c>
      <c r="AP174" s="45">
        <v>4.336339180555556</v>
      </c>
      <c r="AQ174" s="45">
        <v>2.168169590277778</v>
      </c>
      <c r="AR174" s="45">
        <v>37.804410000000004</v>
      </c>
      <c r="AS174" s="45">
        <v>13.912022880000006</v>
      </c>
      <c r="AT174" s="45">
        <v>464.45417999999995</v>
      </c>
      <c r="AU174" s="45">
        <v>18.002100000000002</v>
      </c>
      <c r="AV174" s="45">
        <v>594.88146140777781</v>
      </c>
      <c r="AW174" s="45">
        <v>150.01749999999998</v>
      </c>
      <c r="AX174" s="45">
        <v>88.810360000000003</v>
      </c>
      <c r="AY174" s="45">
        <v>2.2502624999999998</v>
      </c>
      <c r="AZ174" s="45">
        <v>36.004200000000004</v>
      </c>
      <c r="BA174" s="45">
        <v>14.001633333333332</v>
      </c>
      <c r="BB174" s="45">
        <v>107.11889574666669</v>
      </c>
      <c r="BC174" s="45">
        <v>398.20285158000002</v>
      </c>
      <c r="BD174" s="45"/>
      <c r="BE174" s="45">
        <v>0</v>
      </c>
      <c r="BF174" s="45">
        <v>398.20285158000002</v>
      </c>
      <c r="BG174" s="45">
        <v>441.77625</v>
      </c>
      <c r="BH174" s="45"/>
      <c r="BI174" s="45">
        <v>0</v>
      </c>
      <c r="BJ174" s="45"/>
      <c r="BK174" s="45"/>
      <c r="BL174" s="45">
        <v>441.77625</v>
      </c>
      <c r="BM174" s="45">
        <v>23911.553802987779</v>
      </c>
      <c r="BN174" s="45">
        <f t="shared" si="24"/>
        <v>2222.6921644485442</v>
      </c>
      <c r="BO174" s="45">
        <f t="shared" si="25"/>
        <v>1570.7024628769711</v>
      </c>
      <c r="BP174" s="46">
        <f t="shared" si="27"/>
        <v>8.6609686609686669</v>
      </c>
      <c r="BQ174" s="46">
        <f t="shared" si="26"/>
        <v>1.8803418803418819</v>
      </c>
      <c r="BR174" s="47">
        <v>3</v>
      </c>
      <c r="BS174" s="46">
        <f t="shared" si="28"/>
        <v>3.4188034188034218</v>
      </c>
      <c r="BT174" s="46">
        <f t="shared" si="29"/>
        <v>12.25</v>
      </c>
      <c r="BU174" s="46">
        <f t="shared" si="30"/>
        <v>13.960113960113972</v>
      </c>
      <c r="BV174" s="45">
        <f t="shared" si="31"/>
        <v>3338.0801605310608</v>
      </c>
      <c r="BW174" s="45">
        <f t="shared" si="32"/>
        <v>7131.4747878565759</v>
      </c>
      <c r="BX174" s="45">
        <f t="shared" si="33"/>
        <v>31043.028590844355</v>
      </c>
      <c r="BY174" s="45">
        <f t="shared" si="34"/>
        <v>372516.34309013223</v>
      </c>
      <c r="BZ174" s="45">
        <f t="shared" si="35"/>
        <v>745032.68618026446</v>
      </c>
      <c r="CA174" s="48">
        <v>43101</v>
      </c>
      <c r="CB174" s="49">
        <v>0</v>
      </c>
      <c r="CC174" s="49">
        <v>0</v>
      </c>
    </row>
    <row r="175" spans="1:81">
      <c r="A175" s="41" t="s">
        <v>375</v>
      </c>
      <c r="B175" s="41" t="s">
        <v>78</v>
      </c>
      <c r="C175" s="41" t="s">
        <v>377</v>
      </c>
      <c r="D175" s="42" t="s">
        <v>378</v>
      </c>
      <c r="E175" s="43" t="s">
        <v>62</v>
      </c>
      <c r="F175" s="43" t="s">
        <v>63</v>
      </c>
      <c r="G175" s="43">
        <v>4</v>
      </c>
      <c r="H175" s="44">
        <v>3062.89</v>
      </c>
      <c r="I175" s="45">
        <v>12251.56</v>
      </c>
      <c r="J175" s="45"/>
      <c r="K175" s="45"/>
      <c r="L175" s="45"/>
      <c r="M175" s="45"/>
      <c r="N175" s="45"/>
      <c r="O175" s="45"/>
      <c r="P175" s="45"/>
      <c r="Q175" s="45">
        <v>12251.56</v>
      </c>
      <c r="R175" s="45">
        <v>2450.3119999999999</v>
      </c>
      <c r="S175" s="45">
        <v>183.77339999999998</v>
      </c>
      <c r="T175" s="45">
        <v>122.51559999999999</v>
      </c>
      <c r="U175" s="45">
        <v>24.503119999999999</v>
      </c>
      <c r="V175" s="45">
        <v>306.28899999999999</v>
      </c>
      <c r="W175" s="45">
        <v>980.12479999999994</v>
      </c>
      <c r="X175" s="45">
        <v>367.54679999999996</v>
      </c>
      <c r="Y175" s="45">
        <v>73.509360000000001</v>
      </c>
      <c r="Z175" s="45">
        <v>4508.5740799999994</v>
      </c>
      <c r="AA175" s="45">
        <v>1020.9633333333333</v>
      </c>
      <c r="AB175" s="45">
        <v>1361.2844444444443</v>
      </c>
      <c r="AC175" s="45">
        <v>876.66718222222232</v>
      </c>
      <c r="AD175" s="45">
        <v>3258.9149600000001</v>
      </c>
      <c r="AE175" s="45">
        <v>0</v>
      </c>
      <c r="AF175" s="45">
        <v>1588</v>
      </c>
      <c r="AG175" s="45">
        <v>0</v>
      </c>
      <c r="AH175" s="45">
        <v>0</v>
      </c>
      <c r="AI175" s="45">
        <v>0</v>
      </c>
      <c r="AJ175" s="45">
        <v>0</v>
      </c>
      <c r="AK175" s="45">
        <v>12.280000000000001</v>
      </c>
      <c r="AL175" s="45">
        <v>1175.52</v>
      </c>
      <c r="AM175" s="45">
        <v>2775.8</v>
      </c>
      <c r="AN175" s="45">
        <v>10543.28904</v>
      </c>
      <c r="AO175" s="45">
        <v>61.482317399691361</v>
      </c>
      <c r="AP175" s="45">
        <v>4.9185853919753084</v>
      </c>
      <c r="AQ175" s="45">
        <v>2.4592926959876542</v>
      </c>
      <c r="AR175" s="45">
        <v>42.880460000000006</v>
      </c>
      <c r="AS175" s="45">
        <v>15.780009280000005</v>
      </c>
      <c r="AT175" s="45">
        <v>526.81707999999992</v>
      </c>
      <c r="AU175" s="45">
        <v>20.419266666666669</v>
      </c>
      <c r="AV175" s="45">
        <v>674.75701143432093</v>
      </c>
      <c r="AW175" s="45">
        <v>170.16055555555553</v>
      </c>
      <c r="AX175" s="45">
        <v>100.7350488888889</v>
      </c>
      <c r="AY175" s="45">
        <v>2.5524083333333332</v>
      </c>
      <c r="AZ175" s="45">
        <v>40.838533333333338</v>
      </c>
      <c r="BA175" s="45">
        <v>15.881651851851851</v>
      </c>
      <c r="BB175" s="45">
        <v>121.50189685037039</v>
      </c>
      <c r="BC175" s="45">
        <v>451.67009481333332</v>
      </c>
      <c r="BD175" s="45"/>
      <c r="BE175" s="45">
        <v>0</v>
      </c>
      <c r="BF175" s="45">
        <v>451.67009481333332</v>
      </c>
      <c r="BG175" s="45">
        <v>352.83041666666679</v>
      </c>
      <c r="BH175" s="45"/>
      <c r="BI175" s="45">
        <v>0</v>
      </c>
      <c r="BJ175" s="45"/>
      <c r="BK175" s="45"/>
      <c r="BL175" s="45">
        <v>352.83041666666679</v>
      </c>
      <c r="BM175" s="45">
        <v>24274.106562914323</v>
      </c>
      <c r="BN175" s="45">
        <f t="shared" si="24"/>
        <v>987.86318419935299</v>
      </c>
      <c r="BO175" s="45">
        <f t="shared" si="25"/>
        <v>698.08998350087609</v>
      </c>
      <c r="BP175" s="46">
        <f t="shared" si="27"/>
        <v>8.6609686609686669</v>
      </c>
      <c r="BQ175" s="46">
        <f t="shared" si="26"/>
        <v>1.8803418803418819</v>
      </c>
      <c r="BR175" s="47">
        <v>3</v>
      </c>
      <c r="BS175" s="46">
        <f t="shared" si="28"/>
        <v>3.4188034188034218</v>
      </c>
      <c r="BT175" s="46">
        <f t="shared" si="29"/>
        <v>12.25</v>
      </c>
      <c r="BU175" s="46">
        <f t="shared" si="30"/>
        <v>13.960113960113972</v>
      </c>
      <c r="BV175" s="45">
        <f t="shared" si="31"/>
        <v>3388.6929389823445</v>
      </c>
      <c r="BW175" s="45">
        <f t="shared" si="32"/>
        <v>5074.6461066825741</v>
      </c>
      <c r="BX175" s="45">
        <f t="shared" si="33"/>
        <v>29348.752669596899</v>
      </c>
      <c r="BY175" s="45">
        <f t="shared" si="34"/>
        <v>352185.03203516279</v>
      </c>
      <c r="BZ175" s="45">
        <f t="shared" si="35"/>
        <v>704370.06407032558</v>
      </c>
      <c r="CA175" s="48">
        <v>43101</v>
      </c>
      <c r="CB175" s="49">
        <v>0</v>
      </c>
      <c r="CC175" s="49">
        <v>0</v>
      </c>
    </row>
    <row r="176" spans="1:81">
      <c r="A176" s="41" t="s">
        <v>375</v>
      </c>
      <c r="B176" s="41" t="s">
        <v>66</v>
      </c>
      <c r="C176" s="41" t="s">
        <v>375</v>
      </c>
      <c r="D176" s="42" t="s">
        <v>379</v>
      </c>
      <c r="E176" s="43" t="s">
        <v>62</v>
      </c>
      <c r="F176" s="43" t="s">
        <v>63</v>
      </c>
      <c r="G176" s="43">
        <v>1</v>
      </c>
      <c r="H176" s="44">
        <v>1393</v>
      </c>
      <c r="I176" s="45">
        <v>1393</v>
      </c>
      <c r="J176" s="45"/>
      <c r="K176" s="45"/>
      <c r="L176" s="45"/>
      <c r="M176" s="45"/>
      <c r="N176" s="45"/>
      <c r="O176" s="45"/>
      <c r="P176" s="45"/>
      <c r="Q176" s="45">
        <v>1393</v>
      </c>
      <c r="R176" s="45">
        <v>278.60000000000002</v>
      </c>
      <c r="S176" s="45">
        <v>20.895</v>
      </c>
      <c r="T176" s="45">
        <v>13.93</v>
      </c>
      <c r="U176" s="45">
        <v>2.786</v>
      </c>
      <c r="V176" s="45">
        <v>34.825000000000003</v>
      </c>
      <c r="W176" s="45">
        <v>111.44</v>
      </c>
      <c r="X176" s="45">
        <v>41.79</v>
      </c>
      <c r="Y176" s="45">
        <v>8.3580000000000005</v>
      </c>
      <c r="Z176" s="45">
        <v>512.62400000000002</v>
      </c>
      <c r="AA176" s="45">
        <v>116.08333333333333</v>
      </c>
      <c r="AB176" s="45">
        <v>154.77777777777777</v>
      </c>
      <c r="AC176" s="45">
        <v>99.676888888888911</v>
      </c>
      <c r="AD176" s="45">
        <v>370.53800000000001</v>
      </c>
      <c r="AE176" s="45">
        <v>96.42</v>
      </c>
      <c r="AF176" s="45">
        <v>397</v>
      </c>
      <c r="AG176" s="45">
        <v>0</v>
      </c>
      <c r="AH176" s="45">
        <v>32.619999999999997</v>
      </c>
      <c r="AI176" s="45">
        <v>0</v>
      </c>
      <c r="AJ176" s="45">
        <v>0</v>
      </c>
      <c r="AK176" s="45">
        <v>3.0700000000000003</v>
      </c>
      <c r="AL176" s="45">
        <v>0</v>
      </c>
      <c r="AM176" s="45">
        <v>529.11</v>
      </c>
      <c r="AN176" s="45">
        <v>1412.2719999999999</v>
      </c>
      <c r="AO176" s="45">
        <v>6.9905275848765438</v>
      </c>
      <c r="AP176" s="45">
        <v>0.55924220679012349</v>
      </c>
      <c r="AQ176" s="45">
        <v>0.27962110339506174</v>
      </c>
      <c r="AR176" s="45">
        <v>4.8755000000000006</v>
      </c>
      <c r="AS176" s="45">
        <v>1.7941840000000007</v>
      </c>
      <c r="AT176" s="45">
        <v>59.898999999999994</v>
      </c>
      <c r="AU176" s="45">
        <v>2.3216666666666668</v>
      </c>
      <c r="AV176" s="45">
        <v>76.719741561728398</v>
      </c>
      <c r="AW176" s="45">
        <v>19.347222222222221</v>
      </c>
      <c r="AX176" s="45">
        <v>11.453555555555557</v>
      </c>
      <c r="AY176" s="45">
        <v>0.29020833333333329</v>
      </c>
      <c r="AZ176" s="45">
        <v>4.6433333333333335</v>
      </c>
      <c r="BA176" s="45">
        <v>1.8057407407407406</v>
      </c>
      <c r="BB176" s="45">
        <v>13.81474214814815</v>
      </c>
      <c r="BC176" s="45">
        <v>51.354802333333332</v>
      </c>
      <c r="BD176" s="45">
        <v>189.95454545454547</v>
      </c>
      <c r="BE176" s="45">
        <v>189.95454545454547</v>
      </c>
      <c r="BF176" s="45">
        <v>241.30934778787881</v>
      </c>
      <c r="BG176" s="45">
        <v>67.580104166666672</v>
      </c>
      <c r="BH176" s="45"/>
      <c r="BI176" s="45">
        <v>0</v>
      </c>
      <c r="BJ176" s="45"/>
      <c r="BK176" s="45"/>
      <c r="BL176" s="45">
        <v>67.580104166666672</v>
      </c>
      <c r="BM176" s="45">
        <v>3190.8811935162739</v>
      </c>
      <c r="BN176" s="45">
        <f t="shared" si="24"/>
        <v>246.96579604983825</v>
      </c>
      <c r="BO176" s="45">
        <f t="shared" si="25"/>
        <v>174.52249587521902</v>
      </c>
      <c r="BP176" s="46">
        <f t="shared" si="27"/>
        <v>8.6609686609686669</v>
      </c>
      <c r="BQ176" s="46">
        <f t="shared" si="26"/>
        <v>1.8803418803418819</v>
      </c>
      <c r="BR176" s="47">
        <v>3</v>
      </c>
      <c r="BS176" s="46">
        <f t="shared" si="28"/>
        <v>3.4188034188034218</v>
      </c>
      <c r="BT176" s="46">
        <f t="shared" si="29"/>
        <v>12.25</v>
      </c>
      <c r="BU176" s="46">
        <f t="shared" si="30"/>
        <v>13.960113960113972</v>
      </c>
      <c r="BV176" s="45">
        <f t="shared" si="31"/>
        <v>445.45065094671668</v>
      </c>
      <c r="BW176" s="45">
        <f t="shared" si="32"/>
        <v>866.93894287177397</v>
      </c>
      <c r="BX176" s="45">
        <f t="shared" si="33"/>
        <v>4057.820136388048</v>
      </c>
      <c r="BY176" s="45">
        <f t="shared" si="34"/>
        <v>48693.84163665658</v>
      </c>
      <c r="BZ176" s="45">
        <f t="shared" si="35"/>
        <v>97387.68327331316</v>
      </c>
      <c r="CA176" s="48">
        <v>43101</v>
      </c>
      <c r="CB176" s="49">
        <v>0</v>
      </c>
      <c r="CC176" s="49">
        <v>0</v>
      </c>
    </row>
    <row r="177" spans="1:81">
      <c r="A177" s="41" t="s">
        <v>375</v>
      </c>
      <c r="B177" s="41" t="s">
        <v>16</v>
      </c>
      <c r="C177" s="41" t="s">
        <v>375</v>
      </c>
      <c r="D177" s="42" t="s">
        <v>380</v>
      </c>
      <c r="E177" s="43" t="s">
        <v>62</v>
      </c>
      <c r="F177" s="43" t="s">
        <v>63</v>
      </c>
      <c r="G177" s="43">
        <v>1</v>
      </c>
      <c r="H177" s="44">
        <v>2216.69</v>
      </c>
      <c r="I177" s="45">
        <v>2216.69</v>
      </c>
      <c r="J177" s="45"/>
      <c r="K177" s="45"/>
      <c r="L177" s="45"/>
      <c r="M177" s="45"/>
      <c r="N177" s="45"/>
      <c r="O177" s="45"/>
      <c r="P177" s="45"/>
      <c r="Q177" s="45">
        <v>2216.69</v>
      </c>
      <c r="R177" s="45">
        <v>443.33800000000002</v>
      </c>
      <c r="S177" s="45">
        <v>33.250349999999997</v>
      </c>
      <c r="T177" s="45">
        <v>22.166900000000002</v>
      </c>
      <c r="U177" s="45">
        <v>4.4333800000000005</v>
      </c>
      <c r="V177" s="45">
        <v>55.417250000000003</v>
      </c>
      <c r="W177" s="45">
        <v>177.33520000000001</v>
      </c>
      <c r="X177" s="45">
        <v>66.500699999999995</v>
      </c>
      <c r="Y177" s="45">
        <v>13.300140000000001</v>
      </c>
      <c r="Z177" s="45">
        <v>815.74191999999994</v>
      </c>
      <c r="AA177" s="45">
        <v>184.72416666666666</v>
      </c>
      <c r="AB177" s="45">
        <v>246.29888888888888</v>
      </c>
      <c r="AC177" s="45">
        <v>158.61648444444447</v>
      </c>
      <c r="AD177" s="45">
        <v>589.63954000000001</v>
      </c>
      <c r="AE177" s="45">
        <v>46.99860000000001</v>
      </c>
      <c r="AF177" s="45">
        <v>397</v>
      </c>
      <c r="AG177" s="45">
        <v>0</v>
      </c>
      <c r="AH177" s="45">
        <v>32.619999999999997</v>
      </c>
      <c r="AI177" s="45">
        <v>0</v>
      </c>
      <c r="AJ177" s="45">
        <v>0</v>
      </c>
      <c r="AK177" s="45">
        <v>3.0700000000000003</v>
      </c>
      <c r="AL177" s="45">
        <v>0</v>
      </c>
      <c r="AM177" s="45">
        <v>479.68860000000001</v>
      </c>
      <c r="AN177" s="45">
        <v>1885.07006</v>
      </c>
      <c r="AO177" s="45">
        <v>11.124072212577161</v>
      </c>
      <c r="AP177" s="45">
        <v>0.88992577700617292</v>
      </c>
      <c r="AQ177" s="45">
        <v>0.44496288850308646</v>
      </c>
      <c r="AR177" s="45">
        <v>7.7584150000000012</v>
      </c>
      <c r="AS177" s="45">
        <v>2.855096720000001</v>
      </c>
      <c r="AT177" s="45">
        <v>95.317669999999993</v>
      </c>
      <c r="AU177" s="45">
        <v>3.6944833333333338</v>
      </c>
      <c r="AV177" s="45">
        <v>122.08462593141975</v>
      </c>
      <c r="AW177" s="45">
        <v>30.78736111111111</v>
      </c>
      <c r="AX177" s="45">
        <v>18.22611777777778</v>
      </c>
      <c r="AY177" s="45">
        <v>0.46181041666666667</v>
      </c>
      <c r="AZ177" s="45">
        <v>7.3889666666666676</v>
      </c>
      <c r="BA177" s="45">
        <v>2.8734870370370369</v>
      </c>
      <c r="BB177" s="45">
        <v>21.983489427407413</v>
      </c>
      <c r="BC177" s="45">
        <v>81.721232436666668</v>
      </c>
      <c r="BD177" s="45"/>
      <c r="BE177" s="45">
        <v>0</v>
      </c>
      <c r="BF177" s="45">
        <v>81.721232436666668</v>
      </c>
      <c r="BG177" s="45">
        <v>67.580104166666672</v>
      </c>
      <c r="BH177" s="45"/>
      <c r="BI177" s="45">
        <v>0</v>
      </c>
      <c r="BJ177" s="45"/>
      <c r="BK177" s="45"/>
      <c r="BL177" s="45">
        <v>67.580104166666672</v>
      </c>
      <c r="BM177" s="45">
        <v>4373.1460225347528</v>
      </c>
      <c r="BN177" s="45">
        <f t="shared" si="24"/>
        <v>246.96579604983825</v>
      </c>
      <c r="BO177" s="45">
        <f t="shared" si="25"/>
        <v>174.52249587521902</v>
      </c>
      <c r="BP177" s="46">
        <f t="shared" si="27"/>
        <v>8.6609686609686669</v>
      </c>
      <c r="BQ177" s="46">
        <f t="shared" si="26"/>
        <v>1.8803418803418819</v>
      </c>
      <c r="BR177" s="47">
        <v>3</v>
      </c>
      <c r="BS177" s="46">
        <f t="shared" si="28"/>
        <v>3.4188034188034218</v>
      </c>
      <c r="BT177" s="46">
        <f t="shared" si="29"/>
        <v>12.25</v>
      </c>
      <c r="BU177" s="46">
        <f t="shared" si="30"/>
        <v>13.960113960113972</v>
      </c>
      <c r="BV177" s="45">
        <f t="shared" si="31"/>
        <v>610.49616838804297</v>
      </c>
      <c r="BW177" s="45">
        <f t="shared" si="32"/>
        <v>1031.9844603131003</v>
      </c>
      <c r="BX177" s="45">
        <f t="shared" si="33"/>
        <v>5405.1304828478533</v>
      </c>
      <c r="BY177" s="45">
        <f t="shared" si="34"/>
        <v>64861.565794174239</v>
      </c>
      <c r="BZ177" s="45">
        <f t="shared" si="35"/>
        <v>129723.13158834848</v>
      </c>
      <c r="CA177" s="48">
        <v>43101</v>
      </c>
      <c r="CB177" s="49">
        <v>0</v>
      </c>
      <c r="CC177" s="49">
        <v>0</v>
      </c>
    </row>
    <row r="178" spans="1:81">
      <c r="A178" s="41" t="s">
        <v>381</v>
      </c>
      <c r="B178" s="41" t="s">
        <v>114</v>
      </c>
      <c r="C178" s="41" t="s">
        <v>115</v>
      </c>
      <c r="D178" s="42" t="s">
        <v>382</v>
      </c>
      <c r="E178" s="43" t="s">
        <v>62</v>
      </c>
      <c r="F178" s="43" t="s">
        <v>63</v>
      </c>
      <c r="G178" s="43">
        <v>2</v>
      </c>
      <c r="H178" s="44">
        <v>1200.1400000000001</v>
      </c>
      <c r="I178" s="45">
        <v>2400.2800000000002</v>
      </c>
      <c r="J178" s="45"/>
      <c r="K178" s="45"/>
      <c r="L178" s="45"/>
      <c r="M178" s="45"/>
      <c r="N178" s="45"/>
      <c r="O178" s="45"/>
      <c r="P178" s="45"/>
      <c r="Q178" s="45">
        <v>2400.2800000000002</v>
      </c>
      <c r="R178" s="45">
        <v>480.05600000000004</v>
      </c>
      <c r="S178" s="45">
        <v>36.004200000000004</v>
      </c>
      <c r="T178" s="45">
        <v>24.002800000000004</v>
      </c>
      <c r="U178" s="45">
        <v>4.8005600000000008</v>
      </c>
      <c r="V178" s="45">
        <v>60.007000000000005</v>
      </c>
      <c r="W178" s="45">
        <v>192.02240000000003</v>
      </c>
      <c r="X178" s="45">
        <v>72.008400000000009</v>
      </c>
      <c r="Y178" s="45">
        <v>14.401680000000001</v>
      </c>
      <c r="Z178" s="45">
        <v>883.30304000000024</v>
      </c>
      <c r="AA178" s="45">
        <v>200.02333333333334</v>
      </c>
      <c r="AB178" s="45">
        <v>266.69777777777779</v>
      </c>
      <c r="AC178" s="45">
        <v>171.75336888888893</v>
      </c>
      <c r="AD178" s="45">
        <v>638.47448000000009</v>
      </c>
      <c r="AE178" s="45">
        <v>215.98319999999998</v>
      </c>
      <c r="AF178" s="45">
        <v>794</v>
      </c>
      <c r="AG178" s="45">
        <v>0</v>
      </c>
      <c r="AH178" s="45">
        <v>56.64</v>
      </c>
      <c r="AI178" s="45">
        <v>0</v>
      </c>
      <c r="AJ178" s="45">
        <v>0</v>
      </c>
      <c r="AK178" s="45">
        <v>6.1400000000000006</v>
      </c>
      <c r="AL178" s="45">
        <v>0</v>
      </c>
      <c r="AM178" s="45">
        <v>1072.7632000000001</v>
      </c>
      <c r="AN178" s="45">
        <v>2594.5407200000004</v>
      </c>
      <c r="AO178" s="45">
        <v>12.045386612654323</v>
      </c>
      <c r="AP178" s="45">
        <v>0.96363092901234582</v>
      </c>
      <c r="AQ178" s="45">
        <v>0.48181546450617291</v>
      </c>
      <c r="AR178" s="45">
        <v>8.4009800000000023</v>
      </c>
      <c r="AS178" s="45">
        <v>3.0915606400000013</v>
      </c>
      <c r="AT178" s="45">
        <v>103.21204</v>
      </c>
      <c r="AU178" s="45">
        <v>4.0004666666666671</v>
      </c>
      <c r="AV178" s="45">
        <v>132.19588031283951</v>
      </c>
      <c r="AW178" s="45">
        <v>33.337222222222223</v>
      </c>
      <c r="AX178" s="45">
        <v>19.735635555555557</v>
      </c>
      <c r="AY178" s="45">
        <v>0.50005833333333338</v>
      </c>
      <c r="AZ178" s="45">
        <v>8.0009333333333341</v>
      </c>
      <c r="BA178" s="45">
        <v>3.1114740740740743</v>
      </c>
      <c r="BB178" s="45">
        <v>23.80419905481482</v>
      </c>
      <c r="BC178" s="45">
        <v>88.489522573333346</v>
      </c>
      <c r="BD178" s="45"/>
      <c r="BE178" s="45">
        <v>0</v>
      </c>
      <c r="BF178" s="45">
        <v>88.489522573333346</v>
      </c>
      <c r="BG178" s="45">
        <v>98.172499999999999</v>
      </c>
      <c r="BH178" s="45"/>
      <c r="BI178" s="45">
        <v>0</v>
      </c>
      <c r="BJ178" s="45"/>
      <c r="BK178" s="45"/>
      <c r="BL178" s="45">
        <v>98.172499999999999</v>
      </c>
      <c r="BM178" s="45">
        <v>5313.6786228861729</v>
      </c>
      <c r="BN178" s="45">
        <f t="shared" si="24"/>
        <v>493.93159209967649</v>
      </c>
      <c r="BO178" s="45">
        <f t="shared" si="25"/>
        <v>349.04499175043804</v>
      </c>
      <c r="BP178" s="46">
        <f t="shared" si="27"/>
        <v>8.5633802816901436</v>
      </c>
      <c r="BQ178" s="46">
        <f t="shared" si="26"/>
        <v>1.8591549295774654</v>
      </c>
      <c r="BR178" s="47">
        <v>2</v>
      </c>
      <c r="BS178" s="46">
        <f t="shared" si="28"/>
        <v>2.2535211267605644</v>
      </c>
      <c r="BT178" s="46">
        <f t="shared" si="29"/>
        <v>11.25</v>
      </c>
      <c r="BU178" s="46">
        <f t="shared" si="30"/>
        <v>12.676056338028173</v>
      </c>
      <c r="BV178" s="45">
        <f t="shared" si="31"/>
        <v>673.56489585881093</v>
      </c>
      <c r="BW178" s="45">
        <f t="shared" si="32"/>
        <v>1516.5414797089256</v>
      </c>
      <c r="BX178" s="45">
        <f t="shared" si="33"/>
        <v>6830.2201025950981</v>
      </c>
      <c r="BY178" s="45">
        <f t="shared" si="34"/>
        <v>81962.64123114117</v>
      </c>
      <c r="BZ178" s="45">
        <f t="shared" si="35"/>
        <v>163925.28246228234</v>
      </c>
      <c r="CA178" s="48">
        <v>43101</v>
      </c>
      <c r="CB178" s="49">
        <v>0</v>
      </c>
      <c r="CC178" s="49">
        <v>0</v>
      </c>
    </row>
    <row r="179" spans="1:81">
      <c r="A179" s="41" t="s">
        <v>381</v>
      </c>
      <c r="B179" s="41" t="s">
        <v>78</v>
      </c>
      <c r="C179" s="41" t="s">
        <v>383</v>
      </c>
      <c r="D179" s="42" t="s">
        <v>384</v>
      </c>
      <c r="E179" s="43" t="s">
        <v>62</v>
      </c>
      <c r="F179" s="43" t="s">
        <v>63</v>
      </c>
      <c r="G179" s="43">
        <v>5</v>
      </c>
      <c r="H179" s="44">
        <v>3035.23</v>
      </c>
      <c r="I179" s="45">
        <v>15176.15</v>
      </c>
      <c r="J179" s="45"/>
      <c r="K179" s="45"/>
      <c r="L179" s="45"/>
      <c r="M179" s="45"/>
      <c r="N179" s="45"/>
      <c r="O179" s="45"/>
      <c r="P179" s="45"/>
      <c r="Q179" s="45">
        <v>15176.15</v>
      </c>
      <c r="R179" s="45">
        <v>3035.23</v>
      </c>
      <c r="S179" s="45">
        <v>227.64224999999999</v>
      </c>
      <c r="T179" s="45">
        <v>151.76150000000001</v>
      </c>
      <c r="U179" s="45">
        <v>30.3523</v>
      </c>
      <c r="V179" s="45">
        <v>379.40375</v>
      </c>
      <c r="W179" s="45">
        <v>1214.0920000000001</v>
      </c>
      <c r="X179" s="45">
        <v>455.28449999999998</v>
      </c>
      <c r="Y179" s="45">
        <v>91.056899999999999</v>
      </c>
      <c r="Z179" s="45">
        <v>5584.8231999999989</v>
      </c>
      <c r="AA179" s="45">
        <v>1264.6791666666666</v>
      </c>
      <c r="AB179" s="45">
        <v>1686.2388888888888</v>
      </c>
      <c r="AC179" s="45">
        <v>1085.9378444444446</v>
      </c>
      <c r="AD179" s="45">
        <v>4036.8559</v>
      </c>
      <c r="AE179" s="45">
        <v>0</v>
      </c>
      <c r="AF179" s="45">
        <v>1985</v>
      </c>
      <c r="AG179" s="45">
        <v>0</v>
      </c>
      <c r="AH179" s="45">
        <v>75</v>
      </c>
      <c r="AI179" s="45">
        <v>0</v>
      </c>
      <c r="AJ179" s="45">
        <v>0</v>
      </c>
      <c r="AK179" s="45">
        <v>15.350000000000001</v>
      </c>
      <c r="AL179" s="45">
        <v>1469.4</v>
      </c>
      <c r="AM179" s="45">
        <v>3544.75</v>
      </c>
      <c r="AN179" s="45">
        <v>13166.429099999999</v>
      </c>
      <c r="AO179" s="45">
        <v>76.158862316743836</v>
      </c>
      <c r="AP179" s="45">
        <v>6.0927089853395069</v>
      </c>
      <c r="AQ179" s="45">
        <v>3.0463544926697534</v>
      </c>
      <c r="AR179" s="45">
        <v>53.116525000000003</v>
      </c>
      <c r="AS179" s="45">
        <v>19.546881200000009</v>
      </c>
      <c r="AT179" s="45">
        <v>652.57444999999996</v>
      </c>
      <c r="AU179" s="45">
        <v>25.293583333333334</v>
      </c>
      <c r="AV179" s="45">
        <v>835.8293653280864</v>
      </c>
      <c r="AW179" s="45">
        <v>210.7798611111111</v>
      </c>
      <c r="AX179" s="45">
        <v>124.78167777777779</v>
      </c>
      <c r="AY179" s="45">
        <v>3.1616979166666663</v>
      </c>
      <c r="AZ179" s="45">
        <v>50.587166666666668</v>
      </c>
      <c r="BA179" s="45">
        <v>19.672787037037036</v>
      </c>
      <c r="BB179" s="45">
        <v>150.50581410740745</v>
      </c>
      <c r="BC179" s="45">
        <v>559.48900461666676</v>
      </c>
      <c r="BD179" s="45"/>
      <c r="BE179" s="45">
        <v>0</v>
      </c>
      <c r="BF179" s="45">
        <v>559.48900461666676</v>
      </c>
      <c r="BG179" s="45">
        <v>441.03802083333346</v>
      </c>
      <c r="BH179" s="45"/>
      <c r="BI179" s="45">
        <v>0</v>
      </c>
      <c r="BJ179" s="45"/>
      <c r="BK179" s="45"/>
      <c r="BL179" s="45">
        <v>441.03802083333346</v>
      </c>
      <c r="BM179" s="45">
        <v>30178.935490778083</v>
      </c>
      <c r="BN179" s="45">
        <f t="shared" si="24"/>
        <v>1234.8289802491913</v>
      </c>
      <c r="BO179" s="45">
        <f t="shared" si="25"/>
        <v>872.61247937609505</v>
      </c>
      <c r="BP179" s="46">
        <f t="shared" si="27"/>
        <v>8.5633802816901436</v>
      </c>
      <c r="BQ179" s="46">
        <f t="shared" si="26"/>
        <v>1.8591549295774654</v>
      </c>
      <c r="BR179" s="47">
        <v>2</v>
      </c>
      <c r="BS179" s="46">
        <f t="shared" si="28"/>
        <v>2.2535211267605644</v>
      </c>
      <c r="BT179" s="46">
        <f t="shared" si="29"/>
        <v>11.25</v>
      </c>
      <c r="BU179" s="46">
        <f t="shared" si="30"/>
        <v>12.676056338028173</v>
      </c>
      <c r="BV179" s="45">
        <f t="shared" si="31"/>
        <v>3825.4988650282089</v>
      </c>
      <c r="BW179" s="45">
        <f t="shared" si="32"/>
        <v>5932.9403246534948</v>
      </c>
      <c r="BX179" s="45">
        <f t="shared" si="33"/>
        <v>36111.87581543158</v>
      </c>
      <c r="BY179" s="45">
        <f t="shared" si="34"/>
        <v>433342.50978517893</v>
      </c>
      <c r="BZ179" s="45">
        <f t="shared" si="35"/>
        <v>866685.01957035786</v>
      </c>
      <c r="CA179" s="48">
        <v>43101</v>
      </c>
      <c r="CB179" s="49">
        <v>0</v>
      </c>
      <c r="CC179" s="49">
        <v>0</v>
      </c>
    </row>
    <row r="180" spans="1:81">
      <c r="A180" s="41" t="s">
        <v>381</v>
      </c>
      <c r="B180" s="41" t="s">
        <v>78</v>
      </c>
      <c r="C180" s="41" t="s">
        <v>383</v>
      </c>
      <c r="D180" s="42" t="s">
        <v>385</v>
      </c>
      <c r="E180" s="43" t="s">
        <v>62</v>
      </c>
      <c r="F180" s="43" t="s">
        <v>64</v>
      </c>
      <c r="G180" s="43">
        <v>1</v>
      </c>
      <c r="H180" s="44">
        <v>3035.23</v>
      </c>
      <c r="I180" s="45">
        <v>3035.23</v>
      </c>
      <c r="J180" s="45"/>
      <c r="K180" s="45"/>
      <c r="L180" s="45"/>
      <c r="M180" s="45"/>
      <c r="N180" s="45"/>
      <c r="O180" s="45"/>
      <c r="P180" s="45"/>
      <c r="Q180" s="45">
        <v>3035.23</v>
      </c>
      <c r="R180" s="45">
        <v>607.04600000000005</v>
      </c>
      <c r="S180" s="45">
        <v>45.528449999999999</v>
      </c>
      <c r="T180" s="45">
        <v>30.3523</v>
      </c>
      <c r="U180" s="45">
        <v>6.0704599999999997</v>
      </c>
      <c r="V180" s="45">
        <v>75.880750000000006</v>
      </c>
      <c r="W180" s="45">
        <v>242.8184</v>
      </c>
      <c r="X180" s="45">
        <v>91.056899999999999</v>
      </c>
      <c r="Y180" s="45">
        <v>18.211380000000002</v>
      </c>
      <c r="Z180" s="45">
        <v>1116.9646400000001</v>
      </c>
      <c r="AA180" s="45">
        <v>252.93583333333333</v>
      </c>
      <c r="AB180" s="45">
        <v>337.24777777777774</v>
      </c>
      <c r="AC180" s="45">
        <v>217.18756888888893</v>
      </c>
      <c r="AD180" s="45">
        <v>807.37117999999998</v>
      </c>
      <c r="AE180" s="45">
        <v>0</v>
      </c>
      <c r="AF180" s="45">
        <v>397</v>
      </c>
      <c r="AG180" s="45">
        <v>0</v>
      </c>
      <c r="AH180" s="45">
        <v>15</v>
      </c>
      <c r="AI180" s="45">
        <v>0</v>
      </c>
      <c r="AJ180" s="45">
        <v>0</v>
      </c>
      <c r="AK180" s="45">
        <v>3.0700000000000003</v>
      </c>
      <c r="AL180" s="45">
        <v>293.88</v>
      </c>
      <c r="AM180" s="45">
        <v>708.95</v>
      </c>
      <c r="AN180" s="45">
        <v>2633.2858200000001</v>
      </c>
      <c r="AO180" s="45">
        <v>15.231772463348767</v>
      </c>
      <c r="AP180" s="45">
        <v>1.2185417970679013</v>
      </c>
      <c r="AQ180" s="45">
        <v>0.60927089853395067</v>
      </c>
      <c r="AR180" s="45">
        <v>10.623305000000002</v>
      </c>
      <c r="AS180" s="45">
        <v>3.9093762400000016</v>
      </c>
      <c r="AT180" s="45">
        <v>130.51488999999998</v>
      </c>
      <c r="AU180" s="45">
        <v>5.0587166666666672</v>
      </c>
      <c r="AV180" s="45">
        <v>167.16587306561726</v>
      </c>
      <c r="AW180" s="45">
        <v>42.155972222222218</v>
      </c>
      <c r="AX180" s="45">
        <v>24.956335555555558</v>
      </c>
      <c r="AY180" s="45">
        <v>0.63233958333333329</v>
      </c>
      <c r="AZ180" s="45">
        <v>10.117433333333334</v>
      </c>
      <c r="BA180" s="45">
        <v>3.9345574074074072</v>
      </c>
      <c r="BB180" s="45">
        <v>30.101162821481488</v>
      </c>
      <c r="BC180" s="45">
        <v>111.89780092333334</v>
      </c>
      <c r="BD180" s="45"/>
      <c r="BE180" s="45">
        <v>0</v>
      </c>
      <c r="BF180" s="45">
        <v>111.89780092333334</v>
      </c>
      <c r="BG180" s="45">
        <v>88.207604166666698</v>
      </c>
      <c r="BH180" s="45"/>
      <c r="BI180" s="45">
        <v>0</v>
      </c>
      <c r="BJ180" s="45"/>
      <c r="BK180" s="45"/>
      <c r="BL180" s="45">
        <v>88.207604166666698</v>
      </c>
      <c r="BM180" s="45">
        <v>6035.787098155618</v>
      </c>
      <c r="BN180" s="45">
        <f t="shared" si="24"/>
        <v>246.96579604983825</v>
      </c>
      <c r="BO180" s="45">
        <f t="shared" si="25"/>
        <v>174.52249587521902</v>
      </c>
      <c r="BP180" s="46">
        <f t="shared" si="27"/>
        <v>8.5633802816901436</v>
      </c>
      <c r="BQ180" s="46">
        <f t="shared" si="26"/>
        <v>1.8591549295774654</v>
      </c>
      <c r="BR180" s="47">
        <v>2</v>
      </c>
      <c r="BS180" s="46">
        <f t="shared" si="28"/>
        <v>2.2535211267605644</v>
      </c>
      <c r="BT180" s="46">
        <f t="shared" si="29"/>
        <v>11.25</v>
      </c>
      <c r="BU180" s="46">
        <f t="shared" si="30"/>
        <v>12.676056338028173</v>
      </c>
      <c r="BV180" s="45">
        <f t="shared" si="31"/>
        <v>765.09977300564196</v>
      </c>
      <c r="BW180" s="45">
        <f t="shared" si="32"/>
        <v>1186.5880649306991</v>
      </c>
      <c r="BX180" s="45">
        <f t="shared" si="33"/>
        <v>7222.3751630863171</v>
      </c>
      <c r="BY180" s="45">
        <f t="shared" si="34"/>
        <v>86668.501957035798</v>
      </c>
      <c r="BZ180" s="45">
        <f t="shared" si="35"/>
        <v>173337.0039140716</v>
      </c>
      <c r="CA180" s="48">
        <v>43101</v>
      </c>
      <c r="CB180" s="49">
        <v>0</v>
      </c>
      <c r="CC180" s="49">
        <v>0</v>
      </c>
    </row>
    <row r="181" spans="1:81">
      <c r="A181" s="41" t="s">
        <v>381</v>
      </c>
      <c r="B181" s="41" t="s">
        <v>66</v>
      </c>
      <c r="C181" s="41" t="s">
        <v>381</v>
      </c>
      <c r="D181" s="42" t="s">
        <v>386</v>
      </c>
      <c r="E181" s="43" t="s">
        <v>62</v>
      </c>
      <c r="F181" s="43" t="s">
        <v>63</v>
      </c>
      <c r="G181" s="43">
        <v>1</v>
      </c>
      <c r="H181" s="44">
        <v>1393</v>
      </c>
      <c r="I181" s="45">
        <v>1393</v>
      </c>
      <c r="J181" s="45"/>
      <c r="K181" s="45"/>
      <c r="L181" s="45"/>
      <c r="M181" s="45"/>
      <c r="N181" s="45"/>
      <c r="O181" s="45"/>
      <c r="P181" s="45"/>
      <c r="Q181" s="45">
        <v>1393</v>
      </c>
      <c r="R181" s="45">
        <v>278.60000000000002</v>
      </c>
      <c r="S181" s="45">
        <v>20.895</v>
      </c>
      <c r="T181" s="45">
        <v>13.93</v>
      </c>
      <c r="U181" s="45">
        <v>2.786</v>
      </c>
      <c r="V181" s="45">
        <v>34.825000000000003</v>
      </c>
      <c r="W181" s="45">
        <v>111.44</v>
      </c>
      <c r="X181" s="45">
        <v>41.79</v>
      </c>
      <c r="Y181" s="45">
        <v>8.3580000000000005</v>
      </c>
      <c r="Z181" s="45">
        <v>512.62400000000002</v>
      </c>
      <c r="AA181" s="45">
        <v>116.08333333333333</v>
      </c>
      <c r="AB181" s="45">
        <v>154.77777777777777</v>
      </c>
      <c r="AC181" s="45">
        <v>99.676888888888911</v>
      </c>
      <c r="AD181" s="45">
        <v>370.53800000000001</v>
      </c>
      <c r="AE181" s="45">
        <v>96.42</v>
      </c>
      <c r="AF181" s="45">
        <v>0</v>
      </c>
      <c r="AG181" s="45">
        <v>264.83999999999997</v>
      </c>
      <c r="AH181" s="45">
        <v>27.01</v>
      </c>
      <c r="AI181" s="45">
        <v>0</v>
      </c>
      <c r="AJ181" s="45">
        <v>0</v>
      </c>
      <c r="AK181" s="45">
        <v>3.0700000000000003</v>
      </c>
      <c r="AL181" s="45">
        <v>0</v>
      </c>
      <c r="AM181" s="45">
        <v>391.34</v>
      </c>
      <c r="AN181" s="45">
        <v>1274.502</v>
      </c>
      <c r="AO181" s="45">
        <v>6.9905275848765438</v>
      </c>
      <c r="AP181" s="45">
        <v>0.55924220679012349</v>
      </c>
      <c r="AQ181" s="45">
        <v>0.27962110339506174</v>
      </c>
      <c r="AR181" s="45">
        <v>4.8755000000000006</v>
      </c>
      <c r="AS181" s="45">
        <v>1.7941840000000007</v>
      </c>
      <c r="AT181" s="45">
        <v>59.898999999999994</v>
      </c>
      <c r="AU181" s="45">
        <v>2.3216666666666668</v>
      </c>
      <c r="AV181" s="45">
        <v>76.719741561728398</v>
      </c>
      <c r="AW181" s="45">
        <v>19.347222222222221</v>
      </c>
      <c r="AX181" s="45">
        <v>11.453555555555557</v>
      </c>
      <c r="AY181" s="45">
        <v>0.29020833333333329</v>
      </c>
      <c r="AZ181" s="45">
        <v>4.6433333333333335</v>
      </c>
      <c r="BA181" s="45">
        <v>1.8057407407407406</v>
      </c>
      <c r="BB181" s="45">
        <v>13.81474214814815</v>
      </c>
      <c r="BC181" s="45">
        <v>51.354802333333332</v>
      </c>
      <c r="BD181" s="45">
        <v>189.95454545454547</v>
      </c>
      <c r="BE181" s="45">
        <v>189.95454545454547</v>
      </c>
      <c r="BF181" s="45">
        <v>241.30934778787881</v>
      </c>
      <c r="BG181" s="45">
        <v>67.580104166666672</v>
      </c>
      <c r="BH181" s="45"/>
      <c r="BI181" s="45">
        <v>0</v>
      </c>
      <c r="BJ181" s="45"/>
      <c r="BK181" s="45"/>
      <c r="BL181" s="45">
        <v>67.580104166666672</v>
      </c>
      <c r="BM181" s="45">
        <v>3053.1111935162739</v>
      </c>
      <c r="BN181" s="45">
        <f t="shared" si="24"/>
        <v>246.96579604983825</v>
      </c>
      <c r="BO181" s="45">
        <f t="shared" si="25"/>
        <v>174.52249587521902</v>
      </c>
      <c r="BP181" s="46">
        <f t="shared" si="27"/>
        <v>8.5633802816901436</v>
      </c>
      <c r="BQ181" s="46">
        <f t="shared" si="26"/>
        <v>1.8591549295774654</v>
      </c>
      <c r="BR181" s="47">
        <v>2</v>
      </c>
      <c r="BS181" s="46">
        <f t="shared" si="28"/>
        <v>2.2535211267605644</v>
      </c>
      <c r="BT181" s="46">
        <f t="shared" si="29"/>
        <v>11.25</v>
      </c>
      <c r="BU181" s="46">
        <f t="shared" si="30"/>
        <v>12.676056338028173</v>
      </c>
      <c r="BV181" s="45">
        <f t="shared" si="31"/>
        <v>387.01409495276727</v>
      </c>
      <c r="BW181" s="45">
        <f t="shared" si="32"/>
        <v>808.50238687782462</v>
      </c>
      <c r="BX181" s="45">
        <f t="shared" si="33"/>
        <v>3861.6135803940988</v>
      </c>
      <c r="BY181" s="45">
        <f t="shared" si="34"/>
        <v>46339.362964729182</v>
      </c>
      <c r="BZ181" s="45">
        <f t="shared" si="35"/>
        <v>92678.725929458364</v>
      </c>
      <c r="CA181" s="48">
        <v>43101</v>
      </c>
      <c r="CB181" s="49">
        <v>0</v>
      </c>
      <c r="CC181" s="49">
        <v>0</v>
      </c>
    </row>
    <row r="182" spans="1:81">
      <c r="A182" s="41" t="s">
        <v>381</v>
      </c>
      <c r="B182" s="41" t="s">
        <v>17</v>
      </c>
      <c r="C182" s="41" t="s">
        <v>381</v>
      </c>
      <c r="D182" s="42" t="s">
        <v>387</v>
      </c>
      <c r="E182" s="43" t="s">
        <v>62</v>
      </c>
      <c r="F182" s="43" t="s">
        <v>63</v>
      </c>
      <c r="G182" s="43">
        <v>1</v>
      </c>
      <c r="H182" s="44">
        <v>1511.38</v>
      </c>
      <c r="I182" s="45">
        <v>1511.38</v>
      </c>
      <c r="J182" s="45"/>
      <c r="K182" s="45"/>
      <c r="L182" s="45"/>
      <c r="M182" s="45"/>
      <c r="N182" s="45"/>
      <c r="O182" s="45"/>
      <c r="P182" s="45"/>
      <c r="Q182" s="45">
        <v>1511.38</v>
      </c>
      <c r="R182" s="45">
        <v>302.27600000000001</v>
      </c>
      <c r="S182" s="45">
        <v>22.6707</v>
      </c>
      <c r="T182" s="45">
        <v>15.113800000000001</v>
      </c>
      <c r="U182" s="45">
        <v>3.0227600000000003</v>
      </c>
      <c r="V182" s="45">
        <v>37.784500000000001</v>
      </c>
      <c r="W182" s="45">
        <v>120.91040000000001</v>
      </c>
      <c r="X182" s="45">
        <v>45.3414</v>
      </c>
      <c r="Y182" s="45">
        <v>9.0682800000000015</v>
      </c>
      <c r="Z182" s="45">
        <v>556.18784000000005</v>
      </c>
      <c r="AA182" s="45">
        <v>125.94833333333334</v>
      </c>
      <c r="AB182" s="45">
        <v>167.93111111111111</v>
      </c>
      <c r="AC182" s="45">
        <v>108.14763555555558</v>
      </c>
      <c r="AD182" s="45">
        <v>402.02708000000007</v>
      </c>
      <c r="AE182" s="45">
        <v>89.3172</v>
      </c>
      <c r="AF182" s="45">
        <v>0</v>
      </c>
      <c r="AG182" s="45">
        <v>264.83999999999997</v>
      </c>
      <c r="AH182" s="45">
        <v>27.01</v>
      </c>
      <c r="AI182" s="45">
        <v>0</v>
      </c>
      <c r="AJ182" s="45">
        <v>0</v>
      </c>
      <c r="AK182" s="45">
        <v>3.0700000000000003</v>
      </c>
      <c r="AL182" s="45">
        <v>0</v>
      </c>
      <c r="AM182" s="45">
        <v>384.23719999999997</v>
      </c>
      <c r="AN182" s="45">
        <v>1342.4521200000001</v>
      </c>
      <c r="AO182" s="45">
        <v>7.584596971450619</v>
      </c>
      <c r="AP182" s="45">
        <v>0.60676775771604952</v>
      </c>
      <c r="AQ182" s="45">
        <v>0.30338387885802476</v>
      </c>
      <c r="AR182" s="45">
        <v>5.2898300000000011</v>
      </c>
      <c r="AS182" s="45">
        <v>1.946657440000001</v>
      </c>
      <c r="AT182" s="45">
        <v>64.989339999999999</v>
      </c>
      <c r="AU182" s="45">
        <v>2.518966666666667</v>
      </c>
      <c r="AV182" s="45">
        <v>83.239542714691368</v>
      </c>
      <c r="AW182" s="45">
        <v>20.991388888888888</v>
      </c>
      <c r="AX182" s="45">
        <v>12.426902222222225</v>
      </c>
      <c r="AY182" s="45">
        <v>0.31487083333333332</v>
      </c>
      <c r="AZ182" s="45">
        <v>5.037933333333334</v>
      </c>
      <c r="BA182" s="45">
        <v>1.9591962962962963</v>
      </c>
      <c r="BB182" s="45">
        <v>14.988747299259263</v>
      </c>
      <c r="BC182" s="45">
        <v>55.719038873333346</v>
      </c>
      <c r="BD182" s="45"/>
      <c r="BE182" s="45">
        <v>0</v>
      </c>
      <c r="BF182" s="45">
        <v>55.719038873333346</v>
      </c>
      <c r="BG182" s="45">
        <v>67.580104166666658</v>
      </c>
      <c r="BH182" s="45"/>
      <c r="BI182" s="45">
        <v>0</v>
      </c>
      <c r="BJ182" s="45"/>
      <c r="BK182" s="45"/>
      <c r="BL182" s="45">
        <v>67.580104166666658</v>
      </c>
      <c r="BM182" s="45">
        <v>3060.3708057546914</v>
      </c>
      <c r="BN182" s="45">
        <f t="shared" si="24"/>
        <v>246.96579604983825</v>
      </c>
      <c r="BO182" s="45">
        <f t="shared" si="25"/>
        <v>174.52249587521902</v>
      </c>
      <c r="BP182" s="46">
        <f t="shared" si="27"/>
        <v>8.5633802816901436</v>
      </c>
      <c r="BQ182" s="46">
        <f t="shared" si="26"/>
        <v>1.8591549295774654</v>
      </c>
      <c r="BR182" s="47">
        <v>2</v>
      </c>
      <c r="BS182" s="46">
        <f t="shared" si="28"/>
        <v>2.2535211267605644</v>
      </c>
      <c r="BT182" s="46">
        <f t="shared" si="29"/>
        <v>11.25</v>
      </c>
      <c r="BU182" s="46">
        <f t="shared" si="30"/>
        <v>12.676056338028173</v>
      </c>
      <c r="BV182" s="45">
        <f t="shared" si="31"/>
        <v>387.93432749003142</v>
      </c>
      <c r="BW182" s="45">
        <f t="shared" si="32"/>
        <v>809.42261941508877</v>
      </c>
      <c r="BX182" s="45">
        <f t="shared" si="33"/>
        <v>3869.7934251697802</v>
      </c>
      <c r="BY182" s="45">
        <f t="shared" si="34"/>
        <v>46437.521102037361</v>
      </c>
      <c r="BZ182" s="45">
        <f t="shared" si="35"/>
        <v>92875.042204074722</v>
      </c>
      <c r="CA182" s="48">
        <v>43101</v>
      </c>
      <c r="CB182" s="49">
        <v>0</v>
      </c>
      <c r="CC182" s="49">
        <v>0</v>
      </c>
    </row>
    <row r="183" spans="1:81">
      <c r="A183" s="41" t="s">
        <v>381</v>
      </c>
      <c r="B183" s="41" t="s">
        <v>16</v>
      </c>
      <c r="C183" s="41" t="s">
        <v>381</v>
      </c>
      <c r="D183" s="42" t="s">
        <v>388</v>
      </c>
      <c r="E183" s="43" t="s">
        <v>62</v>
      </c>
      <c r="F183" s="43" t="s">
        <v>63</v>
      </c>
      <c r="G183" s="43">
        <v>3</v>
      </c>
      <c r="H183" s="44">
        <v>2216.69</v>
      </c>
      <c r="I183" s="45">
        <v>6650.07</v>
      </c>
      <c r="J183" s="45"/>
      <c r="K183" s="45"/>
      <c r="L183" s="45"/>
      <c r="M183" s="45"/>
      <c r="N183" s="45"/>
      <c r="O183" s="45"/>
      <c r="P183" s="45"/>
      <c r="Q183" s="45">
        <v>6650.07</v>
      </c>
      <c r="R183" s="45">
        <v>1330.0140000000001</v>
      </c>
      <c r="S183" s="45">
        <v>99.751049999999992</v>
      </c>
      <c r="T183" s="45">
        <v>66.500699999999995</v>
      </c>
      <c r="U183" s="45">
        <v>13.300139999999999</v>
      </c>
      <c r="V183" s="45">
        <v>166.25175000000002</v>
      </c>
      <c r="W183" s="45">
        <v>532.00559999999996</v>
      </c>
      <c r="X183" s="45">
        <v>199.50209999999998</v>
      </c>
      <c r="Y183" s="45">
        <v>39.900419999999997</v>
      </c>
      <c r="Z183" s="45">
        <v>2447.2257600000003</v>
      </c>
      <c r="AA183" s="45">
        <v>554.1724999999999</v>
      </c>
      <c r="AB183" s="45">
        <v>738.89666666666665</v>
      </c>
      <c r="AC183" s="45">
        <v>475.84945333333337</v>
      </c>
      <c r="AD183" s="45">
        <v>1768.9186199999999</v>
      </c>
      <c r="AE183" s="45">
        <v>140.99580000000003</v>
      </c>
      <c r="AF183" s="45">
        <v>0</v>
      </c>
      <c r="AG183" s="45">
        <v>794.52</v>
      </c>
      <c r="AH183" s="45">
        <v>81.03</v>
      </c>
      <c r="AI183" s="45">
        <v>0</v>
      </c>
      <c r="AJ183" s="45">
        <v>0</v>
      </c>
      <c r="AK183" s="45">
        <v>9.2100000000000009</v>
      </c>
      <c r="AL183" s="45">
        <v>0</v>
      </c>
      <c r="AM183" s="45">
        <v>1025.7557999999999</v>
      </c>
      <c r="AN183" s="45">
        <v>5241.9001800000005</v>
      </c>
      <c r="AO183" s="45">
        <v>33.372216637731484</v>
      </c>
      <c r="AP183" s="45">
        <v>2.6697773310185187</v>
      </c>
      <c r="AQ183" s="45">
        <v>1.3348886655092593</v>
      </c>
      <c r="AR183" s="45">
        <v>23.275245000000002</v>
      </c>
      <c r="AS183" s="45">
        <v>8.5652901600000035</v>
      </c>
      <c r="AT183" s="45">
        <v>285.95300999999995</v>
      </c>
      <c r="AU183" s="45">
        <v>11.083450000000001</v>
      </c>
      <c r="AV183" s="45">
        <v>366.25387779425927</v>
      </c>
      <c r="AW183" s="45">
        <v>92.362083333333331</v>
      </c>
      <c r="AX183" s="45">
        <v>54.678353333333334</v>
      </c>
      <c r="AY183" s="45">
        <v>1.3854312499999999</v>
      </c>
      <c r="AZ183" s="45">
        <v>22.166900000000002</v>
      </c>
      <c r="BA183" s="45">
        <v>8.6204611111111102</v>
      </c>
      <c r="BB183" s="45">
        <v>65.950468282222232</v>
      </c>
      <c r="BC183" s="45">
        <v>245.16369731</v>
      </c>
      <c r="BD183" s="45"/>
      <c r="BE183" s="45">
        <v>0</v>
      </c>
      <c r="BF183" s="45">
        <v>245.16369731</v>
      </c>
      <c r="BG183" s="45">
        <v>202.74031250000002</v>
      </c>
      <c r="BH183" s="45"/>
      <c r="BI183" s="45">
        <v>0</v>
      </c>
      <c r="BJ183" s="45"/>
      <c r="BK183" s="45"/>
      <c r="BL183" s="45">
        <v>202.74031250000002</v>
      </c>
      <c r="BM183" s="45">
        <v>12706.128067604259</v>
      </c>
      <c r="BN183" s="45">
        <f t="shared" si="24"/>
        <v>740.89738814951477</v>
      </c>
      <c r="BO183" s="45">
        <f t="shared" si="25"/>
        <v>523.56748762565712</v>
      </c>
      <c r="BP183" s="46">
        <f t="shared" si="27"/>
        <v>8.5633802816901436</v>
      </c>
      <c r="BQ183" s="46">
        <f t="shared" si="26"/>
        <v>1.8591549295774654</v>
      </c>
      <c r="BR183" s="47">
        <v>2</v>
      </c>
      <c r="BS183" s="46">
        <f t="shared" si="28"/>
        <v>2.2535211267605644</v>
      </c>
      <c r="BT183" s="46">
        <f t="shared" si="29"/>
        <v>11.25</v>
      </c>
      <c r="BU183" s="46">
        <f t="shared" si="30"/>
        <v>12.676056338028173</v>
      </c>
      <c r="BV183" s="45">
        <f t="shared" si="31"/>
        <v>1610.6359522315263</v>
      </c>
      <c r="BW183" s="45">
        <f t="shared" si="32"/>
        <v>2875.1008280066981</v>
      </c>
      <c r="BX183" s="45">
        <f t="shared" si="33"/>
        <v>15581.228895610957</v>
      </c>
      <c r="BY183" s="45">
        <f t="shared" si="34"/>
        <v>186974.74674733149</v>
      </c>
      <c r="BZ183" s="45">
        <f t="shared" si="35"/>
        <v>373949.49349466298</v>
      </c>
      <c r="CA183" s="48">
        <v>43101</v>
      </c>
      <c r="CB183" s="49">
        <v>0</v>
      </c>
      <c r="CC183" s="49">
        <v>0</v>
      </c>
    </row>
    <row r="184" spans="1:81">
      <c r="A184" s="41" t="s">
        <v>381</v>
      </c>
      <c r="B184" s="41" t="s">
        <v>155</v>
      </c>
      <c r="C184" s="41" t="s">
        <v>156</v>
      </c>
      <c r="D184" s="42" t="s">
        <v>389</v>
      </c>
      <c r="E184" s="43" t="s">
        <v>62</v>
      </c>
      <c r="F184" s="43" t="s">
        <v>63</v>
      </c>
      <c r="G184" s="43">
        <v>1</v>
      </c>
      <c r="H184" s="44">
        <v>1696.02</v>
      </c>
      <c r="I184" s="45">
        <v>1696.02</v>
      </c>
      <c r="J184" s="45"/>
      <c r="K184" s="45"/>
      <c r="L184" s="45"/>
      <c r="M184" s="45"/>
      <c r="N184" s="45"/>
      <c r="O184" s="45"/>
      <c r="P184" s="45"/>
      <c r="Q184" s="45">
        <v>1696.02</v>
      </c>
      <c r="R184" s="45">
        <v>339.20400000000001</v>
      </c>
      <c r="S184" s="45">
        <v>25.440299999999997</v>
      </c>
      <c r="T184" s="45">
        <v>16.9602</v>
      </c>
      <c r="U184" s="45">
        <v>3.3920400000000002</v>
      </c>
      <c r="V184" s="45">
        <v>42.400500000000001</v>
      </c>
      <c r="W184" s="45">
        <v>135.6816</v>
      </c>
      <c r="X184" s="45">
        <v>50.880599999999994</v>
      </c>
      <c r="Y184" s="45">
        <v>10.176120000000001</v>
      </c>
      <c r="Z184" s="45">
        <v>624.13535999999988</v>
      </c>
      <c r="AA184" s="45">
        <v>141.33499999999998</v>
      </c>
      <c r="AB184" s="45">
        <v>188.44666666666666</v>
      </c>
      <c r="AC184" s="45">
        <v>121.35965333333336</v>
      </c>
      <c r="AD184" s="45">
        <v>451.14132000000001</v>
      </c>
      <c r="AE184" s="45">
        <v>78.238800000000012</v>
      </c>
      <c r="AF184" s="45">
        <v>368.20000000000005</v>
      </c>
      <c r="AG184" s="45">
        <v>0</v>
      </c>
      <c r="AH184" s="45">
        <v>0</v>
      </c>
      <c r="AI184" s="45">
        <v>0</v>
      </c>
      <c r="AJ184" s="45">
        <v>0</v>
      </c>
      <c r="AK184" s="45">
        <v>3.0700000000000003</v>
      </c>
      <c r="AL184" s="45">
        <v>0</v>
      </c>
      <c r="AM184" s="45">
        <v>449.50880000000006</v>
      </c>
      <c r="AN184" s="45">
        <v>1524.78548</v>
      </c>
      <c r="AO184" s="45">
        <v>8.5111806134259265</v>
      </c>
      <c r="AP184" s="45">
        <v>0.68089444907407415</v>
      </c>
      <c r="AQ184" s="45">
        <v>0.34044722453703707</v>
      </c>
      <c r="AR184" s="45">
        <v>5.9360700000000008</v>
      </c>
      <c r="AS184" s="45">
        <v>2.1844737600000008</v>
      </c>
      <c r="AT184" s="45">
        <v>72.92886</v>
      </c>
      <c r="AU184" s="45">
        <v>2.8267000000000002</v>
      </c>
      <c r="AV184" s="45">
        <v>93.408626047037046</v>
      </c>
      <c r="AW184" s="45">
        <v>23.555833333333332</v>
      </c>
      <c r="AX184" s="45">
        <v>13.945053333333334</v>
      </c>
      <c r="AY184" s="45">
        <v>0.35333749999999997</v>
      </c>
      <c r="AZ184" s="45">
        <v>5.6534000000000004</v>
      </c>
      <c r="BA184" s="45">
        <v>2.1985444444444444</v>
      </c>
      <c r="BB184" s="45">
        <v>16.819870048888891</v>
      </c>
      <c r="BC184" s="45">
        <v>62.526038659999998</v>
      </c>
      <c r="BD184" s="45"/>
      <c r="BE184" s="45">
        <v>0</v>
      </c>
      <c r="BF184" s="45">
        <v>62.526038659999998</v>
      </c>
      <c r="BG184" s="45">
        <v>52.007135416666671</v>
      </c>
      <c r="BH184" s="45"/>
      <c r="BI184" s="45">
        <v>0</v>
      </c>
      <c r="BJ184" s="45"/>
      <c r="BK184" s="45"/>
      <c r="BL184" s="45">
        <v>52.007135416666671</v>
      </c>
      <c r="BM184" s="45">
        <v>3428.7472801237036</v>
      </c>
      <c r="BN184" s="45">
        <f t="shared" si="24"/>
        <v>246.96579604983825</v>
      </c>
      <c r="BO184" s="45">
        <f t="shared" si="25"/>
        <v>174.52249587521902</v>
      </c>
      <c r="BP184" s="46">
        <f t="shared" si="27"/>
        <v>8.5633802816901436</v>
      </c>
      <c r="BQ184" s="46">
        <f t="shared" si="26"/>
        <v>1.8591549295774654</v>
      </c>
      <c r="BR184" s="47">
        <v>2</v>
      </c>
      <c r="BS184" s="46">
        <f t="shared" si="28"/>
        <v>2.2535211267605644</v>
      </c>
      <c r="BT184" s="46">
        <f t="shared" si="29"/>
        <v>11.25</v>
      </c>
      <c r="BU184" s="46">
        <f t="shared" si="30"/>
        <v>12.676056338028173</v>
      </c>
      <c r="BV184" s="45">
        <f t="shared" si="31"/>
        <v>434.62993691708937</v>
      </c>
      <c r="BW184" s="45">
        <f t="shared" si="32"/>
        <v>856.11822884214666</v>
      </c>
      <c r="BX184" s="45">
        <f t="shared" si="33"/>
        <v>4284.8655089658505</v>
      </c>
      <c r="BY184" s="45">
        <f t="shared" si="34"/>
        <v>51418.38610759021</v>
      </c>
      <c r="BZ184" s="45">
        <f t="shared" si="35"/>
        <v>102836.77221518042</v>
      </c>
      <c r="CA184" s="48">
        <v>43101</v>
      </c>
      <c r="CB184" s="49">
        <v>0</v>
      </c>
      <c r="CC184" s="49">
        <v>0</v>
      </c>
    </row>
    <row r="185" spans="1:81">
      <c r="A185" s="41" t="s">
        <v>390</v>
      </c>
      <c r="B185" s="41" t="s">
        <v>78</v>
      </c>
      <c r="C185" s="41" t="s">
        <v>290</v>
      </c>
      <c r="D185" s="42" t="s">
        <v>391</v>
      </c>
      <c r="E185" s="43" t="s">
        <v>62</v>
      </c>
      <c r="F185" s="43" t="s">
        <v>63</v>
      </c>
      <c r="G185" s="43">
        <v>1</v>
      </c>
      <c r="H185" s="44">
        <v>2973.68</v>
      </c>
      <c r="I185" s="45">
        <v>2973.68</v>
      </c>
      <c r="J185" s="45"/>
      <c r="K185" s="45"/>
      <c r="L185" s="45"/>
      <c r="M185" s="45"/>
      <c r="N185" s="45"/>
      <c r="O185" s="45"/>
      <c r="P185" s="45"/>
      <c r="Q185" s="45">
        <v>2973.68</v>
      </c>
      <c r="R185" s="45">
        <v>594.73599999999999</v>
      </c>
      <c r="S185" s="45">
        <v>44.605199999999996</v>
      </c>
      <c r="T185" s="45">
        <v>29.736799999999999</v>
      </c>
      <c r="U185" s="45">
        <v>5.9473599999999998</v>
      </c>
      <c r="V185" s="45">
        <v>74.341999999999999</v>
      </c>
      <c r="W185" s="45">
        <v>237.89439999999999</v>
      </c>
      <c r="X185" s="45">
        <v>89.210399999999993</v>
      </c>
      <c r="Y185" s="45">
        <v>17.842079999999999</v>
      </c>
      <c r="Z185" s="45">
        <v>1094.3142399999999</v>
      </c>
      <c r="AA185" s="45">
        <v>247.80666666666664</v>
      </c>
      <c r="AB185" s="45">
        <v>330.40888888888884</v>
      </c>
      <c r="AC185" s="45">
        <v>212.78332444444447</v>
      </c>
      <c r="AD185" s="45">
        <v>790.99887999999999</v>
      </c>
      <c r="AE185" s="45">
        <v>1.5792000000000144</v>
      </c>
      <c r="AF185" s="45">
        <v>324.39999999999998</v>
      </c>
      <c r="AG185" s="45">
        <v>0</v>
      </c>
      <c r="AH185" s="45">
        <v>0</v>
      </c>
      <c r="AI185" s="45">
        <v>0</v>
      </c>
      <c r="AJ185" s="45">
        <v>0</v>
      </c>
      <c r="AK185" s="45">
        <v>3.0700000000000003</v>
      </c>
      <c r="AL185" s="45">
        <v>293.88</v>
      </c>
      <c r="AM185" s="45">
        <v>622.92920000000004</v>
      </c>
      <c r="AN185" s="45">
        <v>2508.2423200000003</v>
      </c>
      <c r="AO185" s="45">
        <v>14.922894521604938</v>
      </c>
      <c r="AP185" s="45">
        <v>1.193831561728395</v>
      </c>
      <c r="AQ185" s="45">
        <v>0.5969157808641975</v>
      </c>
      <c r="AR185" s="45">
        <v>10.40788</v>
      </c>
      <c r="AS185" s="45">
        <v>3.8300998400000013</v>
      </c>
      <c r="AT185" s="45">
        <v>127.86823999999999</v>
      </c>
      <c r="AU185" s="45">
        <v>4.9561333333333337</v>
      </c>
      <c r="AV185" s="45">
        <v>163.77599503753086</v>
      </c>
      <c r="AW185" s="45">
        <v>41.301111111111105</v>
      </c>
      <c r="AX185" s="45">
        <v>24.450257777777779</v>
      </c>
      <c r="AY185" s="45">
        <v>0.6195166666666666</v>
      </c>
      <c r="AZ185" s="45">
        <v>9.9122666666666674</v>
      </c>
      <c r="BA185" s="45">
        <v>3.8547703703703702</v>
      </c>
      <c r="BB185" s="45">
        <v>29.490755514074078</v>
      </c>
      <c r="BC185" s="45">
        <v>109.62867810666668</v>
      </c>
      <c r="BD185" s="45"/>
      <c r="BE185" s="45">
        <v>0</v>
      </c>
      <c r="BF185" s="45">
        <v>109.62867810666668</v>
      </c>
      <c r="BG185" s="45">
        <v>88.207604166666698</v>
      </c>
      <c r="BH185" s="45"/>
      <c r="BI185" s="45">
        <v>0</v>
      </c>
      <c r="BJ185" s="45"/>
      <c r="BK185" s="45"/>
      <c r="BL185" s="45">
        <v>88.207604166666698</v>
      </c>
      <c r="BM185" s="45">
        <v>5843.5345973108642</v>
      </c>
      <c r="BN185" s="45">
        <f t="shared" si="24"/>
        <v>246.96579604983825</v>
      </c>
      <c r="BO185" s="45">
        <f t="shared" si="25"/>
        <v>174.52249587521902</v>
      </c>
      <c r="BP185" s="46">
        <f t="shared" si="27"/>
        <v>8.5633802816901436</v>
      </c>
      <c r="BQ185" s="46">
        <f t="shared" si="26"/>
        <v>1.8591549295774654</v>
      </c>
      <c r="BR185" s="47">
        <v>2</v>
      </c>
      <c r="BS185" s="46">
        <f t="shared" si="28"/>
        <v>2.2535211267605644</v>
      </c>
      <c r="BT185" s="46">
        <f t="shared" si="29"/>
        <v>11.25</v>
      </c>
      <c r="BU185" s="46">
        <f t="shared" si="30"/>
        <v>12.676056338028173</v>
      </c>
      <c r="BV185" s="45">
        <f t="shared" si="31"/>
        <v>740.72973768729298</v>
      </c>
      <c r="BW185" s="45">
        <f t="shared" si="32"/>
        <v>1162.2180296123502</v>
      </c>
      <c r="BX185" s="45">
        <f t="shared" si="33"/>
        <v>7005.7526269232148</v>
      </c>
      <c r="BY185" s="45">
        <f t="shared" si="34"/>
        <v>84069.031523078578</v>
      </c>
      <c r="BZ185" s="45">
        <f t="shared" si="35"/>
        <v>168138.06304615716</v>
      </c>
      <c r="CA185" s="50">
        <v>42736</v>
      </c>
      <c r="CB185" s="49">
        <v>0</v>
      </c>
      <c r="CC185" s="49">
        <v>0</v>
      </c>
    </row>
    <row r="186" spans="1:81">
      <c r="A186" s="41" t="s">
        <v>390</v>
      </c>
      <c r="B186" s="41" t="s">
        <v>14</v>
      </c>
      <c r="C186" s="41" t="s">
        <v>390</v>
      </c>
      <c r="D186" s="42" t="s">
        <v>392</v>
      </c>
      <c r="E186" s="43" t="s">
        <v>62</v>
      </c>
      <c r="F186" s="43" t="s">
        <v>63</v>
      </c>
      <c r="G186" s="43">
        <v>2</v>
      </c>
      <c r="H186" s="44">
        <v>1393</v>
      </c>
      <c r="I186" s="45">
        <v>2786</v>
      </c>
      <c r="J186" s="45"/>
      <c r="K186" s="45"/>
      <c r="L186" s="45"/>
      <c r="M186" s="45"/>
      <c r="N186" s="45"/>
      <c r="O186" s="45"/>
      <c r="P186" s="45"/>
      <c r="Q186" s="45">
        <v>2786</v>
      </c>
      <c r="R186" s="45">
        <v>557.20000000000005</v>
      </c>
      <c r="S186" s="45">
        <v>41.79</v>
      </c>
      <c r="T186" s="45">
        <v>27.86</v>
      </c>
      <c r="U186" s="45">
        <v>5.5720000000000001</v>
      </c>
      <c r="V186" s="45">
        <v>69.650000000000006</v>
      </c>
      <c r="W186" s="45">
        <v>222.88</v>
      </c>
      <c r="X186" s="45">
        <v>83.58</v>
      </c>
      <c r="Y186" s="45">
        <v>16.716000000000001</v>
      </c>
      <c r="Z186" s="45">
        <v>1025.248</v>
      </c>
      <c r="AA186" s="45">
        <v>232.16666666666666</v>
      </c>
      <c r="AB186" s="45">
        <v>309.55555555555554</v>
      </c>
      <c r="AC186" s="45">
        <v>199.35377777777782</v>
      </c>
      <c r="AD186" s="45">
        <v>741.07600000000002</v>
      </c>
      <c r="AE186" s="45">
        <v>192.84</v>
      </c>
      <c r="AF186" s="45">
        <v>794</v>
      </c>
      <c r="AG186" s="45">
        <v>0</v>
      </c>
      <c r="AH186" s="45">
        <v>0</v>
      </c>
      <c r="AI186" s="45">
        <v>0</v>
      </c>
      <c r="AJ186" s="45">
        <v>0</v>
      </c>
      <c r="AK186" s="45">
        <v>6.1400000000000006</v>
      </c>
      <c r="AL186" s="45">
        <v>0</v>
      </c>
      <c r="AM186" s="45">
        <v>992.98</v>
      </c>
      <c r="AN186" s="45">
        <v>2759.3040000000001</v>
      </c>
      <c r="AO186" s="45">
        <v>13.981055169753088</v>
      </c>
      <c r="AP186" s="45">
        <v>1.118484413580247</v>
      </c>
      <c r="AQ186" s="45">
        <v>0.55924220679012349</v>
      </c>
      <c r="AR186" s="45">
        <v>9.7510000000000012</v>
      </c>
      <c r="AS186" s="45">
        <v>3.5883680000000013</v>
      </c>
      <c r="AT186" s="45">
        <v>119.79799999999999</v>
      </c>
      <c r="AU186" s="45">
        <v>4.6433333333333335</v>
      </c>
      <c r="AV186" s="45">
        <v>153.4394831234568</v>
      </c>
      <c r="AW186" s="45">
        <v>38.694444444444443</v>
      </c>
      <c r="AX186" s="45">
        <v>22.907111111111114</v>
      </c>
      <c r="AY186" s="45">
        <v>0.58041666666666658</v>
      </c>
      <c r="AZ186" s="45">
        <v>9.2866666666666671</v>
      </c>
      <c r="BA186" s="45">
        <v>3.6114814814814813</v>
      </c>
      <c r="BB186" s="45">
        <v>27.629484296296301</v>
      </c>
      <c r="BC186" s="45">
        <v>102.70960466666666</v>
      </c>
      <c r="BD186" s="45">
        <v>308.45000000000005</v>
      </c>
      <c r="BE186" s="45">
        <v>308.45000000000005</v>
      </c>
      <c r="BF186" s="45">
        <v>411.15960466666672</v>
      </c>
      <c r="BG186" s="45">
        <v>135.16020833333334</v>
      </c>
      <c r="BH186" s="45"/>
      <c r="BI186" s="45">
        <v>0</v>
      </c>
      <c r="BJ186" s="45"/>
      <c r="BK186" s="45"/>
      <c r="BL186" s="45">
        <v>135.16020833333334</v>
      </c>
      <c r="BM186" s="45">
        <v>6245.0632961234569</v>
      </c>
      <c r="BN186" s="45">
        <f t="shared" si="24"/>
        <v>493.93159209967649</v>
      </c>
      <c r="BO186" s="45">
        <f t="shared" si="25"/>
        <v>349.04499175043804</v>
      </c>
      <c r="BP186" s="46">
        <f t="shared" si="27"/>
        <v>8.5633802816901436</v>
      </c>
      <c r="BQ186" s="46">
        <f t="shared" si="26"/>
        <v>1.8591549295774654</v>
      </c>
      <c r="BR186" s="47">
        <v>2</v>
      </c>
      <c r="BS186" s="46">
        <f t="shared" si="28"/>
        <v>2.2535211267605644</v>
      </c>
      <c r="BT186" s="46">
        <f t="shared" si="29"/>
        <v>11.25</v>
      </c>
      <c r="BU186" s="46">
        <f t="shared" si="30"/>
        <v>12.676056338028173</v>
      </c>
      <c r="BV186" s="45">
        <f t="shared" si="31"/>
        <v>791.62774176212861</v>
      </c>
      <c r="BW186" s="45">
        <f t="shared" si="32"/>
        <v>1634.6043256122432</v>
      </c>
      <c r="BX186" s="45">
        <f t="shared" si="33"/>
        <v>7879.6676217356999</v>
      </c>
      <c r="BY186" s="45">
        <f t="shared" si="34"/>
        <v>94556.011460828391</v>
      </c>
      <c r="BZ186" s="45">
        <f t="shared" si="35"/>
        <v>189112.02292165678</v>
      </c>
      <c r="CA186" s="48">
        <v>43101</v>
      </c>
      <c r="CB186" s="49">
        <v>0</v>
      </c>
      <c r="CC186" s="49">
        <v>0</v>
      </c>
    </row>
    <row r="187" spans="1:81">
      <c r="A187" s="41" t="s">
        <v>390</v>
      </c>
      <c r="B187" s="41" t="s">
        <v>15</v>
      </c>
      <c r="C187" s="41" t="s">
        <v>390</v>
      </c>
      <c r="D187" s="42" t="s">
        <v>393</v>
      </c>
      <c r="E187" s="43" t="s">
        <v>62</v>
      </c>
      <c r="F187" s="43" t="s">
        <v>63</v>
      </c>
      <c r="G187" s="43">
        <v>2</v>
      </c>
      <c r="H187" s="44">
        <v>1393</v>
      </c>
      <c r="I187" s="45">
        <v>2786</v>
      </c>
      <c r="J187" s="45"/>
      <c r="K187" s="45"/>
      <c r="L187" s="45">
        <v>422.98776666666674</v>
      </c>
      <c r="M187" s="45"/>
      <c r="N187" s="45"/>
      <c r="O187" s="45"/>
      <c r="P187" s="45"/>
      <c r="Q187" s="45">
        <v>3208.9877666666666</v>
      </c>
      <c r="R187" s="45">
        <v>641.79755333333333</v>
      </c>
      <c r="S187" s="45">
        <v>48.134816499999999</v>
      </c>
      <c r="T187" s="45">
        <v>32.089877666666666</v>
      </c>
      <c r="U187" s="45">
        <v>6.4179755333333333</v>
      </c>
      <c r="V187" s="45">
        <v>80.224694166666666</v>
      </c>
      <c r="W187" s="45">
        <v>256.71902133333333</v>
      </c>
      <c r="X187" s="45">
        <v>96.269632999999999</v>
      </c>
      <c r="Y187" s="45">
        <v>19.2539266</v>
      </c>
      <c r="Z187" s="45">
        <v>1180.9074981333333</v>
      </c>
      <c r="AA187" s="45">
        <v>267.41564722222222</v>
      </c>
      <c r="AB187" s="45">
        <v>356.55419629629625</v>
      </c>
      <c r="AC187" s="45">
        <v>229.62090241481485</v>
      </c>
      <c r="AD187" s="45">
        <v>853.59074593333332</v>
      </c>
      <c r="AE187" s="45">
        <v>192.84</v>
      </c>
      <c r="AF187" s="45">
        <v>794</v>
      </c>
      <c r="AG187" s="45">
        <v>0</v>
      </c>
      <c r="AH187" s="45">
        <v>0</v>
      </c>
      <c r="AI187" s="45">
        <v>0</v>
      </c>
      <c r="AJ187" s="45">
        <v>0</v>
      </c>
      <c r="AK187" s="45">
        <v>6.1400000000000006</v>
      </c>
      <c r="AL187" s="45">
        <v>0</v>
      </c>
      <c r="AM187" s="45">
        <v>992.98</v>
      </c>
      <c r="AN187" s="45">
        <v>3027.4782440666668</v>
      </c>
      <c r="AO187" s="45">
        <v>16.103745515014147</v>
      </c>
      <c r="AP187" s="45">
        <v>1.2882996412011318</v>
      </c>
      <c r="AQ187" s="45">
        <v>0.64414982060056591</v>
      </c>
      <c r="AR187" s="45">
        <v>11.231457183333335</v>
      </c>
      <c r="AS187" s="45">
        <v>4.1331762434666679</v>
      </c>
      <c r="AT187" s="45">
        <v>137.98647396666667</v>
      </c>
      <c r="AU187" s="45">
        <v>5.3483129444444444</v>
      </c>
      <c r="AV187" s="45">
        <v>176.73561531472694</v>
      </c>
      <c r="AW187" s="45">
        <v>44.569274537037032</v>
      </c>
      <c r="AX187" s="45">
        <v>26.385010525925928</v>
      </c>
      <c r="AY187" s="45">
        <v>0.66853911805555555</v>
      </c>
      <c r="AZ187" s="45">
        <v>10.696625888888889</v>
      </c>
      <c r="BA187" s="45">
        <v>4.159798956790123</v>
      </c>
      <c r="BB187" s="45">
        <v>31.824363641824696</v>
      </c>
      <c r="BC187" s="45">
        <v>118.30361266852222</v>
      </c>
      <c r="BD187" s="45">
        <v>355.28078845238093</v>
      </c>
      <c r="BE187" s="45">
        <v>355.28078845238093</v>
      </c>
      <c r="BF187" s="45">
        <v>473.58440112090318</v>
      </c>
      <c r="BG187" s="45">
        <v>135.16020833333332</v>
      </c>
      <c r="BH187" s="45"/>
      <c r="BI187" s="45">
        <v>0</v>
      </c>
      <c r="BJ187" s="45"/>
      <c r="BK187" s="45"/>
      <c r="BL187" s="45">
        <v>135.16020833333332</v>
      </c>
      <c r="BM187" s="45">
        <v>7021.9462355022961</v>
      </c>
      <c r="BN187" s="45">
        <f t="shared" si="24"/>
        <v>493.93159209967649</v>
      </c>
      <c r="BO187" s="45">
        <f t="shared" si="25"/>
        <v>349.04499175043804</v>
      </c>
      <c r="BP187" s="46">
        <f t="shared" si="27"/>
        <v>8.5633802816901436</v>
      </c>
      <c r="BQ187" s="46">
        <f t="shared" si="26"/>
        <v>1.8591549295774654</v>
      </c>
      <c r="BR187" s="47">
        <v>2</v>
      </c>
      <c r="BS187" s="46">
        <f t="shared" si="28"/>
        <v>2.2535211267605644</v>
      </c>
      <c r="BT187" s="46">
        <f t="shared" si="29"/>
        <v>11.25</v>
      </c>
      <c r="BU187" s="46">
        <f t="shared" si="30"/>
        <v>12.676056338028173</v>
      </c>
      <c r="BV187" s="45">
        <f>((BM187)*BU187)%</f>
        <v>890.10586083831947</v>
      </c>
      <c r="BW187" s="45">
        <f t="shared" si="32"/>
        <v>1733.082444688434</v>
      </c>
      <c r="BX187" s="45">
        <f t="shared" si="33"/>
        <v>8755.0286801907296</v>
      </c>
      <c r="BY187" s="45">
        <f t="shared" si="34"/>
        <v>105060.34416228876</v>
      </c>
      <c r="BZ187" s="45">
        <f t="shared" si="35"/>
        <v>210120.68832457752</v>
      </c>
      <c r="CA187" s="48">
        <v>43101</v>
      </c>
      <c r="CB187" s="49">
        <v>0</v>
      </c>
      <c r="CC187" s="49">
        <v>0</v>
      </c>
    </row>
    <row r="188" spans="1:81">
      <c r="A188" s="41" t="s">
        <v>390</v>
      </c>
      <c r="B188" s="41" t="s">
        <v>17</v>
      </c>
      <c r="C188" s="41" t="s">
        <v>390</v>
      </c>
      <c r="D188" s="42" t="s">
        <v>394</v>
      </c>
      <c r="E188" s="43" t="s">
        <v>62</v>
      </c>
      <c r="F188" s="43" t="s">
        <v>63</v>
      </c>
      <c r="G188" s="43">
        <v>1</v>
      </c>
      <c r="H188" s="44">
        <v>1511.38</v>
      </c>
      <c r="I188" s="45">
        <v>1511.38</v>
      </c>
      <c r="J188" s="45"/>
      <c r="K188" s="45"/>
      <c r="L188" s="45"/>
      <c r="M188" s="45"/>
      <c r="N188" s="45"/>
      <c r="O188" s="45"/>
      <c r="P188" s="45"/>
      <c r="Q188" s="45">
        <v>1511.38</v>
      </c>
      <c r="R188" s="45">
        <v>302.27600000000001</v>
      </c>
      <c r="S188" s="45">
        <v>22.6707</v>
      </c>
      <c r="T188" s="45">
        <v>15.113800000000001</v>
      </c>
      <c r="U188" s="45">
        <v>3.0227600000000003</v>
      </c>
      <c r="V188" s="45">
        <v>37.784500000000001</v>
      </c>
      <c r="W188" s="45">
        <v>120.91040000000001</v>
      </c>
      <c r="X188" s="45">
        <v>45.3414</v>
      </c>
      <c r="Y188" s="45">
        <v>9.0682800000000015</v>
      </c>
      <c r="Z188" s="45">
        <v>556.18784000000005</v>
      </c>
      <c r="AA188" s="45">
        <v>125.94833333333334</v>
      </c>
      <c r="AB188" s="45">
        <v>167.93111111111111</v>
      </c>
      <c r="AC188" s="45">
        <v>108.14763555555558</v>
      </c>
      <c r="AD188" s="45">
        <v>402.02708000000007</v>
      </c>
      <c r="AE188" s="45">
        <v>89.3172</v>
      </c>
      <c r="AF188" s="45">
        <v>397</v>
      </c>
      <c r="AG188" s="45">
        <v>0</v>
      </c>
      <c r="AH188" s="45">
        <v>0</v>
      </c>
      <c r="AI188" s="45">
        <v>0</v>
      </c>
      <c r="AJ188" s="45">
        <v>0</v>
      </c>
      <c r="AK188" s="45">
        <v>3.0700000000000003</v>
      </c>
      <c r="AL188" s="45">
        <v>0</v>
      </c>
      <c r="AM188" s="45">
        <v>489.38720000000001</v>
      </c>
      <c r="AN188" s="45">
        <v>1447.60212</v>
      </c>
      <c r="AO188" s="45">
        <v>7.584596971450619</v>
      </c>
      <c r="AP188" s="45">
        <v>0.60676775771604952</v>
      </c>
      <c r="AQ188" s="45">
        <v>0.30338387885802476</v>
      </c>
      <c r="AR188" s="45">
        <v>5.2898300000000011</v>
      </c>
      <c r="AS188" s="45">
        <v>1.946657440000001</v>
      </c>
      <c r="AT188" s="45">
        <v>64.989339999999999</v>
      </c>
      <c r="AU188" s="45">
        <v>2.518966666666667</v>
      </c>
      <c r="AV188" s="45">
        <v>83.239542714691368</v>
      </c>
      <c r="AW188" s="45">
        <v>20.991388888888888</v>
      </c>
      <c r="AX188" s="45">
        <v>12.426902222222225</v>
      </c>
      <c r="AY188" s="45">
        <v>0.31487083333333332</v>
      </c>
      <c r="AZ188" s="45">
        <v>5.037933333333334</v>
      </c>
      <c r="BA188" s="45">
        <v>1.9591962962962963</v>
      </c>
      <c r="BB188" s="45">
        <v>14.988747299259263</v>
      </c>
      <c r="BC188" s="45">
        <v>55.719038873333346</v>
      </c>
      <c r="BD188" s="45"/>
      <c r="BE188" s="45">
        <v>0</v>
      </c>
      <c r="BF188" s="45">
        <v>55.719038873333346</v>
      </c>
      <c r="BG188" s="45">
        <v>67.580104166666658</v>
      </c>
      <c r="BH188" s="45"/>
      <c r="BI188" s="45">
        <v>0</v>
      </c>
      <c r="BJ188" s="45"/>
      <c r="BK188" s="45"/>
      <c r="BL188" s="45">
        <v>67.580104166666658</v>
      </c>
      <c r="BM188" s="45">
        <v>3165.5208057546915</v>
      </c>
      <c r="BN188" s="45">
        <f t="shared" si="24"/>
        <v>246.96579604983825</v>
      </c>
      <c r="BO188" s="45">
        <f t="shared" si="25"/>
        <v>174.52249587521902</v>
      </c>
      <c r="BP188" s="46">
        <f t="shared" si="27"/>
        <v>8.5633802816901436</v>
      </c>
      <c r="BQ188" s="46">
        <f t="shared" si="26"/>
        <v>1.8591549295774654</v>
      </c>
      <c r="BR188" s="47">
        <v>2</v>
      </c>
      <c r="BS188" s="46">
        <f t="shared" si="28"/>
        <v>2.2535211267605644</v>
      </c>
      <c r="BT188" s="46">
        <f t="shared" si="29"/>
        <v>11.25</v>
      </c>
      <c r="BU188" s="46">
        <f t="shared" si="30"/>
        <v>12.676056338028173</v>
      </c>
      <c r="BV188" s="45">
        <f t="shared" si="31"/>
        <v>401.26320072946805</v>
      </c>
      <c r="BW188" s="45">
        <f t="shared" si="32"/>
        <v>822.75149265452535</v>
      </c>
      <c r="BX188" s="45">
        <f t="shared" si="33"/>
        <v>3988.272298409217</v>
      </c>
      <c r="BY188" s="45">
        <f t="shared" si="34"/>
        <v>47859.2675809106</v>
      </c>
      <c r="BZ188" s="45">
        <f t="shared" si="35"/>
        <v>95718.535161821201</v>
      </c>
      <c r="CA188" s="48">
        <v>43101</v>
      </c>
      <c r="CB188" s="49">
        <v>0</v>
      </c>
      <c r="CC188" s="49">
        <v>0</v>
      </c>
    </row>
    <row r="189" spans="1:81">
      <c r="A189" s="41" t="s">
        <v>395</v>
      </c>
      <c r="B189" s="41" t="s">
        <v>66</v>
      </c>
      <c r="C189" s="41" t="s">
        <v>396</v>
      </c>
      <c r="D189" s="42" t="s">
        <v>397</v>
      </c>
      <c r="E189" s="43" t="s">
        <v>62</v>
      </c>
      <c r="F189" s="43" t="s">
        <v>63</v>
      </c>
      <c r="G189" s="43">
        <v>1</v>
      </c>
      <c r="H189" s="44">
        <v>1281.1600000000001</v>
      </c>
      <c r="I189" s="45">
        <v>1281.1600000000001</v>
      </c>
      <c r="J189" s="45"/>
      <c r="K189" s="45"/>
      <c r="L189" s="45"/>
      <c r="M189" s="45"/>
      <c r="N189" s="45"/>
      <c r="O189" s="45"/>
      <c r="P189" s="45"/>
      <c r="Q189" s="45">
        <v>1281.1600000000001</v>
      </c>
      <c r="R189" s="45">
        <v>256.23200000000003</v>
      </c>
      <c r="S189" s="45">
        <v>19.217400000000001</v>
      </c>
      <c r="T189" s="45">
        <v>12.8116</v>
      </c>
      <c r="U189" s="45">
        <v>2.5623200000000002</v>
      </c>
      <c r="V189" s="45">
        <v>32.029000000000003</v>
      </c>
      <c r="W189" s="45">
        <v>102.4928</v>
      </c>
      <c r="X189" s="45">
        <v>38.434800000000003</v>
      </c>
      <c r="Y189" s="45">
        <v>7.6869600000000009</v>
      </c>
      <c r="Z189" s="45">
        <v>471.46688</v>
      </c>
      <c r="AA189" s="45">
        <v>106.76333333333334</v>
      </c>
      <c r="AB189" s="45">
        <v>142.35111111111112</v>
      </c>
      <c r="AC189" s="45">
        <v>91.674115555555574</v>
      </c>
      <c r="AD189" s="45">
        <v>340.78856000000007</v>
      </c>
      <c r="AE189" s="45">
        <v>103.13039999999999</v>
      </c>
      <c r="AF189" s="45">
        <v>397</v>
      </c>
      <c r="AG189" s="45">
        <v>0</v>
      </c>
      <c r="AH189" s="45">
        <v>32.619999999999997</v>
      </c>
      <c r="AI189" s="45">
        <v>0</v>
      </c>
      <c r="AJ189" s="45">
        <v>0</v>
      </c>
      <c r="AK189" s="45">
        <v>3.0700000000000003</v>
      </c>
      <c r="AL189" s="45">
        <v>0</v>
      </c>
      <c r="AM189" s="45">
        <v>535.82040000000006</v>
      </c>
      <c r="AN189" s="45">
        <v>1348.0758400000002</v>
      </c>
      <c r="AO189" s="45">
        <v>6.4292780478395075</v>
      </c>
      <c r="AP189" s="45">
        <v>0.51434224382716054</v>
      </c>
      <c r="AQ189" s="45">
        <v>0.25717112191358027</v>
      </c>
      <c r="AR189" s="45">
        <v>4.4840600000000013</v>
      </c>
      <c r="AS189" s="45">
        <v>1.6501340800000008</v>
      </c>
      <c r="AT189" s="45">
        <v>55.089880000000001</v>
      </c>
      <c r="AU189" s="45">
        <v>2.1352666666666669</v>
      </c>
      <c r="AV189" s="45">
        <v>70.560132160246923</v>
      </c>
      <c r="AW189" s="45">
        <v>17.79388888888889</v>
      </c>
      <c r="AX189" s="45">
        <v>10.533982222222223</v>
      </c>
      <c r="AY189" s="45">
        <v>0.26690833333333336</v>
      </c>
      <c r="AZ189" s="45">
        <v>4.2705333333333337</v>
      </c>
      <c r="BA189" s="45">
        <v>1.660762962962963</v>
      </c>
      <c r="BB189" s="45">
        <v>12.705595872592596</v>
      </c>
      <c r="BC189" s="45">
        <v>47.23167161333334</v>
      </c>
      <c r="BD189" s="45">
        <v>174.70363636363635</v>
      </c>
      <c r="BE189" s="45">
        <v>174.70363636363635</v>
      </c>
      <c r="BF189" s="45">
        <v>221.93530797696968</v>
      </c>
      <c r="BG189" s="45">
        <v>67.580104166666672</v>
      </c>
      <c r="BH189" s="45"/>
      <c r="BI189" s="45">
        <v>0</v>
      </c>
      <c r="BJ189" s="45"/>
      <c r="BK189" s="45"/>
      <c r="BL189" s="45">
        <v>67.580104166666672</v>
      </c>
      <c r="BM189" s="45">
        <v>2989.3113843038841</v>
      </c>
      <c r="BN189" s="45">
        <f t="shared" si="24"/>
        <v>246.96579604983825</v>
      </c>
      <c r="BO189" s="45">
        <f t="shared" si="25"/>
        <v>174.52249587521902</v>
      </c>
      <c r="BP189" s="46">
        <f t="shared" si="27"/>
        <v>8.6609686609686669</v>
      </c>
      <c r="BQ189" s="46">
        <f t="shared" si="26"/>
        <v>1.8803418803418819</v>
      </c>
      <c r="BR189" s="47">
        <v>3</v>
      </c>
      <c r="BS189" s="46">
        <f t="shared" si="28"/>
        <v>3.4188034188034218</v>
      </c>
      <c r="BT189" s="46">
        <f t="shared" si="29"/>
        <v>12.25</v>
      </c>
      <c r="BU189" s="46">
        <f t="shared" si="30"/>
        <v>13.960113960113972</v>
      </c>
      <c r="BV189" s="45">
        <f t="shared" si="31"/>
        <v>417.31127587148274</v>
      </c>
      <c r="BW189" s="45">
        <f t="shared" si="32"/>
        <v>838.79956779654003</v>
      </c>
      <c r="BX189" s="45">
        <f t="shared" si="33"/>
        <v>3828.1109521004241</v>
      </c>
      <c r="BY189" s="45">
        <f t="shared" si="34"/>
        <v>45937.331425205091</v>
      </c>
      <c r="BZ189" s="45">
        <f t="shared" si="35"/>
        <v>91874.662850410183</v>
      </c>
      <c r="CA189" s="48">
        <v>43101</v>
      </c>
      <c r="CB189" s="49">
        <v>0</v>
      </c>
      <c r="CC189" s="49">
        <v>0</v>
      </c>
    </row>
    <row r="190" spans="1:81" s="52" customFormat="1">
      <c r="A190" s="112" t="s">
        <v>7</v>
      </c>
      <c r="B190" s="112"/>
      <c r="C190" s="112"/>
      <c r="D190" s="112"/>
      <c r="E190" s="112"/>
      <c r="F190" s="112"/>
      <c r="G190" s="116">
        <f>SUBTOTAL(9,G6:G189)</f>
        <v>706</v>
      </c>
      <c r="H190" s="113">
        <f t="shared" ref="H190:BO190" si="36">SUBTOTAL(9,H6:H189)</f>
        <v>337664.1286363636</v>
      </c>
      <c r="I190" s="113">
        <f t="shared" si="36"/>
        <v>1352813.105909087</v>
      </c>
      <c r="J190" s="113">
        <f t="shared" si="36"/>
        <v>7191.69</v>
      </c>
      <c r="K190" s="113">
        <f t="shared" si="36"/>
        <v>3434.4</v>
      </c>
      <c r="L190" s="113">
        <f t="shared" si="36"/>
        <v>10337.493072761908</v>
      </c>
      <c r="M190" s="113">
        <f t="shared" si="36"/>
        <v>0</v>
      </c>
      <c r="N190" s="113">
        <f t="shared" si="36"/>
        <v>0</v>
      </c>
      <c r="O190" s="113">
        <f t="shared" si="36"/>
        <v>0</v>
      </c>
      <c r="P190" s="113">
        <f t="shared" si="36"/>
        <v>348.53879999999998</v>
      </c>
      <c r="Q190" s="113">
        <f t="shared" si="36"/>
        <v>1374125.2277818485</v>
      </c>
      <c r="R190" s="113">
        <f t="shared" si="36"/>
        <v>274825.04555637046</v>
      </c>
      <c r="S190" s="113">
        <f t="shared" si="36"/>
        <v>20611.878416727828</v>
      </c>
      <c r="T190" s="113">
        <f t="shared" si="36"/>
        <v>13741.252277818539</v>
      </c>
      <c r="U190" s="113">
        <f t="shared" si="36"/>
        <v>2748.2504555637042</v>
      </c>
      <c r="V190" s="113">
        <f t="shared" si="36"/>
        <v>34353.130694546307</v>
      </c>
      <c r="W190" s="113">
        <f t="shared" si="36"/>
        <v>109930.01822254831</v>
      </c>
      <c r="X190" s="113">
        <f t="shared" si="36"/>
        <v>41223.756833455656</v>
      </c>
      <c r="Y190" s="113">
        <f t="shared" si="36"/>
        <v>8244.7513666911327</v>
      </c>
      <c r="Z190" s="113">
        <f t="shared" si="36"/>
        <v>505678.08382372226</v>
      </c>
      <c r="AA190" s="113">
        <f t="shared" si="36"/>
        <v>114510.43564848791</v>
      </c>
      <c r="AB190" s="113">
        <f t="shared" si="36"/>
        <v>152680.5808646506</v>
      </c>
      <c r="AC190" s="113">
        <f t="shared" si="36"/>
        <v>98326.29407683466</v>
      </c>
      <c r="AD190" s="113">
        <f t="shared" si="36"/>
        <v>365517.31058997329</v>
      </c>
      <c r="AE190" s="113">
        <f t="shared" si="36"/>
        <v>106384.9748454545</v>
      </c>
      <c r="AF190" s="113">
        <f t="shared" si="36"/>
        <v>267055.59999999992</v>
      </c>
      <c r="AG190" s="113">
        <f t="shared" si="36"/>
        <v>3442.92</v>
      </c>
      <c r="AH190" s="113">
        <f t="shared" si="36"/>
        <v>22803.799999999981</v>
      </c>
      <c r="AI190" s="113">
        <f t="shared" si="36"/>
        <v>379.1</v>
      </c>
      <c r="AJ190" s="113">
        <f t="shared" si="36"/>
        <v>0</v>
      </c>
      <c r="AK190" s="113">
        <f t="shared" si="36"/>
        <v>2167.4199999999996</v>
      </c>
      <c r="AL190" s="113">
        <f t="shared" si="36"/>
        <v>64749.639999999934</v>
      </c>
      <c r="AM190" s="113">
        <f t="shared" si="36"/>
        <v>466983.45484545478</v>
      </c>
      <c r="AN190" s="113">
        <f t="shared" si="36"/>
        <v>1338178.84925915</v>
      </c>
      <c r="AO190" s="113">
        <f t="shared" si="36"/>
        <v>6895.8078319338256</v>
      </c>
      <c r="AP190" s="113">
        <f t="shared" si="36"/>
        <v>551.66462655470616</v>
      </c>
      <c r="AQ190" s="113">
        <f t="shared" si="36"/>
        <v>275.83231327735308</v>
      </c>
      <c r="AR190" s="113">
        <f t="shared" si="36"/>
        <v>4809.4382972364874</v>
      </c>
      <c r="AS190" s="113">
        <f t="shared" si="36"/>
        <v>1769.8732933830277</v>
      </c>
      <c r="AT190" s="113">
        <f t="shared" si="36"/>
        <v>59087.38479461964</v>
      </c>
      <c r="AU190" s="113">
        <f t="shared" si="36"/>
        <v>2290.208712969757</v>
      </c>
      <c r="AV190" s="113">
        <f t="shared" si="36"/>
        <v>75680.209869974773</v>
      </c>
      <c r="AW190" s="113">
        <f t="shared" si="36"/>
        <v>19085.072608081326</v>
      </c>
      <c r="AX190" s="113">
        <f t="shared" si="36"/>
        <v>11298.362983984152</v>
      </c>
      <c r="AY190" s="113">
        <f t="shared" si="36"/>
        <v>286.27608912121957</v>
      </c>
      <c r="AZ190" s="113">
        <f t="shared" si="36"/>
        <v>4580.417425939514</v>
      </c>
      <c r="BA190" s="113">
        <f t="shared" si="36"/>
        <v>1781.2734434209201</v>
      </c>
      <c r="BB190" s="113">
        <f t="shared" si="36"/>
        <v>13627.556138601341</v>
      </c>
      <c r="BC190" s="113">
        <f t="shared" si="36"/>
        <v>50658.958689148516</v>
      </c>
      <c r="BD190" s="113">
        <f t="shared" si="36"/>
        <v>21106.346486302537</v>
      </c>
      <c r="BE190" s="113">
        <f t="shared" si="36"/>
        <v>21106.346486302537</v>
      </c>
      <c r="BF190" s="113">
        <f t="shared" si="36"/>
        <v>71765.305175451023</v>
      </c>
      <c r="BG190" s="113">
        <f t="shared" si="36"/>
        <v>46138.795933333175</v>
      </c>
      <c r="BH190" s="113">
        <f t="shared" si="36"/>
        <v>0</v>
      </c>
      <c r="BI190" s="113">
        <f t="shared" si="36"/>
        <v>75.812166666666656</v>
      </c>
      <c r="BJ190" s="113">
        <f t="shared" si="36"/>
        <v>0</v>
      </c>
      <c r="BK190" s="113">
        <f t="shared" si="36"/>
        <v>0</v>
      </c>
      <c r="BL190" s="113">
        <f t="shared" si="36"/>
        <v>46214.608099999838</v>
      </c>
      <c r="BM190" s="113">
        <f t="shared" si="36"/>
        <v>2905964.20018643</v>
      </c>
      <c r="BN190" s="113">
        <f t="shared" si="36"/>
        <v>174357.85201118555</v>
      </c>
      <c r="BO190" s="113">
        <f t="shared" si="36"/>
        <v>123212.88208790513</v>
      </c>
      <c r="BP190" s="112"/>
      <c r="BQ190" s="112"/>
      <c r="BR190" s="112"/>
      <c r="BS190" s="112"/>
      <c r="BT190" s="112"/>
      <c r="BU190" s="112"/>
      <c r="BV190" s="113">
        <f>SUBTOTAL(9,BV6:BV189)</f>
        <v>460283.72083483287</v>
      </c>
      <c r="BW190" s="113">
        <f t="shared" ref="BW190" si="37">SUBTOTAL(9,BW6:BW189)</f>
        <v>757854.45493392367</v>
      </c>
      <c r="BX190" s="113">
        <f>SUBTOTAL(9,BX6:BX189)</f>
        <v>3663818.65512035</v>
      </c>
      <c r="BY190" s="113">
        <f>SUBTOTAL(9,BY6:BY189)</f>
        <v>43965823.861444235</v>
      </c>
      <c r="BZ190" s="113">
        <f>SUBTOTAL(9,BZ6:BZ189)</f>
        <v>87931647.72288847</v>
      </c>
      <c r="CA190" s="112"/>
      <c r="CB190" s="112"/>
      <c r="CC190" s="112"/>
    </row>
    <row r="191" spans="1:81">
      <c r="L191" s="53"/>
      <c r="Q191" s="53"/>
      <c r="AH191" s="53"/>
      <c r="BL191" s="126" t="s">
        <v>733</v>
      </c>
      <c r="BM191" s="126"/>
      <c r="BU191" s="119" t="s">
        <v>734</v>
      </c>
      <c r="BV191" s="119"/>
    </row>
    <row r="192" spans="1:81">
      <c r="N192" s="53"/>
      <c r="AH192" s="53"/>
      <c r="BL192" s="126" t="s">
        <v>730</v>
      </c>
      <c r="BM192" s="119">
        <f>BM190*12</f>
        <v>34871570.402237162</v>
      </c>
      <c r="BN192" s="53"/>
      <c r="BO192" s="53"/>
      <c r="BU192" s="126" t="s">
        <v>730</v>
      </c>
      <c r="BV192" s="119">
        <f>BV190*12</f>
        <v>5523404.6500179945</v>
      </c>
      <c r="BY192" s="53"/>
      <c r="BZ192" s="53"/>
    </row>
    <row r="193" spans="64:78">
      <c r="BL193" s="126" t="s">
        <v>731</v>
      </c>
      <c r="BM193" s="119">
        <f>BM190*24</f>
        <v>69743140.804474324</v>
      </c>
      <c r="BN193" s="53"/>
      <c r="BO193" s="53"/>
      <c r="BU193" s="126" t="s">
        <v>731</v>
      </c>
      <c r="BV193" s="119">
        <f>BV190*24</f>
        <v>11046809.300035989</v>
      </c>
      <c r="BW193" s="53"/>
      <c r="BX193" s="53"/>
      <c r="BY193" s="53"/>
      <c r="BZ193" s="53"/>
    </row>
    <row r="194" spans="64:78">
      <c r="BL194" s="126" t="s">
        <v>732</v>
      </c>
      <c r="BM194" s="119">
        <f>BM193+'RESUMO GERAL LIMPEZA'!BM174</f>
        <v>85785410.537374318</v>
      </c>
      <c r="BU194" s="126" t="s">
        <v>732</v>
      </c>
      <c r="BV194" s="119">
        <f>BV193+'RESUMO GERAL LIMPEZA IMPOSTO CD'!BV174</f>
        <v>13469938.086043004</v>
      </c>
      <c r="BX194" s="53"/>
    </row>
    <row r="197" spans="64:78">
      <c r="BW197" s="53"/>
    </row>
  </sheetData>
  <autoFilter ref="A5:CC192" xr:uid="{00000000-0009-0000-0000-000003000000}"/>
  <mergeCells count="20">
    <mergeCell ref="H2:Q3"/>
    <mergeCell ref="R2:AN2"/>
    <mergeCell ref="AO2:AV3"/>
    <mergeCell ref="AW2:BF2"/>
    <mergeCell ref="BG2:BL3"/>
    <mergeCell ref="CC2:CC4"/>
    <mergeCell ref="R3:Z3"/>
    <mergeCell ref="AA3:AD3"/>
    <mergeCell ref="AE3:AM3"/>
    <mergeCell ref="AN3:AN4"/>
    <mergeCell ref="AW3:BC3"/>
    <mergeCell ref="BD3:BE3"/>
    <mergeCell ref="BF3:BF4"/>
    <mergeCell ref="BN2:BW3"/>
    <mergeCell ref="BX2:BX4"/>
    <mergeCell ref="BY2:BY4"/>
    <mergeCell ref="BZ2:BZ4"/>
    <mergeCell ref="CA2:CA4"/>
    <mergeCell ref="CB2:CB4"/>
    <mergeCell ref="BM2:BM4"/>
  </mergeCells>
  <conditionalFormatting sqref="CA6">
    <cfRule type="cellIs" dxfId="3" priority="2" operator="lessThan">
      <formula>2017</formula>
    </cfRule>
  </conditionalFormatting>
  <conditionalFormatting sqref="CA7:CA189">
    <cfRule type="cellIs" dxfId="2" priority="1" operator="lessThan">
      <formula>2017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E175"/>
  <sheetViews>
    <sheetView showGridLines="0" topLeftCell="BS1" workbookViewId="0">
      <pane ySplit="5" topLeftCell="A165" activePane="bottomLeft" state="frozen"/>
      <selection pane="bottomLeft" activeCell="BV172" sqref="BV172"/>
    </sheetView>
  </sheetViews>
  <sheetFormatPr defaultRowHeight="12.75"/>
  <cols>
    <col min="1" max="1" width="25.140625" style="10" customWidth="1"/>
    <col min="2" max="2" width="30.28515625" style="10" customWidth="1"/>
    <col min="3" max="4" width="26.5703125" style="10" customWidth="1"/>
    <col min="5" max="5" width="12.140625" style="10" customWidth="1"/>
    <col min="6" max="6" width="11.85546875" style="10" customWidth="1"/>
    <col min="7" max="7" width="15.140625" style="10" customWidth="1"/>
    <col min="8" max="8" width="13.85546875" style="10" customWidth="1"/>
    <col min="9" max="9" width="14" style="10" customWidth="1"/>
    <col min="10" max="10" width="15.7109375" style="10" customWidth="1"/>
    <col min="11" max="11" width="14.140625" style="10" customWidth="1"/>
    <col min="12" max="16" width="12.5703125" style="10" customWidth="1"/>
    <col min="17" max="75" width="15" style="10" customWidth="1"/>
    <col min="76" max="76" width="18.140625" style="10" customWidth="1"/>
    <col min="77" max="78" width="17.7109375" style="10" customWidth="1"/>
    <col min="79" max="80" width="18.5703125" style="10" customWidth="1"/>
    <col min="81" max="81" width="21.140625" style="10" customWidth="1"/>
    <col min="82" max="16384" width="9.140625" style="10"/>
  </cols>
  <sheetData>
    <row r="1" spans="1:83" ht="35.25" customHeight="1">
      <c r="A1" s="8" t="s">
        <v>45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</row>
    <row r="2" spans="1:83" ht="35.25" customHeight="1">
      <c r="A2" s="8"/>
      <c r="B2" s="8"/>
      <c r="C2" s="8"/>
      <c r="D2" s="8"/>
      <c r="E2" s="8"/>
      <c r="F2" s="8"/>
      <c r="G2" s="8"/>
      <c r="H2" s="145" t="s">
        <v>655</v>
      </c>
      <c r="I2" s="146"/>
      <c r="J2" s="146"/>
      <c r="K2" s="146"/>
      <c r="L2" s="146"/>
      <c r="M2" s="146"/>
      <c r="N2" s="146"/>
      <c r="O2" s="146"/>
      <c r="P2" s="146"/>
      <c r="Q2" s="147"/>
      <c r="R2" s="162" t="s">
        <v>656</v>
      </c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52" t="s">
        <v>657</v>
      </c>
      <c r="AP2" s="152"/>
      <c r="AQ2" s="152"/>
      <c r="AR2" s="152"/>
      <c r="AS2" s="152"/>
      <c r="AT2" s="152"/>
      <c r="AU2" s="152"/>
      <c r="AV2" s="152"/>
      <c r="AW2" s="163" t="s">
        <v>658</v>
      </c>
      <c r="AX2" s="163"/>
      <c r="AY2" s="163"/>
      <c r="AZ2" s="163"/>
      <c r="BA2" s="163"/>
      <c r="BB2" s="163"/>
      <c r="BC2" s="163"/>
      <c r="BD2" s="163"/>
      <c r="BE2" s="163"/>
      <c r="BF2" s="163"/>
      <c r="BG2" s="156" t="s">
        <v>659</v>
      </c>
      <c r="BH2" s="156"/>
      <c r="BI2" s="156"/>
      <c r="BJ2" s="156"/>
      <c r="BK2" s="156"/>
      <c r="BL2" s="156"/>
      <c r="BM2" s="161" t="s">
        <v>46</v>
      </c>
      <c r="BN2" s="140" t="s">
        <v>721</v>
      </c>
      <c r="BO2" s="140"/>
      <c r="BP2" s="140"/>
      <c r="BQ2" s="140"/>
      <c r="BR2" s="140"/>
      <c r="BS2" s="140"/>
      <c r="BT2" s="140"/>
      <c r="BU2" s="140"/>
      <c r="BV2" s="140"/>
      <c r="BW2" s="140"/>
      <c r="BX2" s="141" t="s">
        <v>47</v>
      </c>
      <c r="BY2" s="141" t="s">
        <v>19</v>
      </c>
      <c r="BZ2" s="141" t="s">
        <v>19</v>
      </c>
      <c r="CA2" s="127" t="s">
        <v>48</v>
      </c>
      <c r="CB2" s="127" t="s">
        <v>49</v>
      </c>
      <c r="CC2" s="127" t="s">
        <v>50</v>
      </c>
      <c r="CE2" s="157"/>
    </row>
    <row r="3" spans="1:83" ht="12.75" customHeight="1">
      <c r="H3" s="148"/>
      <c r="I3" s="149"/>
      <c r="J3" s="149"/>
      <c r="K3" s="149"/>
      <c r="L3" s="149"/>
      <c r="M3" s="149"/>
      <c r="N3" s="149"/>
      <c r="O3" s="149"/>
      <c r="P3" s="149"/>
      <c r="Q3" s="150"/>
      <c r="R3" s="128" t="s">
        <v>660</v>
      </c>
      <c r="S3" s="128"/>
      <c r="T3" s="128"/>
      <c r="U3" s="128"/>
      <c r="V3" s="128"/>
      <c r="W3" s="128"/>
      <c r="X3" s="128"/>
      <c r="Y3" s="128"/>
      <c r="Z3" s="128"/>
      <c r="AA3" s="129" t="s">
        <v>661</v>
      </c>
      <c r="AB3" s="130"/>
      <c r="AC3" s="130"/>
      <c r="AD3" s="131"/>
      <c r="AE3" s="132" t="s">
        <v>662</v>
      </c>
      <c r="AF3" s="132"/>
      <c r="AG3" s="132"/>
      <c r="AH3" s="132"/>
      <c r="AI3" s="132"/>
      <c r="AJ3" s="132"/>
      <c r="AK3" s="132"/>
      <c r="AL3" s="132"/>
      <c r="AM3" s="132"/>
      <c r="AN3" s="158" t="s">
        <v>663</v>
      </c>
      <c r="AO3" s="152"/>
      <c r="AP3" s="152"/>
      <c r="AQ3" s="152"/>
      <c r="AR3" s="152"/>
      <c r="AS3" s="152"/>
      <c r="AT3" s="152"/>
      <c r="AU3" s="152"/>
      <c r="AV3" s="152"/>
      <c r="AW3" s="159" t="s">
        <v>664</v>
      </c>
      <c r="AX3" s="159"/>
      <c r="AY3" s="159"/>
      <c r="AZ3" s="159"/>
      <c r="BA3" s="159"/>
      <c r="BB3" s="159"/>
      <c r="BC3" s="159"/>
      <c r="BD3" s="136" t="s">
        <v>665</v>
      </c>
      <c r="BE3" s="160"/>
      <c r="BF3" s="54"/>
      <c r="BG3" s="156"/>
      <c r="BH3" s="156"/>
      <c r="BI3" s="156"/>
      <c r="BJ3" s="156"/>
      <c r="BK3" s="156"/>
      <c r="BL3" s="156"/>
      <c r="BM3" s="161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1"/>
      <c r="BY3" s="141"/>
      <c r="BZ3" s="141"/>
      <c r="CA3" s="127"/>
      <c r="CB3" s="127"/>
      <c r="CC3" s="127"/>
      <c r="CE3" s="157"/>
    </row>
    <row r="4" spans="1:83" ht="69.75" customHeight="1">
      <c r="A4" s="12" t="s">
        <v>51</v>
      </c>
      <c r="B4" s="12" t="s">
        <v>52</v>
      </c>
      <c r="C4" s="12" t="s">
        <v>53</v>
      </c>
      <c r="D4" s="12" t="s">
        <v>398</v>
      </c>
      <c r="E4" s="13" t="s">
        <v>55</v>
      </c>
      <c r="F4" s="13" t="s">
        <v>56</v>
      </c>
      <c r="G4" s="12" t="s">
        <v>57</v>
      </c>
      <c r="H4" s="14" t="s">
        <v>667</v>
      </c>
      <c r="I4" s="14" t="s">
        <v>399</v>
      </c>
      <c r="J4" s="14" t="s">
        <v>668</v>
      </c>
      <c r="K4" s="14" t="s">
        <v>669</v>
      </c>
      <c r="L4" s="14" t="s">
        <v>670</v>
      </c>
      <c r="M4" s="14" t="s">
        <v>671</v>
      </c>
      <c r="N4" s="14" t="s">
        <v>672</v>
      </c>
      <c r="O4" s="14" t="s">
        <v>673</v>
      </c>
      <c r="P4" s="14" t="s">
        <v>674</v>
      </c>
      <c r="Q4" s="14" t="s">
        <v>675</v>
      </c>
      <c r="R4" s="15" t="s">
        <v>676</v>
      </c>
      <c r="S4" s="15" t="s">
        <v>677</v>
      </c>
      <c r="T4" s="15" t="s">
        <v>678</v>
      </c>
      <c r="U4" s="15" t="s">
        <v>679</v>
      </c>
      <c r="V4" s="15" t="s">
        <v>680</v>
      </c>
      <c r="W4" s="15" t="s">
        <v>681</v>
      </c>
      <c r="X4" s="15" t="s">
        <v>682</v>
      </c>
      <c r="Y4" s="15" t="s">
        <v>683</v>
      </c>
      <c r="Z4" s="15" t="s">
        <v>684</v>
      </c>
      <c r="AA4" s="16" t="s">
        <v>685</v>
      </c>
      <c r="AB4" s="16" t="s">
        <v>686</v>
      </c>
      <c r="AC4" s="16" t="s">
        <v>687</v>
      </c>
      <c r="AD4" s="16" t="s">
        <v>688</v>
      </c>
      <c r="AE4" s="15" t="s">
        <v>689</v>
      </c>
      <c r="AF4" s="15" t="s">
        <v>690</v>
      </c>
      <c r="AG4" s="15" t="s">
        <v>691</v>
      </c>
      <c r="AH4" s="15" t="s">
        <v>692</v>
      </c>
      <c r="AI4" s="15" t="s">
        <v>693</v>
      </c>
      <c r="AJ4" s="15" t="s">
        <v>694</v>
      </c>
      <c r="AK4" s="15" t="s">
        <v>695</v>
      </c>
      <c r="AL4" s="15" t="s">
        <v>696</v>
      </c>
      <c r="AM4" s="15" t="s">
        <v>697</v>
      </c>
      <c r="AN4" s="158"/>
      <c r="AO4" s="55" t="s">
        <v>698</v>
      </c>
      <c r="AP4" s="55" t="s">
        <v>699</v>
      </c>
      <c r="AQ4" s="55" t="s">
        <v>700</v>
      </c>
      <c r="AR4" s="55" t="s">
        <v>701</v>
      </c>
      <c r="AS4" s="55" t="s">
        <v>702</v>
      </c>
      <c r="AT4" s="16" t="s">
        <v>703</v>
      </c>
      <c r="AU4" s="55" t="s">
        <v>704</v>
      </c>
      <c r="AV4" s="55" t="s">
        <v>705</v>
      </c>
      <c r="AW4" s="56" t="s">
        <v>706</v>
      </c>
      <c r="AX4" s="56" t="s">
        <v>707</v>
      </c>
      <c r="AY4" s="56" t="s">
        <v>708</v>
      </c>
      <c r="AZ4" s="56" t="s">
        <v>709</v>
      </c>
      <c r="BA4" s="56" t="s">
        <v>710</v>
      </c>
      <c r="BB4" s="56" t="s">
        <v>711</v>
      </c>
      <c r="BC4" s="56" t="s">
        <v>712</v>
      </c>
      <c r="BD4" s="57" t="s">
        <v>713</v>
      </c>
      <c r="BE4" s="104" t="s">
        <v>714</v>
      </c>
      <c r="BF4" s="103" t="s">
        <v>666</v>
      </c>
      <c r="BG4" s="58" t="s">
        <v>715</v>
      </c>
      <c r="BH4" s="58" t="s">
        <v>716</v>
      </c>
      <c r="BI4" s="58" t="s">
        <v>717</v>
      </c>
      <c r="BJ4" s="58" t="s">
        <v>728</v>
      </c>
      <c r="BK4" s="58" t="s">
        <v>729</v>
      </c>
      <c r="BL4" s="58" t="s">
        <v>720</v>
      </c>
      <c r="BM4" s="161"/>
      <c r="BN4" s="22" t="s">
        <v>722</v>
      </c>
      <c r="BO4" s="22" t="s">
        <v>723</v>
      </c>
      <c r="BP4" s="22" t="s">
        <v>400</v>
      </c>
      <c r="BQ4" s="22" t="s">
        <v>401</v>
      </c>
      <c r="BR4" s="22" t="s">
        <v>726</v>
      </c>
      <c r="BS4" s="22" t="s">
        <v>58</v>
      </c>
      <c r="BT4" s="23" t="s">
        <v>59</v>
      </c>
      <c r="BU4" s="23" t="s">
        <v>60</v>
      </c>
      <c r="BV4" s="21" t="s">
        <v>61</v>
      </c>
      <c r="BW4" s="22" t="s">
        <v>727</v>
      </c>
      <c r="BX4" s="141"/>
      <c r="BY4" s="141"/>
      <c r="BZ4" s="141"/>
      <c r="CA4" s="127"/>
      <c r="CB4" s="127"/>
      <c r="CC4" s="127"/>
      <c r="CE4" s="157"/>
    </row>
    <row r="5" spans="1:83">
      <c r="A5" s="12"/>
      <c r="B5" s="12"/>
      <c r="C5" s="12"/>
      <c r="D5" s="12"/>
      <c r="E5" s="13"/>
      <c r="F5" s="13"/>
      <c r="G5" s="12"/>
      <c r="H5" s="14"/>
      <c r="I5" s="14"/>
      <c r="J5" s="14"/>
      <c r="K5" s="14"/>
      <c r="L5" s="14"/>
      <c r="M5" s="14"/>
      <c r="N5" s="14"/>
      <c r="O5" s="14"/>
      <c r="P5" s="24">
        <v>0.12</v>
      </c>
      <c r="Q5" s="14"/>
      <c r="R5" s="26">
        <v>0.2</v>
      </c>
      <c r="S5" s="26">
        <v>1.4999999999999999E-2</v>
      </c>
      <c r="T5" s="26">
        <v>0.01</v>
      </c>
      <c r="U5" s="26">
        <v>2E-3</v>
      </c>
      <c r="V5" s="26">
        <v>2.5000000000000001E-2</v>
      </c>
      <c r="W5" s="26">
        <v>0.08</v>
      </c>
      <c r="X5" s="26">
        <v>0.03</v>
      </c>
      <c r="Y5" s="26">
        <v>6.0000000000000001E-3</v>
      </c>
      <c r="Z5" s="26">
        <v>0.3680000000000001</v>
      </c>
      <c r="AA5" s="27">
        <v>8.3333333333333329E-2</v>
      </c>
      <c r="AB5" s="27">
        <v>0.1111</v>
      </c>
      <c r="AC5" s="27">
        <v>7.1551466666666688E-2</v>
      </c>
      <c r="AD5" s="27">
        <v>0.26598480000000002</v>
      </c>
      <c r="AE5" s="26"/>
      <c r="AF5" s="26"/>
      <c r="AG5" s="26"/>
      <c r="AH5" s="26"/>
      <c r="AI5" s="26"/>
      <c r="AJ5" s="26"/>
      <c r="AK5" s="28">
        <v>3.0700000000000003</v>
      </c>
      <c r="AL5" s="26"/>
      <c r="AM5" s="26"/>
      <c r="AN5" s="59"/>
      <c r="AO5" s="30">
        <v>5.0183256172839511E-3</v>
      </c>
      <c r="AP5" s="30">
        <v>4.0146604938271608E-4</v>
      </c>
      <c r="AQ5" s="30">
        <v>2.0073302469135804E-4</v>
      </c>
      <c r="AR5" s="30">
        <v>3.5000000000000005E-3</v>
      </c>
      <c r="AS5" s="30">
        <v>1.2880000000000005E-3</v>
      </c>
      <c r="AT5" s="27">
        <v>4.2999999999999997E-2</v>
      </c>
      <c r="AU5" s="30">
        <v>1.6666666666666668E-3</v>
      </c>
      <c r="AV5" s="30">
        <v>5.5075191358024689E-2</v>
      </c>
      <c r="AW5" s="31">
        <v>1.3888888888888888E-2</v>
      </c>
      <c r="AX5" s="31">
        <v>8.2222222222222228E-3</v>
      </c>
      <c r="AY5" s="31">
        <v>2.0833333333333332E-4</v>
      </c>
      <c r="AZ5" s="31">
        <v>3.3333333333333335E-3</v>
      </c>
      <c r="BA5" s="31">
        <v>1.2962962962962963E-3</v>
      </c>
      <c r="BB5" s="31">
        <v>9.9172592592592611E-3</v>
      </c>
      <c r="BC5" s="31">
        <v>3.6866333333333334E-2</v>
      </c>
      <c r="BD5" s="32">
        <v>0</v>
      </c>
      <c r="BE5" s="32">
        <v>0</v>
      </c>
      <c r="BF5" s="33">
        <v>3.6866333333333334E-2</v>
      </c>
      <c r="BG5" s="60"/>
      <c r="BH5" s="60"/>
      <c r="BI5" s="60"/>
      <c r="BJ5" s="60"/>
      <c r="BK5" s="60"/>
      <c r="BL5" s="60"/>
      <c r="BM5" s="61"/>
      <c r="BN5" s="36">
        <f>'LANCES DO PREGÃO'!D11</f>
        <v>-4.7067307375242176E-8</v>
      </c>
      <c r="BO5" s="36">
        <f>'LANCES DO PREGÃO'!F11</f>
        <v>-3.3260897211837811E-8</v>
      </c>
      <c r="BP5" s="62">
        <v>7.6</v>
      </c>
      <c r="BQ5" s="62">
        <v>1.65</v>
      </c>
      <c r="BR5" s="39"/>
      <c r="BS5" s="39"/>
      <c r="BT5" s="39"/>
      <c r="BU5" s="39"/>
      <c r="BV5" s="63"/>
      <c r="BW5" s="63"/>
      <c r="BX5" s="40"/>
      <c r="BY5" s="40"/>
      <c r="BZ5" s="40"/>
      <c r="CA5" s="102"/>
      <c r="CB5" s="102"/>
      <c r="CC5" s="102"/>
    </row>
    <row r="6" spans="1:83">
      <c r="A6" s="42" t="s">
        <v>65</v>
      </c>
      <c r="B6" s="42" t="s">
        <v>1</v>
      </c>
      <c r="C6" s="42" t="s">
        <v>67</v>
      </c>
      <c r="D6" s="42" t="s">
        <v>403</v>
      </c>
      <c r="E6" s="43" t="s">
        <v>402</v>
      </c>
      <c r="F6" s="43" t="s">
        <v>63</v>
      </c>
      <c r="G6" s="43">
        <v>1</v>
      </c>
      <c r="H6" s="45">
        <v>520.79999999999995</v>
      </c>
      <c r="I6" s="45">
        <v>520.79999999999995</v>
      </c>
      <c r="J6" s="45"/>
      <c r="K6" s="45"/>
      <c r="L6" s="45"/>
      <c r="M6" s="45"/>
      <c r="N6" s="45"/>
      <c r="O6" s="45"/>
      <c r="P6" s="45">
        <v>17.044363636363634</v>
      </c>
      <c r="Q6" s="45">
        <v>537.8443636363636</v>
      </c>
      <c r="R6" s="45">
        <v>107.56887272727272</v>
      </c>
      <c r="S6" s="45">
        <v>8.0676654545454536</v>
      </c>
      <c r="T6" s="45">
        <v>5.3784436363636363</v>
      </c>
      <c r="U6" s="45">
        <v>1.0756887272727271</v>
      </c>
      <c r="V6" s="45">
        <v>13.44610909090909</v>
      </c>
      <c r="W6" s="45">
        <v>43.027549090909091</v>
      </c>
      <c r="X6" s="45">
        <v>16.135330909090907</v>
      </c>
      <c r="Y6" s="45">
        <v>3.2270661818181816</v>
      </c>
      <c r="Z6" s="45">
        <v>197.92672581818178</v>
      </c>
      <c r="AA6" s="45">
        <v>44.820363636363631</v>
      </c>
      <c r="AB6" s="45">
        <v>59.754508799999996</v>
      </c>
      <c r="AC6" s="45">
        <v>38.483553056581826</v>
      </c>
      <c r="AD6" s="45">
        <v>143.05842549294545</v>
      </c>
      <c r="AE6" s="45">
        <v>148.75200000000001</v>
      </c>
      <c r="AF6" s="45">
        <v>397</v>
      </c>
      <c r="AG6" s="45">
        <v>0</v>
      </c>
      <c r="AH6" s="45">
        <v>0</v>
      </c>
      <c r="AI6" s="45">
        <v>9.84</v>
      </c>
      <c r="AJ6" s="45">
        <v>0</v>
      </c>
      <c r="AK6" s="45">
        <v>3.0700000000000003</v>
      </c>
      <c r="AL6" s="45">
        <v>0</v>
      </c>
      <c r="AM6" s="45">
        <v>558.66200000000003</v>
      </c>
      <c r="AN6" s="45">
        <v>899.64715131112723</v>
      </c>
      <c r="AO6" s="45">
        <v>2.6990781481481481</v>
      </c>
      <c r="AP6" s="45">
        <v>0.21592625185185185</v>
      </c>
      <c r="AQ6" s="45">
        <v>0.10796312592592593</v>
      </c>
      <c r="AR6" s="45">
        <v>1.8824552727272728</v>
      </c>
      <c r="AS6" s="45">
        <v>0.69274354036363661</v>
      </c>
      <c r="AT6" s="45">
        <v>23.127307636363632</v>
      </c>
      <c r="AU6" s="45">
        <v>0.89640727272727272</v>
      </c>
      <c r="AV6" s="45">
        <v>29.621881248107741</v>
      </c>
      <c r="AW6" s="45">
        <v>7.4700606060606054</v>
      </c>
      <c r="AX6" s="45">
        <v>4.4222758787878789</v>
      </c>
      <c r="AY6" s="45">
        <v>0.11205090909090908</v>
      </c>
      <c r="AZ6" s="45">
        <v>1.7928145454545454</v>
      </c>
      <c r="BA6" s="45">
        <v>0.69720565656565647</v>
      </c>
      <c r="BB6" s="45">
        <v>5.3339419953131317</v>
      </c>
      <c r="BC6" s="45">
        <v>19.82834959127273</v>
      </c>
      <c r="BD6" s="45"/>
      <c r="BE6" s="45">
        <v>0</v>
      </c>
      <c r="BF6" s="45">
        <v>19.82834959127273</v>
      </c>
      <c r="BG6" s="45">
        <v>29.470416666666669</v>
      </c>
      <c r="BH6" s="45">
        <v>4.1996822392514455</v>
      </c>
      <c r="BI6" s="45">
        <v>1.1631641275421762</v>
      </c>
      <c r="BJ6" s="45">
        <v>191.92185569136208</v>
      </c>
      <c r="BK6" s="45"/>
      <c r="BL6" s="45">
        <v>226.75511872482238</v>
      </c>
      <c r="BM6" s="45">
        <v>1713.6968645116935</v>
      </c>
      <c r="BN6" s="45">
        <f t="shared" ref="BN6:BN69" si="0">$BN$5*$G6</f>
        <v>-4.7067307375242176E-8</v>
      </c>
      <c r="BO6" s="45">
        <f t="shared" ref="BO6:BO69" si="1">$BO$5*$G6</f>
        <v>-3.3260897211837811E-8</v>
      </c>
      <c r="BP6" s="46">
        <f t="shared" ref="BP6:BP69" si="2">((100/((100-$BT6)%)-100)*$BP$5)/$BT6</f>
        <v>8.5633802816901436</v>
      </c>
      <c r="BQ6" s="46">
        <f t="shared" ref="BQ6:BQ69" si="3">((100/((100-$BT6)%)-100)*$BQ$5)/$BT6</f>
        <v>1.8591549295774654</v>
      </c>
      <c r="BR6" s="64">
        <v>2</v>
      </c>
      <c r="BS6" s="46">
        <f>((100/((100-$BT6)%)-100)*BR6)/$BT6</f>
        <v>2.2535211267605644</v>
      </c>
      <c r="BT6" s="46">
        <f>$BP$5+$BQ$5+BR6</f>
        <v>11.25</v>
      </c>
      <c r="BU6" s="46">
        <f>BP6+BQ6+BS6</f>
        <v>12.676056338028173</v>
      </c>
      <c r="BV6" s="45">
        <f>((BO6+BN6+BM6)*BU6)%</f>
        <v>217.22917999834215</v>
      </c>
      <c r="BW6" s="45">
        <f t="shared" ref="BW6:BW69" si="4">BV6+BO6+BN6</f>
        <v>217.22917991801393</v>
      </c>
      <c r="BX6" s="45">
        <f t="shared" ref="BX6:BX69" si="5">BW6+BM6</f>
        <v>1930.9260444297074</v>
      </c>
      <c r="BY6" s="45">
        <f>BX6*12</f>
        <v>23171.112533156491</v>
      </c>
      <c r="BZ6" s="45">
        <f>BX6*24</f>
        <v>46342.225066312982</v>
      </c>
      <c r="CA6" s="48">
        <v>43101</v>
      </c>
      <c r="CB6" s="111">
        <v>0</v>
      </c>
      <c r="CC6" s="111">
        <v>0</v>
      </c>
    </row>
    <row r="7" spans="1:83">
      <c r="A7" s="42" t="s">
        <v>404</v>
      </c>
      <c r="B7" s="42" t="s">
        <v>0</v>
      </c>
      <c r="C7" s="42" t="s">
        <v>405</v>
      </c>
      <c r="D7" s="42" t="s">
        <v>406</v>
      </c>
      <c r="E7" s="43" t="s">
        <v>402</v>
      </c>
      <c r="F7" s="43" t="s">
        <v>63</v>
      </c>
      <c r="G7" s="43">
        <v>1</v>
      </c>
      <c r="H7" s="45">
        <v>1041.5999999999999</v>
      </c>
      <c r="I7" s="45">
        <v>1041.5999999999999</v>
      </c>
      <c r="J7" s="45"/>
      <c r="K7" s="45"/>
      <c r="L7" s="45"/>
      <c r="M7" s="45"/>
      <c r="N7" s="45"/>
      <c r="O7" s="45"/>
      <c r="P7" s="45">
        <v>34.088727272727269</v>
      </c>
      <c r="Q7" s="45">
        <v>1075.6887272727272</v>
      </c>
      <c r="R7" s="45">
        <v>215.13774545454544</v>
      </c>
      <c r="S7" s="45">
        <v>16.135330909090907</v>
      </c>
      <c r="T7" s="45">
        <v>10.756887272727273</v>
      </c>
      <c r="U7" s="45">
        <v>2.1513774545454543</v>
      </c>
      <c r="V7" s="45">
        <v>26.89221818181818</v>
      </c>
      <c r="W7" s="45">
        <v>86.055098181818181</v>
      </c>
      <c r="X7" s="45">
        <v>32.270661818181814</v>
      </c>
      <c r="Y7" s="45">
        <v>6.4541323636363632</v>
      </c>
      <c r="Z7" s="45">
        <v>395.85345163636356</v>
      </c>
      <c r="AA7" s="45">
        <v>89.640727272727261</v>
      </c>
      <c r="AB7" s="45">
        <v>119.50901759999999</v>
      </c>
      <c r="AC7" s="45">
        <v>76.967106113163652</v>
      </c>
      <c r="AD7" s="45">
        <v>286.11685098589089</v>
      </c>
      <c r="AE7" s="45">
        <v>117.504</v>
      </c>
      <c r="AF7" s="45">
        <v>397</v>
      </c>
      <c r="AG7" s="45">
        <v>0</v>
      </c>
      <c r="AH7" s="45">
        <v>0</v>
      </c>
      <c r="AI7" s="45">
        <v>0</v>
      </c>
      <c r="AJ7" s="45">
        <v>0</v>
      </c>
      <c r="AK7" s="45">
        <v>3.0700000000000003</v>
      </c>
      <c r="AL7" s="45">
        <v>0</v>
      </c>
      <c r="AM7" s="45">
        <v>517.57400000000007</v>
      </c>
      <c r="AN7" s="45">
        <v>1199.5443026222545</v>
      </c>
      <c r="AO7" s="45">
        <v>5.3981562962962961</v>
      </c>
      <c r="AP7" s="45">
        <v>0.43185250370370371</v>
      </c>
      <c r="AQ7" s="45">
        <v>0.21592625185185185</v>
      </c>
      <c r="AR7" s="45">
        <v>3.7649105454545455</v>
      </c>
      <c r="AS7" s="45">
        <v>1.3854870807272732</v>
      </c>
      <c r="AT7" s="45">
        <v>46.254615272727264</v>
      </c>
      <c r="AU7" s="45">
        <v>1.7928145454545454</v>
      </c>
      <c r="AV7" s="45">
        <v>59.243762496215481</v>
      </c>
      <c r="AW7" s="45">
        <v>14.940121212121211</v>
      </c>
      <c r="AX7" s="45">
        <v>8.8445517575757577</v>
      </c>
      <c r="AY7" s="45">
        <v>0.22410181818181815</v>
      </c>
      <c r="AZ7" s="45">
        <v>3.5856290909090909</v>
      </c>
      <c r="BA7" s="45">
        <v>1.3944113131313129</v>
      </c>
      <c r="BB7" s="45">
        <v>10.667883990626263</v>
      </c>
      <c r="BC7" s="45">
        <v>39.656699182545459</v>
      </c>
      <c r="BD7" s="45"/>
      <c r="BE7" s="45">
        <v>0</v>
      </c>
      <c r="BF7" s="45">
        <v>39.656699182545459</v>
      </c>
      <c r="BG7" s="45">
        <v>53.087083333333339</v>
      </c>
      <c r="BH7" s="45">
        <v>8.3993644785028909</v>
      </c>
      <c r="BI7" s="45">
        <v>2.3263282550843525</v>
      </c>
      <c r="BJ7" s="45">
        <v>383.84371138272417</v>
      </c>
      <c r="BK7" s="45"/>
      <c r="BL7" s="45">
        <v>447.65648744964477</v>
      </c>
      <c r="BM7" s="45">
        <v>2821.7899790233873</v>
      </c>
      <c r="BN7" s="45">
        <f t="shared" si="0"/>
        <v>-4.7067307375242176E-8</v>
      </c>
      <c r="BO7" s="45">
        <f t="shared" si="1"/>
        <v>-3.3260897211837811E-8</v>
      </c>
      <c r="BP7" s="46">
        <f t="shared" si="2"/>
        <v>8.8629737609329435</v>
      </c>
      <c r="BQ7" s="46">
        <f t="shared" si="3"/>
        <v>1.9241982507288626</v>
      </c>
      <c r="BR7" s="64">
        <v>5</v>
      </c>
      <c r="BS7" s="46">
        <f t="shared" ref="BS7:BS71" si="6">((100/((100-BT7)%)-100)*BR7)/BT7</f>
        <v>5.8309037900874632</v>
      </c>
      <c r="BT7" s="46">
        <f>$BP$5+$BQ$5+BR7</f>
        <v>14.25</v>
      </c>
      <c r="BU7" s="46">
        <f>BP7+BQ7+BS7</f>
        <v>16.618075801749271</v>
      </c>
      <c r="BV7" s="45">
        <f t="shared" ref="BV7:BV70" si="7">((BO7+BN7+BM7)*BU7)%</f>
        <v>468.92719766692227</v>
      </c>
      <c r="BW7" s="45">
        <f t="shared" si="4"/>
        <v>468.92719758659405</v>
      </c>
      <c r="BX7" s="45">
        <f t="shared" si="5"/>
        <v>3290.7171766099814</v>
      </c>
      <c r="BY7" s="45">
        <f t="shared" ref="BY7:BY71" si="8">BX7*12</f>
        <v>39488.606119319775</v>
      </c>
      <c r="BZ7" s="45">
        <f t="shared" ref="BZ7:BZ70" si="9">BX7*24</f>
        <v>78977.212238639549</v>
      </c>
      <c r="CA7" s="48">
        <v>43101</v>
      </c>
      <c r="CB7" s="111">
        <v>0</v>
      </c>
      <c r="CC7" s="111">
        <v>0</v>
      </c>
    </row>
    <row r="8" spans="1:83">
      <c r="A8" s="42" t="s">
        <v>407</v>
      </c>
      <c r="B8" s="42" t="s">
        <v>2</v>
      </c>
      <c r="C8" s="42" t="s">
        <v>67</v>
      </c>
      <c r="D8" s="42" t="s">
        <v>408</v>
      </c>
      <c r="E8" s="43" t="s">
        <v>402</v>
      </c>
      <c r="F8" s="43" t="s">
        <v>63</v>
      </c>
      <c r="G8" s="43">
        <v>1</v>
      </c>
      <c r="H8" s="45">
        <v>260.39999999999998</v>
      </c>
      <c r="I8" s="45">
        <v>260.39999999999998</v>
      </c>
      <c r="J8" s="45"/>
      <c r="K8" s="45"/>
      <c r="L8" s="45"/>
      <c r="M8" s="45"/>
      <c r="N8" s="45"/>
      <c r="O8" s="45"/>
      <c r="P8" s="45">
        <v>8.5221818181818172</v>
      </c>
      <c r="Q8" s="45">
        <v>268.9221818181818</v>
      </c>
      <c r="R8" s="45">
        <v>53.78443636363636</v>
      </c>
      <c r="S8" s="45">
        <v>4.0338327272727268</v>
      </c>
      <c r="T8" s="45">
        <v>2.6892218181818182</v>
      </c>
      <c r="U8" s="45">
        <v>0.53784436363636356</v>
      </c>
      <c r="V8" s="45">
        <v>6.723054545454545</v>
      </c>
      <c r="W8" s="45">
        <v>21.513774545454545</v>
      </c>
      <c r="X8" s="45">
        <v>8.0676654545454536</v>
      </c>
      <c r="Y8" s="45">
        <v>1.6135330909090908</v>
      </c>
      <c r="Z8" s="45">
        <v>98.96336290909089</v>
      </c>
      <c r="AA8" s="45">
        <v>22.410181818181815</v>
      </c>
      <c r="AB8" s="45">
        <v>29.877254399999998</v>
      </c>
      <c r="AC8" s="45">
        <v>19.241776528290913</v>
      </c>
      <c r="AD8" s="45">
        <v>71.529212746472723</v>
      </c>
      <c r="AE8" s="45">
        <v>164.376</v>
      </c>
      <c r="AF8" s="45">
        <v>397</v>
      </c>
      <c r="AG8" s="45">
        <v>0</v>
      </c>
      <c r="AH8" s="45">
        <v>0</v>
      </c>
      <c r="AI8" s="45">
        <v>9.84</v>
      </c>
      <c r="AJ8" s="45">
        <v>0</v>
      </c>
      <c r="AK8" s="45">
        <v>3.0700000000000003</v>
      </c>
      <c r="AL8" s="45">
        <v>0</v>
      </c>
      <c r="AM8" s="45">
        <v>574.28600000000006</v>
      </c>
      <c r="AN8" s="45">
        <v>744.7785756555636</v>
      </c>
      <c r="AO8" s="45">
        <v>1.349539074074074</v>
      </c>
      <c r="AP8" s="45">
        <v>0.10796312592592593</v>
      </c>
      <c r="AQ8" s="45">
        <v>5.3981562962962963E-2</v>
      </c>
      <c r="AR8" s="45">
        <v>0.94122763636363638</v>
      </c>
      <c r="AS8" s="45">
        <v>0.34637177018181831</v>
      </c>
      <c r="AT8" s="45">
        <v>11.563653818181816</v>
      </c>
      <c r="AU8" s="45">
        <v>0.44820363636363636</v>
      </c>
      <c r="AV8" s="45">
        <v>14.81094062405387</v>
      </c>
      <c r="AW8" s="45">
        <v>3.7350303030303027</v>
      </c>
      <c r="AX8" s="45">
        <v>2.2111379393939394</v>
      </c>
      <c r="AY8" s="45">
        <v>5.6025454545454538E-2</v>
      </c>
      <c r="AZ8" s="45">
        <v>0.89640727272727272</v>
      </c>
      <c r="BA8" s="45">
        <v>0.34860282828282824</v>
      </c>
      <c r="BB8" s="45">
        <v>2.6669709976565659</v>
      </c>
      <c r="BC8" s="45">
        <v>9.9141747956363648</v>
      </c>
      <c r="BD8" s="45"/>
      <c r="BE8" s="45">
        <v>0</v>
      </c>
      <c r="BF8" s="45">
        <v>9.9141747956363648</v>
      </c>
      <c r="BG8" s="45">
        <v>29.470416666666669</v>
      </c>
      <c r="BH8" s="45">
        <v>2.0998411196257227</v>
      </c>
      <c r="BI8" s="45">
        <v>0.58158206377108801</v>
      </c>
      <c r="BJ8" s="45">
        <v>95.960927845681056</v>
      </c>
      <c r="BK8" s="45"/>
      <c r="BL8" s="45">
        <v>128.11276769574454</v>
      </c>
      <c r="BM8" s="45">
        <v>1166.5386405891802</v>
      </c>
      <c r="BN8" s="45">
        <f t="shared" si="0"/>
        <v>-4.7067307375242176E-8</v>
      </c>
      <c r="BO8" s="45">
        <f t="shared" si="1"/>
        <v>-3.3260897211837811E-8</v>
      </c>
      <c r="BP8" s="46">
        <f t="shared" si="2"/>
        <v>8.8629737609329435</v>
      </c>
      <c r="BQ8" s="46">
        <f t="shared" si="3"/>
        <v>1.9241982507288626</v>
      </c>
      <c r="BR8" s="64">
        <v>5</v>
      </c>
      <c r="BS8" s="46">
        <f t="shared" si="6"/>
        <v>5.8309037900874632</v>
      </c>
      <c r="BT8" s="46">
        <f t="shared" ref="BT8:BT71" si="10">$BP$5+$BQ$5+BR8</f>
        <v>14.25</v>
      </c>
      <c r="BU8" s="46">
        <f t="shared" ref="BU8:BU71" si="11">BP8+BQ8+BS8</f>
        <v>16.618075801749271</v>
      </c>
      <c r="BV8" s="45">
        <f t="shared" si="7"/>
        <v>193.85627553645645</v>
      </c>
      <c r="BW8" s="45">
        <f t="shared" si="4"/>
        <v>193.85627545612823</v>
      </c>
      <c r="BX8" s="45">
        <f t="shared" si="5"/>
        <v>1360.3949160453085</v>
      </c>
      <c r="BY8" s="45">
        <f t="shared" si="8"/>
        <v>16324.738992543702</v>
      </c>
      <c r="BZ8" s="45">
        <f t="shared" si="9"/>
        <v>32649.477985087404</v>
      </c>
      <c r="CA8" s="48">
        <v>43101</v>
      </c>
      <c r="CB8" s="111">
        <v>0</v>
      </c>
      <c r="CC8" s="111">
        <v>0</v>
      </c>
    </row>
    <row r="9" spans="1:83">
      <c r="A9" s="42" t="s">
        <v>409</v>
      </c>
      <c r="B9" s="42" t="s">
        <v>1</v>
      </c>
      <c r="C9" s="42" t="s">
        <v>165</v>
      </c>
      <c r="D9" s="42" t="s">
        <v>410</v>
      </c>
      <c r="E9" s="43" t="s">
        <v>402</v>
      </c>
      <c r="F9" s="43" t="s">
        <v>63</v>
      </c>
      <c r="G9" s="43">
        <v>1</v>
      </c>
      <c r="H9" s="45">
        <v>520.79999999999995</v>
      </c>
      <c r="I9" s="45">
        <v>520.79999999999995</v>
      </c>
      <c r="J9" s="45"/>
      <c r="K9" s="45"/>
      <c r="L9" s="45"/>
      <c r="M9" s="45"/>
      <c r="N9" s="45"/>
      <c r="O9" s="45"/>
      <c r="P9" s="45">
        <v>17.044363636363634</v>
      </c>
      <c r="Q9" s="45">
        <v>537.8443636363636</v>
      </c>
      <c r="R9" s="45">
        <v>107.56887272727272</v>
      </c>
      <c r="S9" s="45">
        <v>8.0676654545454536</v>
      </c>
      <c r="T9" s="45">
        <v>5.3784436363636363</v>
      </c>
      <c r="U9" s="45">
        <v>1.0756887272727271</v>
      </c>
      <c r="V9" s="45">
        <v>13.44610909090909</v>
      </c>
      <c r="W9" s="45">
        <v>43.027549090909091</v>
      </c>
      <c r="X9" s="45">
        <v>16.135330909090907</v>
      </c>
      <c r="Y9" s="45">
        <v>3.2270661818181816</v>
      </c>
      <c r="Z9" s="45">
        <v>197.92672581818178</v>
      </c>
      <c r="AA9" s="45">
        <v>44.820363636363631</v>
      </c>
      <c r="AB9" s="45">
        <v>59.754508799999996</v>
      </c>
      <c r="AC9" s="45">
        <v>38.483553056581826</v>
      </c>
      <c r="AD9" s="45">
        <v>143.05842549294545</v>
      </c>
      <c r="AE9" s="45">
        <v>148.75200000000001</v>
      </c>
      <c r="AF9" s="45">
        <v>397</v>
      </c>
      <c r="AG9" s="45">
        <v>0</v>
      </c>
      <c r="AH9" s="45">
        <v>0</v>
      </c>
      <c r="AI9" s="45">
        <v>0</v>
      </c>
      <c r="AJ9" s="45">
        <v>0</v>
      </c>
      <c r="AK9" s="45">
        <v>3.0700000000000003</v>
      </c>
      <c r="AL9" s="45">
        <v>0</v>
      </c>
      <c r="AM9" s="45">
        <v>548.822</v>
      </c>
      <c r="AN9" s="45">
        <v>889.80715131112731</v>
      </c>
      <c r="AO9" s="45">
        <v>2.6990781481481481</v>
      </c>
      <c r="AP9" s="45">
        <v>0.21592625185185185</v>
      </c>
      <c r="AQ9" s="45">
        <v>0.10796312592592593</v>
      </c>
      <c r="AR9" s="45">
        <v>1.8824552727272728</v>
      </c>
      <c r="AS9" s="45">
        <v>0.69274354036363661</v>
      </c>
      <c r="AT9" s="45">
        <v>23.127307636363632</v>
      </c>
      <c r="AU9" s="45">
        <v>0.89640727272727272</v>
      </c>
      <c r="AV9" s="45">
        <v>29.621881248107741</v>
      </c>
      <c r="AW9" s="45">
        <v>7.4700606060606054</v>
      </c>
      <c r="AX9" s="45">
        <v>4.4222758787878789</v>
      </c>
      <c r="AY9" s="45">
        <v>0.11205090909090908</v>
      </c>
      <c r="AZ9" s="45">
        <v>1.7928145454545454</v>
      </c>
      <c r="BA9" s="45">
        <v>0.69720565656565647</v>
      </c>
      <c r="BB9" s="45">
        <v>5.3339419953131317</v>
      </c>
      <c r="BC9" s="45">
        <v>19.82834959127273</v>
      </c>
      <c r="BD9" s="45"/>
      <c r="BE9" s="45">
        <v>0</v>
      </c>
      <c r="BF9" s="45">
        <v>19.82834959127273</v>
      </c>
      <c r="BG9" s="45">
        <v>29.470416666666669</v>
      </c>
      <c r="BH9" s="45">
        <v>4.1996822392514455</v>
      </c>
      <c r="BI9" s="45">
        <v>1.1631641275421762</v>
      </c>
      <c r="BJ9" s="45">
        <v>191.92185569136208</v>
      </c>
      <c r="BK9" s="45"/>
      <c r="BL9" s="45">
        <v>226.75511872482238</v>
      </c>
      <c r="BM9" s="45">
        <v>1703.8568645116939</v>
      </c>
      <c r="BN9" s="45">
        <f t="shared" si="0"/>
        <v>-4.7067307375242176E-8</v>
      </c>
      <c r="BO9" s="45">
        <f t="shared" si="1"/>
        <v>-3.3260897211837811E-8</v>
      </c>
      <c r="BP9" s="46">
        <f t="shared" si="2"/>
        <v>8.6609686609686669</v>
      </c>
      <c r="BQ9" s="46">
        <f t="shared" si="3"/>
        <v>1.8803418803418819</v>
      </c>
      <c r="BR9" s="64">
        <v>3</v>
      </c>
      <c r="BS9" s="46">
        <f t="shared" si="6"/>
        <v>3.4188034188034218</v>
      </c>
      <c r="BT9" s="46">
        <f t="shared" si="10"/>
        <v>12.25</v>
      </c>
      <c r="BU9" s="46">
        <f t="shared" si="11"/>
        <v>13.960113960113972</v>
      </c>
      <c r="BV9" s="45">
        <f t="shared" si="7"/>
        <v>237.8603599918433</v>
      </c>
      <c r="BW9" s="45">
        <f t="shared" si="4"/>
        <v>237.86035991151508</v>
      </c>
      <c r="BX9" s="45">
        <f t="shared" si="5"/>
        <v>1941.717224423209</v>
      </c>
      <c r="BY9" s="45">
        <f t="shared" si="8"/>
        <v>23300.606693078509</v>
      </c>
      <c r="BZ9" s="45">
        <f t="shared" si="9"/>
        <v>46601.213386157018</v>
      </c>
      <c r="CA9" s="48">
        <v>43101</v>
      </c>
      <c r="CB9" s="111">
        <v>0</v>
      </c>
      <c r="CC9" s="111">
        <v>0</v>
      </c>
    </row>
    <row r="10" spans="1:83">
      <c r="A10" s="42" t="s">
        <v>411</v>
      </c>
      <c r="B10" s="42" t="s">
        <v>0</v>
      </c>
      <c r="C10" s="42" t="s">
        <v>165</v>
      </c>
      <c r="D10" s="42" t="s">
        <v>412</v>
      </c>
      <c r="E10" s="43" t="s">
        <v>402</v>
      </c>
      <c r="F10" s="43" t="s">
        <v>63</v>
      </c>
      <c r="G10" s="43">
        <v>1</v>
      </c>
      <c r="H10" s="45">
        <v>1041.5999999999999</v>
      </c>
      <c r="I10" s="45">
        <v>1041.5999999999999</v>
      </c>
      <c r="J10" s="45"/>
      <c r="K10" s="45"/>
      <c r="L10" s="45"/>
      <c r="M10" s="45"/>
      <c r="N10" s="45"/>
      <c r="O10" s="45"/>
      <c r="P10" s="45">
        <v>34.088727272727269</v>
      </c>
      <c r="Q10" s="45">
        <v>1075.6887272727272</v>
      </c>
      <c r="R10" s="45">
        <v>215.13774545454544</v>
      </c>
      <c r="S10" s="45">
        <v>16.135330909090907</v>
      </c>
      <c r="T10" s="45">
        <v>10.756887272727273</v>
      </c>
      <c r="U10" s="45">
        <v>2.1513774545454543</v>
      </c>
      <c r="V10" s="45">
        <v>26.89221818181818</v>
      </c>
      <c r="W10" s="45">
        <v>86.055098181818181</v>
      </c>
      <c r="X10" s="45">
        <v>32.270661818181814</v>
      </c>
      <c r="Y10" s="45">
        <v>6.4541323636363632</v>
      </c>
      <c r="Z10" s="45">
        <v>395.85345163636356</v>
      </c>
      <c r="AA10" s="45">
        <v>89.640727272727261</v>
      </c>
      <c r="AB10" s="45">
        <v>119.50901759999999</v>
      </c>
      <c r="AC10" s="45">
        <v>76.967106113163652</v>
      </c>
      <c r="AD10" s="45">
        <v>286.11685098589089</v>
      </c>
      <c r="AE10" s="45">
        <v>117.504</v>
      </c>
      <c r="AF10" s="45">
        <v>397</v>
      </c>
      <c r="AG10" s="45">
        <v>0</v>
      </c>
      <c r="AH10" s="45">
        <v>0</v>
      </c>
      <c r="AI10" s="45">
        <v>0</v>
      </c>
      <c r="AJ10" s="45">
        <v>0</v>
      </c>
      <c r="AK10" s="45">
        <v>3.0700000000000003</v>
      </c>
      <c r="AL10" s="45">
        <v>0</v>
      </c>
      <c r="AM10" s="45">
        <v>517.57400000000007</v>
      </c>
      <c r="AN10" s="45">
        <v>1199.5443026222545</v>
      </c>
      <c r="AO10" s="45">
        <v>5.3981562962962961</v>
      </c>
      <c r="AP10" s="45">
        <v>0.43185250370370371</v>
      </c>
      <c r="AQ10" s="45">
        <v>0.21592625185185185</v>
      </c>
      <c r="AR10" s="45">
        <v>3.7649105454545455</v>
      </c>
      <c r="AS10" s="45">
        <v>1.3854870807272732</v>
      </c>
      <c r="AT10" s="45">
        <v>46.254615272727264</v>
      </c>
      <c r="AU10" s="45">
        <v>1.7928145454545454</v>
      </c>
      <c r="AV10" s="45">
        <v>59.243762496215481</v>
      </c>
      <c r="AW10" s="45">
        <v>14.940121212121211</v>
      </c>
      <c r="AX10" s="45">
        <v>8.8445517575757577</v>
      </c>
      <c r="AY10" s="45">
        <v>0.22410181818181815</v>
      </c>
      <c r="AZ10" s="45">
        <v>3.5856290909090909</v>
      </c>
      <c r="BA10" s="45">
        <v>1.3944113131313129</v>
      </c>
      <c r="BB10" s="45">
        <v>10.667883990626263</v>
      </c>
      <c r="BC10" s="45">
        <v>39.656699182545459</v>
      </c>
      <c r="BD10" s="45"/>
      <c r="BE10" s="45">
        <v>0</v>
      </c>
      <c r="BF10" s="45">
        <v>39.656699182545459</v>
      </c>
      <c r="BG10" s="45">
        <v>53.087083333333339</v>
      </c>
      <c r="BH10" s="45">
        <v>8.3993644785028909</v>
      </c>
      <c r="BI10" s="45">
        <v>2.3263282550843525</v>
      </c>
      <c r="BJ10" s="45">
        <v>383.84371138272417</v>
      </c>
      <c r="BK10" s="45"/>
      <c r="BL10" s="45">
        <v>447.65648744964477</v>
      </c>
      <c r="BM10" s="45">
        <v>2821.7899790233873</v>
      </c>
      <c r="BN10" s="45">
        <f t="shared" si="0"/>
        <v>-4.7067307375242176E-8</v>
      </c>
      <c r="BO10" s="45">
        <f t="shared" si="1"/>
        <v>-3.3260897211837811E-8</v>
      </c>
      <c r="BP10" s="46">
        <f t="shared" si="2"/>
        <v>8.8629737609329435</v>
      </c>
      <c r="BQ10" s="46">
        <f t="shared" si="3"/>
        <v>1.9241982507288626</v>
      </c>
      <c r="BR10" s="64">
        <v>5</v>
      </c>
      <c r="BS10" s="46">
        <f t="shared" si="6"/>
        <v>5.8309037900874632</v>
      </c>
      <c r="BT10" s="46">
        <f t="shared" si="10"/>
        <v>14.25</v>
      </c>
      <c r="BU10" s="46">
        <f t="shared" si="11"/>
        <v>16.618075801749271</v>
      </c>
      <c r="BV10" s="45">
        <f t="shared" si="7"/>
        <v>468.92719766692227</v>
      </c>
      <c r="BW10" s="45">
        <f t="shared" si="4"/>
        <v>468.92719758659405</v>
      </c>
      <c r="BX10" s="45">
        <f t="shared" si="5"/>
        <v>3290.7171766099814</v>
      </c>
      <c r="BY10" s="45">
        <f t="shared" si="8"/>
        <v>39488.606119319775</v>
      </c>
      <c r="BZ10" s="45">
        <f t="shared" si="9"/>
        <v>78977.212238639549</v>
      </c>
      <c r="CA10" s="48">
        <v>43101</v>
      </c>
      <c r="CB10" s="111">
        <v>0</v>
      </c>
      <c r="CC10" s="111">
        <v>0</v>
      </c>
    </row>
    <row r="11" spans="1:83">
      <c r="A11" s="42" t="s">
        <v>69</v>
      </c>
      <c r="B11" s="42" t="s">
        <v>0</v>
      </c>
      <c r="C11" s="42" t="s">
        <v>70</v>
      </c>
      <c r="D11" s="42" t="s">
        <v>413</v>
      </c>
      <c r="E11" s="43" t="s">
        <v>402</v>
      </c>
      <c r="F11" s="43" t="s">
        <v>63</v>
      </c>
      <c r="G11" s="43">
        <v>1</v>
      </c>
      <c r="H11" s="45">
        <v>1041.5999999999999</v>
      </c>
      <c r="I11" s="45">
        <v>1041.5999999999999</v>
      </c>
      <c r="J11" s="45"/>
      <c r="K11" s="45"/>
      <c r="L11" s="45"/>
      <c r="M11" s="45"/>
      <c r="N11" s="45"/>
      <c r="O11" s="45"/>
      <c r="P11" s="45">
        <v>34.088727272727269</v>
      </c>
      <c r="Q11" s="45">
        <v>1075.6887272727272</v>
      </c>
      <c r="R11" s="45">
        <v>215.13774545454544</v>
      </c>
      <c r="S11" s="45">
        <v>16.135330909090907</v>
      </c>
      <c r="T11" s="45">
        <v>10.756887272727273</v>
      </c>
      <c r="U11" s="45">
        <v>2.1513774545454543</v>
      </c>
      <c r="V11" s="45">
        <v>26.89221818181818</v>
      </c>
      <c r="W11" s="45">
        <v>86.055098181818181</v>
      </c>
      <c r="X11" s="45">
        <v>32.270661818181814</v>
      </c>
      <c r="Y11" s="45">
        <v>6.4541323636363632</v>
      </c>
      <c r="Z11" s="45">
        <v>395.85345163636356</v>
      </c>
      <c r="AA11" s="45">
        <v>89.640727272727261</v>
      </c>
      <c r="AB11" s="45">
        <v>119.50901759999999</v>
      </c>
      <c r="AC11" s="45">
        <v>76.967106113163652</v>
      </c>
      <c r="AD11" s="45">
        <v>286.11685098589089</v>
      </c>
      <c r="AE11" s="45">
        <v>117.504</v>
      </c>
      <c r="AF11" s="45">
        <v>397</v>
      </c>
      <c r="AG11" s="45">
        <v>0</v>
      </c>
      <c r="AH11" s="45">
        <v>32.619999999999997</v>
      </c>
      <c r="AI11" s="45">
        <v>0</v>
      </c>
      <c r="AJ11" s="45">
        <v>0</v>
      </c>
      <c r="AK11" s="45">
        <v>3.0700000000000003</v>
      </c>
      <c r="AL11" s="45">
        <v>0</v>
      </c>
      <c r="AM11" s="45">
        <v>550.19400000000007</v>
      </c>
      <c r="AN11" s="45">
        <v>1232.1643026222546</v>
      </c>
      <c r="AO11" s="45">
        <v>5.3981562962962961</v>
      </c>
      <c r="AP11" s="45">
        <v>0.43185250370370371</v>
      </c>
      <c r="AQ11" s="45">
        <v>0.21592625185185185</v>
      </c>
      <c r="AR11" s="45">
        <v>3.7649105454545455</v>
      </c>
      <c r="AS11" s="45">
        <v>1.3854870807272732</v>
      </c>
      <c r="AT11" s="45">
        <v>46.254615272727264</v>
      </c>
      <c r="AU11" s="45">
        <v>1.7928145454545454</v>
      </c>
      <c r="AV11" s="45">
        <v>59.243762496215481</v>
      </c>
      <c r="AW11" s="45">
        <v>14.940121212121211</v>
      </c>
      <c r="AX11" s="45">
        <v>8.8445517575757577</v>
      </c>
      <c r="AY11" s="45">
        <v>0.22410181818181815</v>
      </c>
      <c r="AZ11" s="45">
        <v>3.5856290909090909</v>
      </c>
      <c r="BA11" s="45">
        <v>1.3944113131313129</v>
      </c>
      <c r="BB11" s="45">
        <v>10.667883990626263</v>
      </c>
      <c r="BC11" s="45">
        <v>39.656699182545459</v>
      </c>
      <c r="BD11" s="45"/>
      <c r="BE11" s="45">
        <v>0</v>
      </c>
      <c r="BF11" s="45">
        <v>39.656699182545459</v>
      </c>
      <c r="BG11" s="45">
        <v>53.087083333333339</v>
      </c>
      <c r="BH11" s="45">
        <v>8.3993644785028909</v>
      </c>
      <c r="BI11" s="45">
        <v>2.3263282550843525</v>
      </c>
      <c r="BJ11" s="45">
        <v>383.84371138272417</v>
      </c>
      <c r="BK11" s="45"/>
      <c r="BL11" s="45">
        <v>447.65648744964477</v>
      </c>
      <c r="BM11" s="45">
        <v>2854.4099790233877</v>
      </c>
      <c r="BN11" s="45">
        <f t="shared" si="0"/>
        <v>-4.7067307375242176E-8</v>
      </c>
      <c r="BO11" s="45">
        <f t="shared" si="1"/>
        <v>-3.3260897211837811E-8</v>
      </c>
      <c r="BP11" s="46">
        <f t="shared" si="2"/>
        <v>8.8629737609329435</v>
      </c>
      <c r="BQ11" s="46">
        <f t="shared" si="3"/>
        <v>1.9241982507288626</v>
      </c>
      <c r="BR11" s="64">
        <v>5</v>
      </c>
      <c r="BS11" s="46">
        <f t="shared" si="6"/>
        <v>5.8309037900874632</v>
      </c>
      <c r="BT11" s="46">
        <f t="shared" si="10"/>
        <v>14.25</v>
      </c>
      <c r="BU11" s="46">
        <f t="shared" si="11"/>
        <v>16.618075801749271</v>
      </c>
      <c r="BV11" s="45">
        <f t="shared" si="7"/>
        <v>474.34801399345298</v>
      </c>
      <c r="BW11" s="45">
        <f t="shared" si="4"/>
        <v>474.34801391312476</v>
      </c>
      <c r="BX11" s="45">
        <f t="shared" si="5"/>
        <v>3328.7579929365124</v>
      </c>
      <c r="BY11" s="45">
        <f t="shared" si="8"/>
        <v>39945.095915238147</v>
      </c>
      <c r="BZ11" s="45">
        <f t="shared" si="9"/>
        <v>79890.191830476295</v>
      </c>
      <c r="CA11" s="48">
        <v>43101</v>
      </c>
      <c r="CB11" s="111">
        <v>0</v>
      </c>
      <c r="CC11" s="111">
        <v>0</v>
      </c>
    </row>
    <row r="12" spans="1:83">
      <c r="A12" s="42" t="s">
        <v>414</v>
      </c>
      <c r="B12" s="42" t="s">
        <v>2</v>
      </c>
      <c r="C12" s="42" t="s">
        <v>415</v>
      </c>
      <c r="D12" s="42" t="s">
        <v>416</v>
      </c>
      <c r="E12" s="43" t="s">
        <v>402</v>
      </c>
      <c r="F12" s="43" t="s">
        <v>63</v>
      </c>
      <c r="G12" s="43">
        <v>1</v>
      </c>
      <c r="H12" s="45">
        <v>260.39999999999998</v>
      </c>
      <c r="I12" s="45">
        <v>260.39999999999998</v>
      </c>
      <c r="J12" s="45"/>
      <c r="K12" s="45"/>
      <c r="L12" s="45"/>
      <c r="M12" s="45"/>
      <c r="N12" s="45"/>
      <c r="O12" s="45"/>
      <c r="P12" s="45">
        <v>8.5221818181818172</v>
      </c>
      <c r="Q12" s="45">
        <v>268.9221818181818</v>
      </c>
      <c r="R12" s="45">
        <v>53.78443636363636</v>
      </c>
      <c r="S12" s="45">
        <v>4.0338327272727268</v>
      </c>
      <c r="T12" s="45">
        <v>2.6892218181818182</v>
      </c>
      <c r="U12" s="45">
        <v>0.53784436363636356</v>
      </c>
      <c r="V12" s="45">
        <v>6.723054545454545</v>
      </c>
      <c r="W12" s="45">
        <v>21.513774545454545</v>
      </c>
      <c r="X12" s="45">
        <v>8.0676654545454536</v>
      </c>
      <c r="Y12" s="45">
        <v>1.6135330909090908</v>
      </c>
      <c r="Z12" s="45">
        <v>98.96336290909089</v>
      </c>
      <c r="AA12" s="45">
        <v>22.410181818181815</v>
      </c>
      <c r="AB12" s="45">
        <v>29.877254399999998</v>
      </c>
      <c r="AC12" s="45">
        <v>19.241776528290913</v>
      </c>
      <c r="AD12" s="45">
        <v>71.529212746472723</v>
      </c>
      <c r="AE12" s="45">
        <v>164.376</v>
      </c>
      <c r="AF12" s="45">
        <v>397</v>
      </c>
      <c r="AG12" s="45">
        <v>0</v>
      </c>
      <c r="AH12" s="45">
        <v>0</v>
      </c>
      <c r="AI12" s="45">
        <v>0</v>
      </c>
      <c r="AJ12" s="45">
        <v>0</v>
      </c>
      <c r="AK12" s="45">
        <v>3.0700000000000003</v>
      </c>
      <c r="AL12" s="45">
        <v>0</v>
      </c>
      <c r="AM12" s="45">
        <v>564.44600000000003</v>
      </c>
      <c r="AN12" s="45">
        <v>734.93857565556357</v>
      </c>
      <c r="AO12" s="45">
        <v>1.349539074074074</v>
      </c>
      <c r="AP12" s="45">
        <v>0.10796312592592593</v>
      </c>
      <c r="AQ12" s="45">
        <v>5.3981562962962963E-2</v>
      </c>
      <c r="AR12" s="45">
        <v>0.94122763636363638</v>
      </c>
      <c r="AS12" s="45">
        <v>0.34637177018181831</v>
      </c>
      <c r="AT12" s="45">
        <v>11.563653818181816</v>
      </c>
      <c r="AU12" s="45">
        <v>0.44820363636363636</v>
      </c>
      <c r="AV12" s="45">
        <v>14.81094062405387</v>
      </c>
      <c r="AW12" s="45">
        <v>3.7350303030303027</v>
      </c>
      <c r="AX12" s="45">
        <v>2.2111379393939394</v>
      </c>
      <c r="AY12" s="45">
        <v>5.6025454545454538E-2</v>
      </c>
      <c r="AZ12" s="45">
        <v>0.89640727272727272</v>
      </c>
      <c r="BA12" s="45">
        <v>0.34860282828282824</v>
      </c>
      <c r="BB12" s="45">
        <v>2.6669709976565659</v>
      </c>
      <c r="BC12" s="45">
        <v>9.9141747956363648</v>
      </c>
      <c r="BD12" s="45"/>
      <c r="BE12" s="45">
        <v>0</v>
      </c>
      <c r="BF12" s="45">
        <v>9.9141747956363648</v>
      </c>
      <c r="BG12" s="45">
        <v>29.470416666666669</v>
      </c>
      <c r="BH12" s="45">
        <v>2.0998411196257227</v>
      </c>
      <c r="BI12" s="45">
        <v>0.58158206377108801</v>
      </c>
      <c r="BJ12" s="45">
        <v>95.960927845681056</v>
      </c>
      <c r="BK12" s="45"/>
      <c r="BL12" s="45">
        <v>128.11276769574454</v>
      </c>
      <c r="BM12" s="45">
        <v>1156.6986405891803</v>
      </c>
      <c r="BN12" s="45">
        <f t="shared" si="0"/>
        <v>-4.7067307375242176E-8</v>
      </c>
      <c r="BO12" s="45">
        <f t="shared" si="1"/>
        <v>-3.3260897211837811E-8</v>
      </c>
      <c r="BP12" s="46">
        <f t="shared" si="2"/>
        <v>8.6118980169971699</v>
      </c>
      <c r="BQ12" s="46">
        <f t="shared" si="3"/>
        <v>1.8696883852691222</v>
      </c>
      <c r="BR12" s="64">
        <v>2.5</v>
      </c>
      <c r="BS12" s="46">
        <f t="shared" si="6"/>
        <v>2.8328611898017004</v>
      </c>
      <c r="BT12" s="46">
        <f t="shared" si="10"/>
        <v>11.75</v>
      </c>
      <c r="BU12" s="46">
        <f t="shared" si="11"/>
        <v>13.314447592067992</v>
      </c>
      <c r="BV12" s="45">
        <f t="shared" si="7"/>
        <v>154.00803428871407</v>
      </c>
      <c r="BW12" s="45">
        <f t="shared" si="4"/>
        <v>154.00803420838585</v>
      </c>
      <c r="BX12" s="45">
        <f t="shared" si="5"/>
        <v>1310.7066747975662</v>
      </c>
      <c r="BY12" s="45">
        <f t="shared" si="8"/>
        <v>15728.480097570795</v>
      </c>
      <c r="BZ12" s="45">
        <f t="shared" si="9"/>
        <v>31456.96019514159</v>
      </c>
      <c r="CA12" s="48">
        <v>43101</v>
      </c>
      <c r="CB12" s="111">
        <v>0</v>
      </c>
      <c r="CC12" s="111">
        <v>0</v>
      </c>
    </row>
    <row r="13" spans="1:83">
      <c r="A13" s="42" t="s">
        <v>417</v>
      </c>
      <c r="B13" s="42" t="s">
        <v>1</v>
      </c>
      <c r="C13" s="42" t="s">
        <v>165</v>
      </c>
      <c r="D13" s="42" t="s">
        <v>418</v>
      </c>
      <c r="E13" s="43" t="s">
        <v>402</v>
      </c>
      <c r="F13" s="43" t="s">
        <v>63</v>
      </c>
      <c r="G13" s="43">
        <v>1</v>
      </c>
      <c r="H13" s="45">
        <v>520.79999999999995</v>
      </c>
      <c r="I13" s="45">
        <v>520.79999999999995</v>
      </c>
      <c r="J13" s="45"/>
      <c r="K13" s="45"/>
      <c r="L13" s="45"/>
      <c r="M13" s="45"/>
      <c r="N13" s="45"/>
      <c r="O13" s="45"/>
      <c r="P13" s="45">
        <v>17.044363636363634</v>
      </c>
      <c r="Q13" s="45">
        <v>537.8443636363636</v>
      </c>
      <c r="R13" s="45">
        <v>107.56887272727272</v>
      </c>
      <c r="S13" s="45">
        <v>8.0676654545454536</v>
      </c>
      <c r="T13" s="45">
        <v>5.3784436363636363</v>
      </c>
      <c r="U13" s="45">
        <v>1.0756887272727271</v>
      </c>
      <c r="V13" s="45">
        <v>13.44610909090909</v>
      </c>
      <c r="W13" s="45">
        <v>43.027549090909091</v>
      </c>
      <c r="X13" s="45">
        <v>16.135330909090907</v>
      </c>
      <c r="Y13" s="45">
        <v>3.2270661818181816</v>
      </c>
      <c r="Z13" s="45">
        <v>197.92672581818178</v>
      </c>
      <c r="AA13" s="45">
        <v>44.820363636363631</v>
      </c>
      <c r="AB13" s="45">
        <v>59.754508799999996</v>
      </c>
      <c r="AC13" s="45">
        <v>38.483553056581826</v>
      </c>
      <c r="AD13" s="45">
        <v>143.05842549294545</v>
      </c>
      <c r="AE13" s="45">
        <v>148.75200000000001</v>
      </c>
      <c r="AF13" s="45">
        <v>397</v>
      </c>
      <c r="AG13" s="45">
        <v>0</v>
      </c>
      <c r="AH13" s="45">
        <v>0</v>
      </c>
      <c r="AI13" s="45">
        <v>0</v>
      </c>
      <c r="AJ13" s="45">
        <v>0</v>
      </c>
      <c r="AK13" s="45">
        <v>3.0700000000000003</v>
      </c>
      <c r="AL13" s="45">
        <v>0</v>
      </c>
      <c r="AM13" s="45">
        <v>548.822</v>
      </c>
      <c r="AN13" s="45">
        <v>889.80715131112731</v>
      </c>
      <c r="AO13" s="45">
        <v>2.6990781481481481</v>
      </c>
      <c r="AP13" s="45">
        <v>0.21592625185185185</v>
      </c>
      <c r="AQ13" s="45">
        <v>0.10796312592592593</v>
      </c>
      <c r="AR13" s="45">
        <v>1.8824552727272728</v>
      </c>
      <c r="AS13" s="45">
        <v>0.69274354036363661</v>
      </c>
      <c r="AT13" s="45">
        <v>23.127307636363632</v>
      </c>
      <c r="AU13" s="45">
        <v>0.89640727272727272</v>
      </c>
      <c r="AV13" s="45">
        <v>29.621881248107741</v>
      </c>
      <c r="AW13" s="45">
        <v>7.4700606060606054</v>
      </c>
      <c r="AX13" s="45">
        <v>4.4222758787878789</v>
      </c>
      <c r="AY13" s="45">
        <v>0.11205090909090908</v>
      </c>
      <c r="AZ13" s="45">
        <v>1.7928145454545454</v>
      </c>
      <c r="BA13" s="45">
        <v>0.69720565656565647</v>
      </c>
      <c r="BB13" s="45">
        <v>5.3339419953131317</v>
      </c>
      <c r="BC13" s="45">
        <v>19.82834959127273</v>
      </c>
      <c r="BD13" s="45"/>
      <c r="BE13" s="45">
        <v>0</v>
      </c>
      <c r="BF13" s="45">
        <v>19.82834959127273</v>
      </c>
      <c r="BG13" s="45">
        <v>29.470416666666669</v>
      </c>
      <c r="BH13" s="45">
        <v>4.1996822392514455</v>
      </c>
      <c r="BI13" s="45">
        <v>1.1631641275421762</v>
      </c>
      <c r="BJ13" s="45">
        <v>191.92185569136208</v>
      </c>
      <c r="BK13" s="45"/>
      <c r="BL13" s="45">
        <v>226.75511872482238</v>
      </c>
      <c r="BM13" s="45">
        <v>1703.8568645116939</v>
      </c>
      <c r="BN13" s="45">
        <f t="shared" si="0"/>
        <v>-4.7067307375242176E-8</v>
      </c>
      <c r="BO13" s="45">
        <f t="shared" si="1"/>
        <v>-3.3260897211837811E-8</v>
      </c>
      <c r="BP13" s="46">
        <f t="shared" si="2"/>
        <v>8.8629737609329435</v>
      </c>
      <c r="BQ13" s="46">
        <f t="shared" si="3"/>
        <v>1.9241982507288626</v>
      </c>
      <c r="BR13" s="64">
        <v>5</v>
      </c>
      <c r="BS13" s="46">
        <f t="shared" si="6"/>
        <v>5.8309037900874632</v>
      </c>
      <c r="BT13" s="46">
        <f t="shared" si="10"/>
        <v>14.25</v>
      </c>
      <c r="BU13" s="46">
        <f t="shared" si="11"/>
        <v>16.618075801749271</v>
      </c>
      <c r="BV13" s="45">
        <f t="shared" si="7"/>
        <v>283.14822528451265</v>
      </c>
      <c r="BW13" s="45">
        <f t="shared" si="4"/>
        <v>283.14822520418443</v>
      </c>
      <c r="BX13" s="45">
        <f t="shared" si="5"/>
        <v>1987.0050897158783</v>
      </c>
      <c r="BY13" s="45">
        <f t="shared" si="8"/>
        <v>23844.06107659054</v>
      </c>
      <c r="BZ13" s="45">
        <f t="shared" si="9"/>
        <v>47688.122153181081</v>
      </c>
      <c r="CA13" s="48">
        <v>43101</v>
      </c>
      <c r="CB13" s="111">
        <v>0</v>
      </c>
      <c r="CC13" s="111">
        <v>0</v>
      </c>
    </row>
    <row r="14" spans="1:83">
      <c r="A14" s="42" t="s">
        <v>419</v>
      </c>
      <c r="B14" s="42" t="s">
        <v>2</v>
      </c>
      <c r="C14" s="42" t="s">
        <v>165</v>
      </c>
      <c r="D14" s="42" t="s">
        <v>420</v>
      </c>
      <c r="E14" s="43" t="s">
        <v>402</v>
      </c>
      <c r="F14" s="43" t="s">
        <v>63</v>
      </c>
      <c r="G14" s="43">
        <v>1</v>
      </c>
      <c r="H14" s="45">
        <v>260.39999999999998</v>
      </c>
      <c r="I14" s="45">
        <v>260.39999999999998</v>
      </c>
      <c r="J14" s="45"/>
      <c r="K14" s="45"/>
      <c r="L14" s="45"/>
      <c r="M14" s="45"/>
      <c r="N14" s="45"/>
      <c r="O14" s="45"/>
      <c r="P14" s="45">
        <v>8.5221818181818172</v>
      </c>
      <c r="Q14" s="45">
        <v>268.9221818181818</v>
      </c>
      <c r="R14" s="45">
        <v>53.78443636363636</v>
      </c>
      <c r="S14" s="45">
        <v>4.0338327272727268</v>
      </c>
      <c r="T14" s="45">
        <v>2.6892218181818182</v>
      </c>
      <c r="U14" s="45">
        <v>0.53784436363636356</v>
      </c>
      <c r="V14" s="45">
        <v>6.723054545454545</v>
      </c>
      <c r="W14" s="45">
        <v>21.513774545454545</v>
      </c>
      <c r="X14" s="45">
        <v>8.0676654545454536</v>
      </c>
      <c r="Y14" s="45">
        <v>1.6135330909090908</v>
      </c>
      <c r="Z14" s="45">
        <v>98.96336290909089</v>
      </c>
      <c r="AA14" s="45">
        <v>22.410181818181815</v>
      </c>
      <c r="AB14" s="45">
        <v>29.877254399999998</v>
      </c>
      <c r="AC14" s="45">
        <v>19.241776528290913</v>
      </c>
      <c r="AD14" s="45">
        <v>71.529212746472723</v>
      </c>
      <c r="AE14" s="45">
        <v>164.376</v>
      </c>
      <c r="AF14" s="45">
        <v>397</v>
      </c>
      <c r="AG14" s="45">
        <v>0</v>
      </c>
      <c r="AH14" s="45">
        <v>0</v>
      </c>
      <c r="AI14" s="45">
        <v>0</v>
      </c>
      <c r="AJ14" s="45">
        <v>0</v>
      </c>
      <c r="AK14" s="45">
        <v>3.0700000000000003</v>
      </c>
      <c r="AL14" s="45">
        <v>0</v>
      </c>
      <c r="AM14" s="45">
        <v>564.44600000000003</v>
      </c>
      <c r="AN14" s="45">
        <v>734.93857565556357</v>
      </c>
      <c r="AO14" s="45">
        <v>1.349539074074074</v>
      </c>
      <c r="AP14" s="45">
        <v>0.10796312592592593</v>
      </c>
      <c r="AQ14" s="45">
        <v>5.3981562962962963E-2</v>
      </c>
      <c r="AR14" s="45">
        <v>0.94122763636363638</v>
      </c>
      <c r="AS14" s="45">
        <v>0.34637177018181831</v>
      </c>
      <c r="AT14" s="45">
        <v>11.563653818181816</v>
      </c>
      <c r="AU14" s="45">
        <v>0.44820363636363636</v>
      </c>
      <c r="AV14" s="45">
        <v>14.81094062405387</v>
      </c>
      <c r="AW14" s="45">
        <v>3.7350303030303027</v>
      </c>
      <c r="AX14" s="45">
        <v>2.2111379393939394</v>
      </c>
      <c r="AY14" s="45">
        <v>5.6025454545454538E-2</v>
      </c>
      <c r="AZ14" s="45">
        <v>0.89640727272727272</v>
      </c>
      <c r="BA14" s="45">
        <v>0.34860282828282824</v>
      </c>
      <c r="BB14" s="45">
        <v>2.6669709976565659</v>
      </c>
      <c r="BC14" s="45">
        <v>9.9141747956363648</v>
      </c>
      <c r="BD14" s="45"/>
      <c r="BE14" s="45">
        <v>0</v>
      </c>
      <c r="BF14" s="45">
        <v>9.9141747956363648</v>
      </c>
      <c r="BG14" s="45">
        <v>29.470416666666669</v>
      </c>
      <c r="BH14" s="45">
        <v>2.0998411196257227</v>
      </c>
      <c r="BI14" s="45">
        <v>0.58158206377108801</v>
      </c>
      <c r="BJ14" s="45">
        <v>95.960927845681056</v>
      </c>
      <c r="BK14" s="45"/>
      <c r="BL14" s="45">
        <v>128.11276769574454</v>
      </c>
      <c r="BM14" s="45">
        <v>1156.6986405891803</v>
      </c>
      <c r="BN14" s="45">
        <f t="shared" si="0"/>
        <v>-4.7067307375242176E-8</v>
      </c>
      <c r="BO14" s="45">
        <f t="shared" si="1"/>
        <v>-3.3260897211837811E-8</v>
      </c>
      <c r="BP14" s="46">
        <f t="shared" si="2"/>
        <v>8.6609686609686669</v>
      </c>
      <c r="BQ14" s="46">
        <f t="shared" si="3"/>
        <v>1.8803418803418819</v>
      </c>
      <c r="BR14" s="64">
        <v>3</v>
      </c>
      <c r="BS14" s="46">
        <f t="shared" si="6"/>
        <v>3.4188034188034218</v>
      </c>
      <c r="BT14" s="46">
        <f t="shared" si="10"/>
        <v>12.25</v>
      </c>
      <c r="BU14" s="46">
        <f t="shared" si="11"/>
        <v>13.960113960113972</v>
      </c>
      <c r="BV14" s="45">
        <f t="shared" si="7"/>
        <v>161.4764483901248</v>
      </c>
      <c r="BW14" s="45">
        <f t="shared" si="4"/>
        <v>161.47644830979658</v>
      </c>
      <c r="BX14" s="45">
        <f t="shared" si="5"/>
        <v>1318.1750888989768</v>
      </c>
      <c r="BY14" s="45">
        <f t="shared" si="8"/>
        <v>15818.101066787722</v>
      </c>
      <c r="BZ14" s="45">
        <f t="shared" si="9"/>
        <v>31636.202133575443</v>
      </c>
      <c r="CA14" s="48">
        <v>43101</v>
      </c>
      <c r="CB14" s="111">
        <v>0</v>
      </c>
      <c r="CC14" s="111">
        <v>0</v>
      </c>
    </row>
    <row r="15" spans="1:83">
      <c r="A15" s="42" t="s">
        <v>421</v>
      </c>
      <c r="B15" s="42" t="s">
        <v>1</v>
      </c>
      <c r="C15" s="42" t="s">
        <v>67</v>
      </c>
      <c r="D15" s="42" t="s">
        <v>422</v>
      </c>
      <c r="E15" s="43" t="s">
        <v>402</v>
      </c>
      <c r="F15" s="43" t="s">
        <v>63</v>
      </c>
      <c r="G15" s="43">
        <v>1</v>
      </c>
      <c r="H15" s="45">
        <v>520.79999999999995</v>
      </c>
      <c r="I15" s="45">
        <v>520.79999999999995</v>
      </c>
      <c r="J15" s="45"/>
      <c r="K15" s="45"/>
      <c r="L15" s="45"/>
      <c r="M15" s="45"/>
      <c r="N15" s="45"/>
      <c r="O15" s="45"/>
      <c r="P15" s="45">
        <v>17.044363636363634</v>
      </c>
      <c r="Q15" s="45">
        <v>537.8443636363636</v>
      </c>
      <c r="R15" s="45">
        <v>107.56887272727272</v>
      </c>
      <c r="S15" s="45">
        <v>8.0676654545454536</v>
      </c>
      <c r="T15" s="45">
        <v>5.3784436363636363</v>
      </c>
      <c r="U15" s="45">
        <v>1.0756887272727271</v>
      </c>
      <c r="V15" s="45">
        <v>13.44610909090909</v>
      </c>
      <c r="W15" s="45">
        <v>43.027549090909091</v>
      </c>
      <c r="X15" s="45">
        <v>16.135330909090907</v>
      </c>
      <c r="Y15" s="45">
        <v>3.2270661818181816</v>
      </c>
      <c r="Z15" s="45">
        <v>197.92672581818178</v>
      </c>
      <c r="AA15" s="45">
        <v>44.820363636363631</v>
      </c>
      <c r="AB15" s="45">
        <v>59.754508799999996</v>
      </c>
      <c r="AC15" s="45">
        <v>38.483553056581826</v>
      </c>
      <c r="AD15" s="45">
        <v>143.05842549294545</v>
      </c>
      <c r="AE15" s="45">
        <v>148.75200000000001</v>
      </c>
      <c r="AF15" s="45">
        <v>397</v>
      </c>
      <c r="AG15" s="45">
        <v>0</v>
      </c>
      <c r="AH15" s="45">
        <v>0</v>
      </c>
      <c r="AI15" s="45">
        <v>9.84</v>
      </c>
      <c r="AJ15" s="45">
        <v>0</v>
      </c>
      <c r="AK15" s="45">
        <v>3.0700000000000003</v>
      </c>
      <c r="AL15" s="45">
        <v>0</v>
      </c>
      <c r="AM15" s="45">
        <v>558.66200000000003</v>
      </c>
      <c r="AN15" s="45">
        <v>899.64715131112723</v>
      </c>
      <c r="AO15" s="45">
        <v>2.6990781481481481</v>
      </c>
      <c r="AP15" s="45">
        <v>0.21592625185185185</v>
      </c>
      <c r="AQ15" s="45">
        <v>0.10796312592592593</v>
      </c>
      <c r="AR15" s="45">
        <v>1.8824552727272728</v>
      </c>
      <c r="AS15" s="45">
        <v>0.69274354036363661</v>
      </c>
      <c r="AT15" s="45">
        <v>23.127307636363632</v>
      </c>
      <c r="AU15" s="45">
        <v>0.89640727272727272</v>
      </c>
      <c r="AV15" s="45">
        <v>29.621881248107741</v>
      </c>
      <c r="AW15" s="45">
        <v>7.4700606060606054</v>
      </c>
      <c r="AX15" s="45">
        <v>4.4222758787878789</v>
      </c>
      <c r="AY15" s="45">
        <v>0.11205090909090908</v>
      </c>
      <c r="AZ15" s="45">
        <v>1.7928145454545454</v>
      </c>
      <c r="BA15" s="45">
        <v>0.69720565656565647</v>
      </c>
      <c r="BB15" s="45">
        <v>5.3339419953131317</v>
      </c>
      <c r="BC15" s="45">
        <v>19.82834959127273</v>
      </c>
      <c r="BD15" s="45"/>
      <c r="BE15" s="45">
        <v>0</v>
      </c>
      <c r="BF15" s="45">
        <v>19.82834959127273</v>
      </c>
      <c r="BG15" s="45">
        <v>29.470416666666669</v>
      </c>
      <c r="BH15" s="45">
        <v>4.1996822392514455</v>
      </c>
      <c r="BI15" s="45">
        <v>1.1631641275421762</v>
      </c>
      <c r="BJ15" s="45">
        <v>191.92185569136208</v>
      </c>
      <c r="BK15" s="45"/>
      <c r="BL15" s="45">
        <v>226.75511872482238</v>
      </c>
      <c r="BM15" s="45">
        <v>1713.6968645116935</v>
      </c>
      <c r="BN15" s="45">
        <f t="shared" si="0"/>
        <v>-4.7067307375242176E-8</v>
      </c>
      <c r="BO15" s="45">
        <f t="shared" si="1"/>
        <v>-3.3260897211837811E-8</v>
      </c>
      <c r="BP15" s="46">
        <f t="shared" si="2"/>
        <v>8.6609686609686669</v>
      </c>
      <c r="BQ15" s="46">
        <f t="shared" si="3"/>
        <v>1.8803418803418819</v>
      </c>
      <c r="BR15" s="64">
        <v>3</v>
      </c>
      <c r="BS15" s="46">
        <f t="shared" si="6"/>
        <v>3.4188034188034218</v>
      </c>
      <c r="BT15" s="46">
        <f t="shared" si="10"/>
        <v>12.25</v>
      </c>
      <c r="BU15" s="46">
        <f t="shared" si="11"/>
        <v>13.960113960113972</v>
      </c>
      <c r="BV15" s="45">
        <f t="shared" si="7"/>
        <v>239.23403520551844</v>
      </c>
      <c r="BW15" s="45">
        <f t="shared" si="4"/>
        <v>239.23403512519022</v>
      </c>
      <c r="BX15" s="45">
        <f t="shared" si="5"/>
        <v>1952.9308996368839</v>
      </c>
      <c r="BY15" s="45">
        <f t="shared" si="8"/>
        <v>23435.170795642607</v>
      </c>
      <c r="BZ15" s="45">
        <f t="shared" si="9"/>
        <v>46870.341591285214</v>
      </c>
      <c r="CA15" s="48">
        <v>43101</v>
      </c>
      <c r="CB15" s="111">
        <v>0</v>
      </c>
      <c r="CC15" s="111">
        <v>0</v>
      </c>
    </row>
    <row r="16" spans="1:83">
      <c r="A16" s="42" t="s">
        <v>72</v>
      </c>
      <c r="B16" s="42" t="s">
        <v>0</v>
      </c>
      <c r="C16" s="42" t="s">
        <v>74</v>
      </c>
      <c r="D16" s="42" t="s">
        <v>423</v>
      </c>
      <c r="E16" s="43" t="s">
        <v>402</v>
      </c>
      <c r="F16" s="43" t="s">
        <v>63</v>
      </c>
      <c r="G16" s="43">
        <v>2</v>
      </c>
      <c r="H16" s="45">
        <v>1041.5999999999999</v>
      </c>
      <c r="I16" s="45">
        <v>2083.1999999999998</v>
      </c>
      <c r="J16" s="45"/>
      <c r="K16" s="45"/>
      <c r="L16" s="45"/>
      <c r="M16" s="45"/>
      <c r="N16" s="45"/>
      <c r="O16" s="45"/>
      <c r="P16" s="45">
        <v>68.177454545454538</v>
      </c>
      <c r="Q16" s="45">
        <v>2151.3774545454544</v>
      </c>
      <c r="R16" s="45">
        <v>430.27549090909088</v>
      </c>
      <c r="S16" s="45">
        <v>32.270661818181814</v>
      </c>
      <c r="T16" s="45">
        <v>21.513774545454545</v>
      </c>
      <c r="U16" s="45">
        <v>4.3027549090909085</v>
      </c>
      <c r="V16" s="45">
        <v>53.78443636363636</v>
      </c>
      <c r="W16" s="45">
        <v>172.11019636363636</v>
      </c>
      <c r="X16" s="45">
        <v>64.541323636363629</v>
      </c>
      <c r="Y16" s="45">
        <v>12.908264727272726</v>
      </c>
      <c r="Z16" s="45">
        <v>791.70690327272712</v>
      </c>
      <c r="AA16" s="45">
        <v>179.28145454545452</v>
      </c>
      <c r="AB16" s="45">
        <v>239.01803519999999</v>
      </c>
      <c r="AC16" s="45">
        <v>153.9342122263273</v>
      </c>
      <c r="AD16" s="45">
        <v>572.23370197178178</v>
      </c>
      <c r="AE16" s="45">
        <v>235.00800000000001</v>
      </c>
      <c r="AF16" s="45">
        <v>0</v>
      </c>
      <c r="AG16" s="45">
        <v>529.67999999999995</v>
      </c>
      <c r="AH16" s="45">
        <v>54.02</v>
      </c>
      <c r="AI16" s="45">
        <v>0</v>
      </c>
      <c r="AJ16" s="45">
        <v>0</v>
      </c>
      <c r="AK16" s="45">
        <v>6.1400000000000006</v>
      </c>
      <c r="AL16" s="45">
        <v>0</v>
      </c>
      <c r="AM16" s="45">
        <v>824.84799999999996</v>
      </c>
      <c r="AN16" s="45">
        <v>2188.7886052445087</v>
      </c>
      <c r="AO16" s="45">
        <v>10.796312592592592</v>
      </c>
      <c r="AP16" s="45">
        <v>0.86370500740740741</v>
      </c>
      <c r="AQ16" s="45">
        <v>0.43185250370370371</v>
      </c>
      <c r="AR16" s="45">
        <v>7.529821090909091</v>
      </c>
      <c r="AS16" s="45">
        <v>2.7709741614545464</v>
      </c>
      <c r="AT16" s="45">
        <v>92.509230545454528</v>
      </c>
      <c r="AU16" s="45">
        <v>3.5856290909090909</v>
      </c>
      <c r="AV16" s="45">
        <v>118.48752499243096</v>
      </c>
      <c r="AW16" s="45">
        <v>29.880242424242422</v>
      </c>
      <c r="AX16" s="45">
        <v>17.689103515151515</v>
      </c>
      <c r="AY16" s="45">
        <v>0.4482036363636363</v>
      </c>
      <c r="AZ16" s="45">
        <v>7.1712581818181818</v>
      </c>
      <c r="BA16" s="45">
        <v>2.7888226262626259</v>
      </c>
      <c r="BB16" s="45">
        <v>21.335767981252527</v>
      </c>
      <c r="BC16" s="45">
        <v>79.313398365090919</v>
      </c>
      <c r="BD16" s="45"/>
      <c r="BE16" s="45">
        <v>0</v>
      </c>
      <c r="BF16" s="45">
        <v>79.313398365090919</v>
      </c>
      <c r="BG16" s="45">
        <v>106.17416666666668</v>
      </c>
      <c r="BH16" s="45">
        <v>16.798728957005782</v>
      </c>
      <c r="BI16" s="45">
        <v>4.652656510168705</v>
      </c>
      <c r="BJ16" s="45">
        <v>767.68742276544833</v>
      </c>
      <c r="BK16" s="45"/>
      <c r="BL16" s="45">
        <v>895.31297489928954</v>
      </c>
      <c r="BM16" s="45">
        <v>5433.2799580467745</v>
      </c>
      <c r="BN16" s="45">
        <f t="shared" si="0"/>
        <v>-9.4134614750484352E-8</v>
      </c>
      <c r="BO16" s="45">
        <f t="shared" si="1"/>
        <v>-6.6521794423675622E-8</v>
      </c>
      <c r="BP16" s="46">
        <f t="shared" si="2"/>
        <v>8.6609686609686669</v>
      </c>
      <c r="BQ16" s="46">
        <f t="shared" si="3"/>
        <v>1.8803418803418819</v>
      </c>
      <c r="BR16" s="64">
        <v>3</v>
      </c>
      <c r="BS16" s="46">
        <f t="shared" si="6"/>
        <v>3.4188034188034218</v>
      </c>
      <c r="BT16" s="46">
        <f t="shared" si="10"/>
        <v>12.25</v>
      </c>
      <c r="BU16" s="46">
        <f t="shared" si="11"/>
        <v>13.960113960113972</v>
      </c>
      <c r="BV16" s="45">
        <f t="shared" si="7"/>
        <v>758.4920738929344</v>
      </c>
      <c r="BW16" s="45">
        <f t="shared" si="4"/>
        <v>758.49207373227796</v>
      </c>
      <c r="BX16" s="45">
        <f t="shared" si="5"/>
        <v>6191.7720317790527</v>
      </c>
      <c r="BY16" s="45">
        <f t="shared" si="8"/>
        <v>74301.264381348636</v>
      </c>
      <c r="BZ16" s="45">
        <f t="shared" si="9"/>
        <v>148602.52876269727</v>
      </c>
      <c r="CA16" s="48">
        <v>43101</v>
      </c>
      <c r="CB16" s="111">
        <v>0</v>
      </c>
      <c r="CC16" s="111">
        <v>0</v>
      </c>
    </row>
    <row r="17" spans="1:81">
      <c r="A17" s="42" t="s">
        <v>77</v>
      </c>
      <c r="B17" s="42" t="s">
        <v>0</v>
      </c>
      <c r="C17" s="42" t="s">
        <v>77</v>
      </c>
      <c r="D17" s="42" t="s">
        <v>424</v>
      </c>
      <c r="E17" s="43" t="s">
        <v>402</v>
      </c>
      <c r="F17" s="43" t="s">
        <v>63</v>
      </c>
      <c r="G17" s="43">
        <v>2</v>
      </c>
      <c r="H17" s="45">
        <v>1076.08</v>
      </c>
      <c r="I17" s="45">
        <v>2152.16</v>
      </c>
      <c r="J17" s="45"/>
      <c r="K17" s="45"/>
      <c r="L17" s="45"/>
      <c r="M17" s="45"/>
      <c r="N17" s="45"/>
      <c r="O17" s="45"/>
      <c r="P17" s="45">
        <v>70.434327272727273</v>
      </c>
      <c r="Q17" s="45">
        <v>2222.5943272727272</v>
      </c>
      <c r="R17" s="45">
        <v>444.51886545454545</v>
      </c>
      <c r="S17" s="45">
        <v>33.33891490909091</v>
      </c>
      <c r="T17" s="45">
        <v>22.225943272727275</v>
      </c>
      <c r="U17" s="45">
        <v>4.4451886545454542</v>
      </c>
      <c r="V17" s="45">
        <v>55.564858181818181</v>
      </c>
      <c r="W17" s="45">
        <v>177.8075461818182</v>
      </c>
      <c r="X17" s="45">
        <v>66.67782981818182</v>
      </c>
      <c r="Y17" s="45">
        <v>13.335565963636364</v>
      </c>
      <c r="Z17" s="45">
        <v>817.91471243636374</v>
      </c>
      <c r="AA17" s="45">
        <v>185.21619393939392</v>
      </c>
      <c r="AB17" s="45">
        <v>246.93022976</v>
      </c>
      <c r="AC17" s="45">
        <v>159.02988392137701</v>
      </c>
      <c r="AD17" s="45">
        <v>591.17630762077101</v>
      </c>
      <c r="AE17" s="45">
        <v>230.87040000000002</v>
      </c>
      <c r="AF17" s="45">
        <v>794</v>
      </c>
      <c r="AG17" s="45">
        <v>0</v>
      </c>
      <c r="AH17" s="45">
        <v>73.84</v>
      </c>
      <c r="AI17" s="45">
        <v>0</v>
      </c>
      <c r="AJ17" s="45">
        <v>0</v>
      </c>
      <c r="AK17" s="45">
        <v>6.1400000000000006</v>
      </c>
      <c r="AL17" s="45">
        <v>0</v>
      </c>
      <c r="AM17" s="45">
        <v>1104.8504</v>
      </c>
      <c r="AN17" s="45">
        <v>2513.9414200571346</v>
      </c>
      <c r="AO17" s="45">
        <v>11.153702049382717</v>
      </c>
      <c r="AP17" s="45">
        <v>0.89229616395061728</v>
      </c>
      <c r="AQ17" s="45">
        <v>0.44614808197530864</v>
      </c>
      <c r="AR17" s="45">
        <v>7.7790801454545466</v>
      </c>
      <c r="AS17" s="45">
        <v>2.8627014935272737</v>
      </c>
      <c r="AT17" s="45">
        <v>95.571556072727262</v>
      </c>
      <c r="AU17" s="45">
        <v>3.7043238787878789</v>
      </c>
      <c r="AV17" s="45">
        <v>122.40980788580561</v>
      </c>
      <c r="AW17" s="45">
        <v>30.869365656565655</v>
      </c>
      <c r="AX17" s="45">
        <v>18.274664468686868</v>
      </c>
      <c r="AY17" s="45">
        <v>0.46304048484848481</v>
      </c>
      <c r="AZ17" s="45">
        <v>7.4086477575757579</v>
      </c>
      <c r="BA17" s="45">
        <v>2.8811407946127945</v>
      </c>
      <c r="BB17" s="45">
        <v>22.042044171722562</v>
      </c>
      <c r="BC17" s="45">
        <v>81.938903334012124</v>
      </c>
      <c r="BD17" s="45"/>
      <c r="BE17" s="45">
        <v>0</v>
      </c>
      <c r="BF17" s="45">
        <v>81.938903334012124</v>
      </c>
      <c r="BG17" s="45">
        <v>106.17416666666668</v>
      </c>
      <c r="BH17" s="45">
        <v>16.798728957005782</v>
      </c>
      <c r="BI17" s="45">
        <v>4.652656510168705</v>
      </c>
      <c r="BJ17" s="45">
        <v>767.68742276544833</v>
      </c>
      <c r="BK17" s="45"/>
      <c r="BL17" s="45">
        <v>895.31297489928954</v>
      </c>
      <c r="BM17" s="45">
        <v>5836.1974334489696</v>
      </c>
      <c r="BN17" s="45">
        <f t="shared" si="0"/>
        <v>-9.4134614750484352E-8</v>
      </c>
      <c r="BO17" s="45">
        <f t="shared" si="1"/>
        <v>-6.6521794423675622E-8</v>
      </c>
      <c r="BP17" s="46">
        <f t="shared" si="2"/>
        <v>8.5633802816901436</v>
      </c>
      <c r="BQ17" s="46">
        <f t="shared" si="3"/>
        <v>1.8591549295774654</v>
      </c>
      <c r="BR17" s="64">
        <v>2</v>
      </c>
      <c r="BS17" s="46">
        <f t="shared" si="6"/>
        <v>2.2535211267605644</v>
      </c>
      <c r="BT17" s="46">
        <f t="shared" si="10"/>
        <v>11.25</v>
      </c>
      <c r="BU17" s="46">
        <f t="shared" si="11"/>
        <v>12.676056338028173</v>
      </c>
      <c r="BV17" s="45">
        <f t="shared" si="7"/>
        <v>739.79967464218078</v>
      </c>
      <c r="BW17" s="45">
        <f t="shared" si="4"/>
        <v>739.79967448152433</v>
      </c>
      <c r="BX17" s="45">
        <f t="shared" si="5"/>
        <v>6575.9971079304942</v>
      </c>
      <c r="BY17" s="45">
        <f t="shared" si="8"/>
        <v>78911.965295165923</v>
      </c>
      <c r="BZ17" s="45">
        <f t="shared" si="9"/>
        <v>157823.93059033185</v>
      </c>
      <c r="CA17" s="48">
        <v>43101</v>
      </c>
      <c r="CB17" s="111">
        <v>0</v>
      </c>
      <c r="CC17" s="111">
        <v>0</v>
      </c>
    </row>
    <row r="18" spans="1:81">
      <c r="A18" s="42" t="s">
        <v>83</v>
      </c>
      <c r="B18" s="42" t="s">
        <v>2</v>
      </c>
      <c r="C18" s="42" t="s">
        <v>84</v>
      </c>
      <c r="D18" s="42" t="s">
        <v>425</v>
      </c>
      <c r="E18" s="43" t="s">
        <v>402</v>
      </c>
      <c r="F18" s="43" t="s">
        <v>63</v>
      </c>
      <c r="G18" s="43">
        <v>1</v>
      </c>
      <c r="H18" s="45">
        <v>260.39999999999998</v>
      </c>
      <c r="I18" s="45">
        <v>260.39999999999998</v>
      </c>
      <c r="J18" s="45"/>
      <c r="K18" s="45"/>
      <c r="L18" s="45"/>
      <c r="M18" s="45"/>
      <c r="N18" s="45"/>
      <c r="O18" s="45"/>
      <c r="P18" s="45">
        <v>8.5221818181818172</v>
      </c>
      <c r="Q18" s="45">
        <v>268.9221818181818</v>
      </c>
      <c r="R18" s="45">
        <v>53.78443636363636</v>
      </c>
      <c r="S18" s="45">
        <v>4.0338327272727268</v>
      </c>
      <c r="T18" s="45">
        <v>2.6892218181818182</v>
      </c>
      <c r="U18" s="45">
        <v>0.53784436363636356</v>
      </c>
      <c r="V18" s="45">
        <v>6.723054545454545</v>
      </c>
      <c r="W18" s="45">
        <v>21.513774545454545</v>
      </c>
      <c r="X18" s="45">
        <v>8.0676654545454536</v>
      </c>
      <c r="Y18" s="45">
        <v>1.6135330909090908</v>
      </c>
      <c r="Z18" s="45">
        <v>98.96336290909089</v>
      </c>
      <c r="AA18" s="45">
        <v>22.410181818181815</v>
      </c>
      <c r="AB18" s="45">
        <v>29.877254399999998</v>
      </c>
      <c r="AC18" s="45">
        <v>19.241776528290913</v>
      </c>
      <c r="AD18" s="45">
        <v>71.529212746472723</v>
      </c>
      <c r="AE18" s="45">
        <v>164.376</v>
      </c>
      <c r="AF18" s="45">
        <v>397</v>
      </c>
      <c r="AG18" s="45">
        <v>0</v>
      </c>
      <c r="AH18" s="45">
        <v>32.619999999999997</v>
      </c>
      <c r="AI18" s="45">
        <v>0</v>
      </c>
      <c r="AJ18" s="45">
        <v>0</v>
      </c>
      <c r="AK18" s="45">
        <v>3.0700000000000003</v>
      </c>
      <c r="AL18" s="45">
        <v>0</v>
      </c>
      <c r="AM18" s="45">
        <v>597.06600000000003</v>
      </c>
      <c r="AN18" s="45">
        <v>767.55857565556357</v>
      </c>
      <c r="AO18" s="45">
        <v>1.349539074074074</v>
      </c>
      <c r="AP18" s="45">
        <v>0.10796312592592593</v>
      </c>
      <c r="AQ18" s="45">
        <v>5.3981562962962963E-2</v>
      </c>
      <c r="AR18" s="45">
        <v>0.94122763636363638</v>
      </c>
      <c r="AS18" s="45">
        <v>0.34637177018181831</v>
      </c>
      <c r="AT18" s="45">
        <v>11.563653818181816</v>
      </c>
      <c r="AU18" s="45">
        <v>0.44820363636363636</v>
      </c>
      <c r="AV18" s="45">
        <v>14.81094062405387</v>
      </c>
      <c r="AW18" s="45">
        <v>3.7350303030303027</v>
      </c>
      <c r="AX18" s="45">
        <v>2.2111379393939394</v>
      </c>
      <c r="AY18" s="45">
        <v>5.6025454545454538E-2</v>
      </c>
      <c r="AZ18" s="45">
        <v>0.89640727272727272</v>
      </c>
      <c r="BA18" s="45">
        <v>0.34860282828282824</v>
      </c>
      <c r="BB18" s="45">
        <v>2.6669709976565659</v>
      </c>
      <c r="BC18" s="45">
        <v>9.9141747956363648</v>
      </c>
      <c r="BD18" s="45"/>
      <c r="BE18" s="45">
        <v>0</v>
      </c>
      <c r="BF18" s="45">
        <v>9.9141747956363648</v>
      </c>
      <c r="BG18" s="45">
        <v>29.470416666666669</v>
      </c>
      <c r="BH18" s="45">
        <v>2.0998411196257227</v>
      </c>
      <c r="BI18" s="45">
        <v>0.58158206377108801</v>
      </c>
      <c r="BJ18" s="45">
        <v>95.960927845681056</v>
      </c>
      <c r="BK18" s="45"/>
      <c r="BL18" s="45">
        <v>128.11276769574454</v>
      </c>
      <c r="BM18" s="45">
        <v>1189.3186405891802</v>
      </c>
      <c r="BN18" s="45">
        <f t="shared" si="0"/>
        <v>-4.7067307375242176E-8</v>
      </c>
      <c r="BO18" s="45">
        <f t="shared" si="1"/>
        <v>-3.3260897211837811E-8</v>
      </c>
      <c r="BP18" s="46">
        <f t="shared" si="2"/>
        <v>8.5633802816901436</v>
      </c>
      <c r="BQ18" s="46">
        <f t="shared" si="3"/>
        <v>1.8591549295774654</v>
      </c>
      <c r="BR18" s="64">
        <v>2</v>
      </c>
      <c r="BS18" s="46">
        <f t="shared" si="6"/>
        <v>2.2535211267605644</v>
      </c>
      <c r="BT18" s="46">
        <f t="shared" si="10"/>
        <v>11.25</v>
      </c>
      <c r="BU18" s="46">
        <f t="shared" si="11"/>
        <v>12.676056338028173</v>
      </c>
      <c r="BV18" s="45">
        <f t="shared" si="7"/>
        <v>150.75870090957284</v>
      </c>
      <c r="BW18" s="45">
        <f t="shared" si="4"/>
        <v>150.75870082924462</v>
      </c>
      <c r="BX18" s="45">
        <f t="shared" si="5"/>
        <v>1340.0773414184248</v>
      </c>
      <c r="BY18" s="45">
        <f t="shared" si="8"/>
        <v>16080.928097021097</v>
      </c>
      <c r="BZ18" s="45">
        <f t="shared" si="9"/>
        <v>32161.856194042193</v>
      </c>
      <c r="CA18" s="48">
        <v>43101</v>
      </c>
      <c r="CB18" s="111">
        <v>0</v>
      </c>
      <c r="CC18" s="111">
        <v>0</v>
      </c>
    </row>
    <row r="19" spans="1:81">
      <c r="A19" s="42" t="s">
        <v>86</v>
      </c>
      <c r="B19" s="42" t="s">
        <v>2</v>
      </c>
      <c r="C19" s="42" t="s">
        <v>67</v>
      </c>
      <c r="D19" s="42" t="s">
        <v>426</v>
      </c>
      <c r="E19" s="43" t="s">
        <v>402</v>
      </c>
      <c r="F19" s="43" t="s">
        <v>63</v>
      </c>
      <c r="G19" s="43">
        <v>1</v>
      </c>
      <c r="H19" s="45">
        <v>260.39999999999998</v>
      </c>
      <c r="I19" s="45">
        <v>260.39999999999998</v>
      </c>
      <c r="J19" s="45"/>
      <c r="K19" s="45"/>
      <c r="L19" s="45"/>
      <c r="M19" s="45"/>
      <c r="N19" s="45"/>
      <c r="O19" s="45"/>
      <c r="P19" s="45">
        <v>8.5221818181818172</v>
      </c>
      <c r="Q19" s="45">
        <v>268.9221818181818</v>
      </c>
      <c r="R19" s="45">
        <v>53.78443636363636</v>
      </c>
      <c r="S19" s="45">
        <v>4.0338327272727268</v>
      </c>
      <c r="T19" s="45">
        <v>2.6892218181818182</v>
      </c>
      <c r="U19" s="45">
        <v>0.53784436363636356</v>
      </c>
      <c r="V19" s="45">
        <v>6.723054545454545</v>
      </c>
      <c r="W19" s="45">
        <v>21.513774545454545</v>
      </c>
      <c r="X19" s="45">
        <v>8.0676654545454536</v>
      </c>
      <c r="Y19" s="45">
        <v>1.6135330909090908</v>
      </c>
      <c r="Z19" s="45">
        <v>98.96336290909089</v>
      </c>
      <c r="AA19" s="45">
        <v>22.410181818181815</v>
      </c>
      <c r="AB19" s="45">
        <v>29.877254399999998</v>
      </c>
      <c r="AC19" s="45">
        <v>19.241776528290913</v>
      </c>
      <c r="AD19" s="45">
        <v>71.529212746472723</v>
      </c>
      <c r="AE19" s="45">
        <v>164.376</v>
      </c>
      <c r="AF19" s="45">
        <v>397</v>
      </c>
      <c r="AG19" s="45">
        <v>0</v>
      </c>
      <c r="AH19" s="45">
        <v>0</v>
      </c>
      <c r="AI19" s="45">
        <v>9.84</v>
      </c>
      <c r="AJ19" s="45">
        <v>0</v>
      </c>
      <c r="AK19" s="45">
        <v>3.0700000000000003</v>
      </c>
      <c r="AL19" s="45">
        <v>0</v>
      </c>
      <c r="AM19" s="45">
        <v>574.28600000000006</v>
      </c>
      <c r="AN19" s="45">
        <v>744.7785756555636</v>
      </c>
      <c r="AO19" s="45">
        <v>1.349539074074074</v>
      </c>
      <c r="AP19" s="45">
        <v>0.10796312592592593</v>
      </c>
      <c r="AQ19" s="45">
        <v>5.3981562962962963E-2</v>
      </c>
      <c r="AR19" s="45">
        <v>0.94122763636363638</v>
      </c>
      <c r="AS19" s="45">
        <v>0.34637177018181831</v>
      </c>
      <c r="AT19" s="45">
        <v>11.563653818181816</v>
      </c>
      <c r="AU19" s="45">
        <v>0.44820363636363636</v>
      </c>
      <c r="AV19" s="45">
        <v>14.81094062405387</v>
      </c>
      <c r="AW19" s="45">
        <v>3.7350303030303027</v>
      </c>
      <c r="AX19" s="45">
        <v>2.2111379393939394</v>
      </c>
      <c r="AY19" s="45">
        <v>5.6025454545454538E-2</v>
      </c>
      <c r="AZ19" s="45">
        <v>0.89640727272727272</v>
      </c>
      <c r="BA19" s="45">
        <v>0.34860282828282824</v>
      </c>
      <c r="BB19" s="45">
        <v>2.6669709976565659</v>
      </c>
      <c r="BC19" s="45">
        <v>9.9141747956363648</v>
      </c>
      <c r="BD19" s="45"/>
      <c r="BE19" s="45">
        <v>0</v>
      </c>
      <c r="BF19" s="45">
        <v>9.9141747956363648</v>
      </c>
      <c r="BG19" s="45">
        <v>29.470416666666669</v>
      </c>
      <c r="BH19" s="45">
        <v>2.0998411196257227</v>
      </c>
      <c r="BI19" s="45">
        <v>0.58158206377108801</v>
      </c>
      <c r="BJ19" s="45">
        <v>95.960927845681056</v>
      </c>
      <c r="BK19" s="45"/>
      <c r="BL19" s="45">
        <v>128.11276769574454</v>
      </c>
      <c r="BM19" s="45">
        <v>1166.5386405891802</v>
      </c>
      <c r="BN19" s="45">
        <f t="shared" si="0"/>
        <v>-4.7067307375242176E-8</v>
      </c>
      <c r="BO19" s="45">
        <f t="shared" si="1"/>
        <v>-3.3260897211837811E-8</v>
      </c>
      <c r="BP19" s="46">
        <f t="shared" si="2"/>
        <v>8.6609686609686669</v>
      </c>
      <c r="BQ19" s="46">
        <f t="shared" si="3"/>
        <v>1.8803418803418819</v>
      </c>
      <c r="BR19" s="64">
        <v>3</v>
      </c>
      <c r="BS19" s="46">
        <f t="shared" si="6"/>
        <v>3.4188034188034218</v>
      </c>
      <c r="BT19" s="46">
        <f t="shared" si="10"/>
        <v>12.25</v>
      </c>
      <c r="BU19" s="46">
        <f t="shared" si="11"/>
        <v>13.960113960113972</v>
      </c>
      <c r="BV19" s="45">
        <f t="shared" si="7"/>
        <v>162.8501236038</v>
      </c>
      <c r="BW19" s="45">
        <f t="shared" si="4"/>
        <v>162.85012352347178</v>
      </c>
      <c r="BX19" s="45">
        <f t="shared" si="5"/>
        <v>1329.3887641126521</v>
      </c>
      <c r="BY19" s="45">
        <f t="shared" si="8"/>
        <v>15952.665169351825</v>
      </c>
      <c r="BZ19" s="45">
        <f t="shared" si="9"/>
        <v>31905.33033870365</v>
      </c>
      <c r="CA19" s="48">
        <v>43101</v>
      </c>
      <c r="CB19" s="111">
        <v>0</v>
      </c>
      <c r="CC19" s="111">
        <v>0</v>
      </c>
    </row>
    <row r="20" spans="1:81">
      <c r="A20" s="42" t="s">
        <v>427</v>
      </c>
      <c r="B20" s="42" t="s">
        <v>2</v>
      </c>
      <c r="C20" s="42" t="s">
        <v>165</v>
      </c>
      <c r="D20" s="42" t="s">
        <v>428</v>
      </c>
      <c r="E20" s="43" t="s">
        <v>402</v>
      </c>
      <c r="F20" s="43" t="s">
        <v>63</v>
      </c>
      <c r="G20" s="43">
        <v>1</v>
      </c>
      <c r="H20" s="45">
        <v>260.39999999999998</v>
      </c>
      <c r="I20" s="45">
        <v>260.39999999999998</v>
      </c>
      <c r="J20" s="45"/>
      <c r="K20" s="45"/>
      <c r="L20" s="45"/>
      <c r="M20" s="45"/>
      <c r="N20" s="45"/>
      <c r="O20" s="45"/>
      <c r="P20" s="45">
        <v>8.5221818181818172</v>
      </c>
      <c r="Q20" s="45">
        <v>268.9221818181818</v>
      </c>
      <c r="R20" s="45">
        <v>53.78443636363636</v>
      </c>
      <c r="S20" s="45">
        <v>4.0338327272727268</v>
      </c>
      <c r="T20" s="45">
        <v>2.6892218181818182</v>
      </c>
      <c r="U20" s="45">
        <v>0.53784436363636356</v>
      </c>
      <c r="V20" s="45">
        <v>6.723054545454545</v>
      </c>
      <c r="W20" s="45">
        <v>21.513774545454545</v>
      </c>
      <c r="X20" s="45">
        <v>8.0676654545454536</v>
      </c>
      <c r="Y20" s="45">
        <v>1.6135330909090908</v>
      </c>
      <c r="Z20" s="45">
        <v>98.96336290909089</v>
      </c>
      <c r="AA20" s="45">
        <v>22.410181818181815</v>
      </c>
      <c r="AB20" s="45">
        <v>29.877254399999998</v>
      </c>
      <c r="AC20" s="45">
        <v>19.241776528290913</v>
      </c>
      <c r="AD20" s="45">
        <v>71.529212746472723</v>
      </c>
      <c r="AE20" s="45">
        <v>164.376</v>
      </c>
      <c r="AF20" s="45">
        <v>397</v>
      </c>
      <c r="AG20" s="45">
        <v>0</v>
      </c>
      <c r="AH20" s="45">
        <v>0</v>
      </c>
      <c r="AI20" s="45">
        <v>0</v>
      </c>
      <c r="AJ20" s="45">
        <v>0</v>
      </c>
      <c r="AK20" s="45">
        <v>3.0700000000000003</v>
      </c>
      <c r="AL20" s="45">
        <v>0</v>
      </c>
      <c r="AM20" s="45">
        <v>564.44600000000003</v>
      </c>
      <c r="AN20" s="45">
        <v>734.93857565556357</v>
      </c>
      <c r="AO20" s="45">
        <v>1.349539074074074</v>
      </c>
      <c r="AP20" s="45">
        <v>0.10796312592592593</v>
      </c>
      <c r="AQ20" s="45">
        <v>5.3981562962962963E-2</v>
      </c>
      <c r="AR20" s="45">
        <v>0.94122763636363638</v>
      </c>
      <c r="AS20" s="45">
        <v>0.34637177018181831</v>
      </c>
      <c r="AT20" s="45">
        <v>11.563653818181816</v>
      </c>
      <c r="AU20" s="45">
        <v>0.44820363636363636</v>
      </c>
      <c r="AV20" s="45">
        <v>14.81094062405387</v>
      </c>
      <c r="AW20" s="45">
        <v>3.7350303030303027</v>
      </c>
      <c r="AX20" s="45">
        <v>2.2111379393939394</v>
      </c>
      <c r="AY20" s="45">
        <v>5.6025454545454538E-2</v>
      </c>
      <c r="AZ20" s="45">
        <v>0.89640727272727272</v>
      </c>
      <c r="BA20" s="45">
        <v>0.34860282828282824</v>
      </c>
      <c r="BB20" s="45">
        <v>2.6669709976565659</v>
      </c>
      <c r="BC20" s="45">
        <v>9.9141747956363648</v>
      </c>
      <c r="BD20" s="45"/>
      <c r="BE20" s="45">
        <v>0</v>
      </c>
      <c r="BF20" s="45">
        <v>9.9141747956363648</v>
      </c>
      <c r="BG20" s="45">
        <v>29.470416666666669</v>
      </c>
      <c r="BH20" s="45">
        <v>2.0998411196257227</v>
      </c>
      <c r="BI20" s="45">
        <v>0.58158206377108801</v>
      </c>
      <c r="BJ20" s="45">
        <v>95.960927845681056</v>
      </c>
      <c r="BK20" s="45"/>
      <c r="BL20" s="45">
        <v>128.11276769574454</v>
      </c>
      <c r="BM20" s="45">
        <v>1156.6986405891803</v>
      </c>
      <c r="BN20" s="45">
        <f t="shared" si="0"/>
        <v>-4.7067307375242176E-8</v>
      </c>
      <c r="BO20" s="45">
        <f t="shared" si="1"/>
        <v>-3.3260897211837811E-8</v>
      </c>
      <c r="BP20" s="46">
        <f t="shared" si="2"/>
        <v>8.6609686609686669</v>
      </c>
      <c r="BQ20" s="46">
        <f t="shared" si="3"/>
        <v>1.8803418803418819</v>
      </c>
      <c r="BR20" s="64">
        <v>3</v>
      </c>
      <c r="BS20" s="46">
        <f t="shared" si="6"/>
        <v>3.4188034188034218</v>
      </c>
      <c r="BT20" s="46">
        <f t="shared" si="10"/>
        <v>12.25</v>
      </c>
      <c r="BU20" s="46">
        <f t="shared" si="11"/>
        <v>13.960113960113972</v>
      </c>
      <c r="BV20" s="45">
        <f t="shared" si="7"/>
        <v>161.4764483901248</v>
      </c>
      <c r="BW20" s="45">
        <f t="shared" si="4"/>
        <v>161.47644830979658</v>
      </c>
      <c r="BX20" s="45">
        <f t="shared" si="5"/>
        <v>1318.1750888989768</v>
      </c>
      <c r="BY20" s="45">
        <f t="shared" si="8"/>
        <v>15818.101066787722</v>
      </c>
      <c r="BZ20" s="45">
        <f t="shared" si="9"/>
        <v>31636.202133575443</v>
      </c>
      <c r="CA20" s="48">
        <v>43101</v>
      </c>
      <c r="CB20" s="111">
        <v>0</v>
      </c>
      <c r="CC20" s="111">
        <v>0</v>
      </c>
    </row>
    <row r="21" spans="1:81">
      <c r="A21" s="42" t="s">
        <v>88</v>
      </c>
      <c r="B21" s="42" t="s">
        <v>0</v>
      </c>
      <c r="C21" s="42" t="s">
        <v>175</v>
      </c>
      <c r="D21" s="42" t="s">
        <v>429</v>
      </c>
      <c r="E21" s="43" t="s">
        <v>402</v>
      </c>
      <c r="F21" s="43" t="s">
        <v>63</v>
      </c>
      <c r="G21" s="43">
        <v>2</v>
      </c>
      <c r="H21" s="45">
        <v>1041.5999999999999</v>
      </c>
      <c r="I21" s="45">
        <v>2083.1999999999998</v>
      </c>
      <c r="J21" s="45"/>
      <c r="K21" s="45"/>
      <c r="L21" s="45"/>
      <c r="M21" s="45"/>
      <c r="N21" s="45"/>
      <c r="O21" s="45"/>
      <c r="P21" s="45">
        <v>68.177454545454538</v>
      </c>
      <c r="Q21" s="45">
        <v>2151.3774545454544</v>
      </c>
      <c r="R21" s="45">
        <v>430.27549090909088</v>
      </c>
      <c r="S21" s="45">
        <v>32.270661818181814</v>
      </c>
      <c r="T21" s="45">
        <v>21.513774545454545</v>
      </c>
      <c r="U21" s="45">
        <v>4.3027549090909085</v>
      </c>
      <c r="V21" s="45">
        <v>53.78443636363636</v>
      </c>
      <c r="W21" s="45">
        <v>172.11019636363636</v>
      </c>
      <c r="X21" s="45">
        <v>64.541323636363629</v>
      </c>
      <c r="Y21" s="45">
        <v>12.908264727272726</v>
      </c>
      <c r="Z21" s="45">
        <v>791.70690327272712</v>
      </c>
      <c r="AA21" s="45">
        <v>179.28145454545452</v>
      </c>
      <c r="AB21" s="45">
        <v>239.01803519999999</v>
      </c>
      <c r="AC21" s="45">
        <v>153.9342122263273</v>
      </c>
      <c r="AD21" s="45">
        <v>572.23370197178178</v>
      </c>
      <c r="AE21" s="45">
        <v>235.00800000000001</v>
      </c>
      <c r="AF21" s="45">
        <v>794</v>
      </c>
      <c r="AG21" s="45">
        <v>0</v>
      </c>
      <c r="AH21" s="45">
        <v>0</v>
      </c>
      <c r="AI21" s="45">
        <v>0</v>
      </c>
      <c r="AJ21" s="45">
        <v>0</v>
      </c>
      <c r="AK21" s="45">
        <v>6.1400000000000006</v>
      </c>
      <c r="AL21" s="45">
        <v>0</v>
      </c>
      <c r="AM21" s="45">
        <v>1035.1480000000001</v>
      </c>
      <c r="AN21" s="45">
        <v>2399.0886052445089</v>
      </c>
      <c r="AO21" s="45">
        <v>10.796312592592592</v>
      </c>
      <c r="AP21" s="45">
        <v>0.86370500740740741</v>
      </c>
      <c r="AQ21" s="45">
        <v>0.43185250370370371</v>
      </c>
      <c r="AR21" s="45">
        <v>7.529821090909091</v>
      </c>
      <c r="AS21" s="45">
        <v>2.7709741614545464</v>
      </c>
      <c r="AT21" s="45">
        <v>92.509230545454528</v>
      </c>
      <c r="AU21" s="45">
        <v>3.5856290909090909</v>
      </c>
      <c r="AV21" s="45">
        <v>118.48752499243096</v>
      </c>
      <c r="AW21" s="45">
        <v>29.880242424242422</v>
      </c>
      <c r="AX21" s="45">
        <v>17.689103515151515</v>
      </c>
      <c r="AY21" s="45">
        <v>0.4482036363636363</v>
      </c>
      <c r="AZ21" s="45">
        <v>7.1712581818181818</v>
      </c>
      <c r="BA21" s="45">
        <v>2.7888226262626259</v>
      </c>
      <c r="BB21" s="45">
        <v>21.335767981252527</v>
      </c>
      <c r="BC21" s="45">
        <v>79.313398365090919</v>
      </c>
      <c r="BD21" s="45"/>
      <c r="BE21" s="45">
        <v>0</v>
      </c>
      <c r="BF21" s="45">
        <v>79.313398365090919</v>
      </c>
      <c r="BG21" s="45">
        <v>106.17416666666668</v>
      </c>
      <c r="BH21" s="45">
        <v>16.798728957005782</v>
      </c>
      <c r="BI21" s="45">
        <v>4.652656510168705</v>
      </c>
      <c r="BJ21" s="45">
        <v>767.68742276544833</v>
      </c>
      <c r="BK21" s="45"/>
      <c r="BL21" s="45">
        <v>895.31297489928954</v>
      </c>
      <c r="BM21" s="45">
        <v>5643.5799580467747</v>
      </c>
      <c r="BN21" s="45">
        <f t="shared" si="0"/>
        <v>-9.4134614750484352E-8</v>
      </c>
      <c r="BO21" s="45">
        <f t="shared" si="1"/>
        <v>-6.6521794423675622E-8</v>
      </c>
      <c r="BP21" s="46">
        <f t="shared" si="2"/>
        <v>8.6118980169971699</v>
      </c>
      <c r="BQ21" s="46">
        <f t="shared" si="3"/>
        <v>1.8696883852691222</v>
      </c>
      <c r="BR21" s="64">
        <v>2.5</v>
      </c>
      <c r="BS21" s="46">
        <f t="shared" si="6"/>
        <v>2.8328611898017004</v>
      </c>
      <c r="BT21" s="46">
        <f t="shared" si="10"/>
        <v>11.75</v>
      </c>
      <c r="BU21" s="46">
        <f t="shared" si="11"/>
        <v>13.314447592067992</v>
      </c>
      <c r="BV21" s="45">
        <f t="shared" si="7"/>
        <v>751.41149580920001</v>
      </c>
      <c r="BW21" s="45">
        <f t="shared" si="4"/>
        <v>751.41149564854356</v>
      </c>
      <c r="BX21" s="45">
        <f t="shared" si="5"/>
        <v>6394.9914536953183</v>
      </c>
      <c r="BY21" s="45">
        <f t="shared" si="8"/>
        <v>76739.89744434382</v>
      </c>
      <c r="BZ21" s="45">
        <f t="shared" si="9"/>
        <v>153479.79488868764</v>
      </c>
      <c r="CA21" s="48">
        <v>43101</v>
      </c>
      <c r="CB21" s="111">
        <v>0</v>
      </c>
      <c r="CC21" s="111">
        <v>0</v>
      </c>
    </row>
    <row r="22" spans="1:81">
      <c r="A22" s="42" t="s">
        <v>91</v>
      </c>
      <c r="B22" s="42" t="s">
        <v>430</v>
      </c>
      <c r="C22" s="42" t="s">
        <v>431</v>
      </c>
      <c r="D22" s="42" t="s">
        <v>432</v>
      </c>
      <c r="E22" s="65" t="s">
        <v>402</v>
      </c>
      <c r="F22" s="43" t="s">
        <v>63</v>
      </c>
      <c r="G22" s="43">
        <v>2</v>
      </c>
      <c r="H22" s="45">
        <v>1928.74</v>
      </c>
      <c r="I22" s="45">
        <v>3857.48</v>
      </c>
      <c r="J22" s="45"/>
      <c r="K22" s="45"/>
      <c r="L22" s="45"/>
      <c r="M22" s="45"/>
      <c r="N22" s="45"/>
      <c r="O22" s="45"/>
      <c r="P22" s="45">
        <v>0</v>
      </c>
      <c r="Q22" s="45">
        <v>3857.48</v>
      </c>
      <c r="R22" s="45">
        <v>771.49600000000009</v>
      </c>
      <c r="S22" s="45">
        <v>57.862200000000001</v>
      </c>
      <c r="T22" s="45">
        <v>38.574800000000003</v>
      </c>
      <c r="U22" s="45">
        <v>7.7149600000000005</v>
      </c>
      <c r="V22" s="45">
        <v>96.437000000000012</v>
      </c>
      <c r="W22" s="45">
        <v>308.59840000000003</v>
      </c>
      <c r="X22" s="45">
        <v>115.7244</v>
      </c>
      <c r="Y22" s="45">
        <v>23.144880000000001</v>
      </c>
      <c r="Z22" s="45">
        <v>1419.5526400000003</v>
      </c>
      <c r="AA22" s="45">
        <v>321.45666666666665</v>
      </c>
      <c r="AB22" s="45">
        <v>428.56602800000002</v>
      </c>
      <c r="AC22" s="45">
        <v>276.00835163733342</v>
      </c>
      <c r="AD22" s="45">
        <v>1026.031046304</v>
      </c>
      <c r="AE22" s="45">
        <v>380.55119999999999</v>
      </c>
      <c r="AF22" s="45">
        <v>794</v>
      </c>
      <c r="AG22" s="45">
        <v>0</v>
      </c>
      <c r="AH22" s="45">
        <v>97.16</v>
      </c>
      <c r="AI22" s="45">
        <v>0</v>
      </c>
      <c r="AJ22" s="45">
        <v>0</v>
      </c>
      <c r="AK22" s="45">
        <v>6.1400000000000006</v>
      </c>
      <c r="AL22" s="45">
        <v>20.38</v>
      </c>
      <c r="AM22" s="45">
        <v>1298.2312000000002</v>
      </c>
      <c r="AN22" s="45">
        <v>3743.8148863040005</v>
      </c>
      <c r="AO22" s="45">
        <v>19.358090702160496</v>
      </c>
      <c r="AP22" s="45">
        <v>1.5486472561728397</v>
      </c>
      <c r="AQ22" s="45">
        <v>0.77432362808641986</v>
      </c>
      <c r="AR22" s="45">
        <v>13.501180000000002</v>
      </c>
      <c r="AS22" s="45">
        <v>4.9684342400000023</v>
      </c>
      <c r="AT22" s="45">
        <v>165.87163999999999</v>
      </c>
      <c r="AU22" s="45">
        <v>6.4291333333333336</v>
      </c>
      <c r="AV22" s="45">
        <v>212.45144915975308</v>
      </c>
      <c r="AW22" s="45">
        <v>53.576111111111111</v>
      </c>
      <c r="AX22" s="45">
        <v>31.717057777777779</v>
      </c>
      <c r="AY22" s="45">
        <v>0.80364166666666659</v>
      </c>
      <c r="AZ22" s="45">
        <v>12.858266666666667</v>
      </c>
      <c r="BA22" s="45">
        <v>5.0004370370370372</v>
      </c>
      <c r="BB22" s="45">
        <v>38.255629247407413</v>
      </c>
      <c r="BC22" s="45">
        <v>142.21114350666664</v>
      </c>
      <c r="BD22" s="45"/>
      <c r="BE22" s="45">
        <v>0</v>
      </c>
      <c r="BF22" s="45">
        <v>142.21114350666664</v>
      </c>
      <c r="BG22" s="45">
        <v>135.16020833333334</v>
      </c>
      <c r="BH22" s="45">
        <v>0</v>
      </c>
      <c r="BI22" s="45">
        <v>0</v>
      </c>
      <c r="BJ22" s="45">
        <v>0</v>
      </c>
      <c r="BK22" s="45"/>
      <c r="BL22" s="45">
        <v>135.16020833333334</v>
      </c>
      <c r="BM22" s="45">
        <v>8091.117687303753</v>
      </c>
      <c r="BN22" s="45">
        <f t="shared" si="0"/>
        <v>-9.4134614750484352E-8</v>
      </c>
      <c r="BO22" s="45">
        <f t="shared" si="1"/>
        <v>-6.6521794423675622E-8</v>
      </c>
      <c r="BP22" s="46">
        <f t="shared" si="2"/>
        <v>8.8629737609329435</v>
      </c>
      <c r="BQ22" s="46">
        <f t="shared" si="3"/>
        <v>1.9241982507288626</v>
      </c>
      <c r="BR22" s="64">
        <v>5</v>
      </c>
      <c r="BS22" s="46">
        <f t="shared" si="6"/>
        <v>5.8309037900874632</v>
      </c>
      <c r="BT22" s="46">
        <f t="shared" si="10"/>
        <v>14.25</v>
      </c>
      <c r="BU22" s="46">
        <f t="shared" si="11"/>
        <v>16.618075801749271</v>
      </c>
      <c r="BV22" s="45">
        <f t="shared" si="7"/>
        <v>1344.5880704581823</v>
      </c>
      <c r="BW22" s="45">
        <f t="shared" si="4"/>
        <v>1344.588070297526</v>
      </c>
      <c r="BX22" s="45">
        <f t="shared" si="5"/>
        <v>9435.7057576012794</v>
      </c>
      <c r="BY22" s="45">
        <f t="shared" si="8"/>
        <v>113228.46909121535</v>
      </c>
      <c r="BZ22" s="45">
        <f t="shared" si="9"/>
        <v>226456.93818243069</v>
      </c>
      <c r="CA22" s="48">
        <v>43101</v>
      </c>
      <c r="CB22" s="111">
        <v>0</v>
      </c>
      <c r="CC22" s="111">
        <v>0</v>
      </c>
    </row>
    <row r="23" spans="1:81">
      <c r="A23" s="42" t="s">
        <v>91</v>
      </c>
      <c r="B23" s="42" t="s">
        <v>433</v>
      </c>
      <c r="C23" s="42" t="s">
        <v>431</v>
      </c>
      <c r="D23" s="42" t="s">
        <v>434</v>
      </c>
      <c r="E23" s="65" t="s">
        <v>402</v>
      </c>
      <c r="F23" s="43" t="s">
        <v>63</v>
      </c>
      <c r="G23" s="43">
        <v>4</v>
      </c>
      <c r="H23" s="45">
        <v>1178.4000000000001</v>
      </c>
      <c r="I23" s="45">
        <v>4713.6000000000004</v>
      </c>
      <c r="J23" s="45"/>
      <c r="K23" s="45"/>
      <c r="L23" s="45"/>
      <c r="M23" s="45"/>
      <c r="N23" s="45"/>
      <c r="O23" s="45"/>
      <c r="P23" s="45">
        <v>0</v>
      </c>
      <c r="Q23" s="45">
        <v>4713.6000000000004</v>
      </c>
      <c r="R23" s="45">
        <v>942.72000000000014</v>
      </c>
      <c r="S23" s="45">
        <v>70.704000000000008</v>
      </c>
      <c r="T23" s="45">
        <v>47.136000000000003</v>
      </c>
      <c r="U23" s="45">
        <v>9.4272000000000009</v>
      </c>
      <c r="V23" s="45">
        <v>117.84000000000002</v>
      </c>
      <c r="W23" s="45">
        <v>377.08800000000002</v>
      </c>
      <c r="X23" s="45">
        <v>141.40800000000002</v>
      </c>
      <c r="Y23" s="45">
        <v>28.281600000000005</v>
      </c>
      <c r="Z23" s="45">
        <v>1734.6048000000003</v>
      </c>
      <c r="AA23" s="45">
        <v>392.8</v>
      </c>
      <c r="AB23" s="45">
        <v>523.68096000000003</v>
      </c>
      <c r="AC23" s="45">
        <v>337.26499328000011</v>
      </c>
      <c r="AD23" s="45">
        <v>1253.7459532800003</v>
      </c>
      <c r="AE23" s="45">
        <v>941.18399999999997</v>
      </c>
      <c r="AF23" s="45">
        <v>1588</v>
      </c>
      <c r="AG23" s="45">
        <v>0</v>
      </c>
      <c r="AH23" s="45">
        <v>194.32</v>
      </c>
      <c r="AI23" s="45">
        <v>0</v>
      </c>
      <c r="AJ23" s="45">
        <v>0</v>
      </c>
      <c r="AK23" s="45">
        <v>12.280000000000001</v>
      </c>
      <c r="AL23" s="45">
        <v>40.76</v>
      </c>
      <c r="AM23" s="45">
        <v>2776.5440000000008</v>
      </c>
      <c r="AN23" s="45">
        <v>5764.8947532800012</v>
      </c>
      <c r="AO23" s="45">
        <v>23.654379629629634</v>
      </c>
      <c r="AP23" s="45">
        <v>1.8923503703703706</v>
      </c>
      <c r="AQ23" s="45">
        <v>0.94617518518518529</v>
      </c>
      <c r="AR23" s="45">
        <v>16.497600000000002</v>
      </c>
      <c r="AS23" s="45">
        <v>6.0711168000000031</v>
      </c>
      <c r="AT23" s="45">
        <v>202.6848</v>
      </c>
      <c r="AU23" s="45">
        <v>7.8560000000000008</v>
      </c>
      <c r="AV23" s="45">
        <v>259.60242198518517</v>
      </c>
      <c r="AW23" s="45">
        <v>65.466666666666669</v>
      </c>
      <c r="AX23" s="45">
        <v>38.756266666666676</v>
      </c>
      <c r="AY23" s="45">
        <v>0.98199999999999998</v>
      </c>
      <c r="AZ23" s="45">
        <v>15.712000000000002</v>
      </c>
      <c r="BA23" s="45">
        <v>6.1102222222222222</v>
      </c>
      <c r="BB23" s="45">
        <v>46.745993244444456</v>
      </c>
      <c r="BC23" s="45">
        <v>173.77314880000003</v>
      </c>
      <c r="BD23" s="45"/>
      <c r="BE23" s="45">
        <v>0</v>
      </c>
      <c r="BF23" s="45">
        <v>173.77314880000003</v>
      </c>
      <c r="BG23" s="45">
        <v>194.90166666666667</v>
      </c>
      <c r="BH23" s="45">
        <v>0</v>
      </c>
      <c r="BI23" s="45">
        <v>30.587499999999995</v>
      </c>
      <c r="BJ23" s="45">
        <v>0</v>
      </c>
      <c r="BK23" s="45"/>
      <c r="BL23" s="45">
        <v>225.48916666666668</v>
      </c>
      <c r="BM23" s="45">
        <v>11137.359490731853</v>
      </c>
      <c r="BN23" s="45">
        <f t="shared" si="0"/>
        <v>-1.882692295009687E-7</v>
      </c>
      <c r="BO23" s="45">
        <f t="shared" si="1"/>
        <v>-1.3304358884735124E-7</v>
      </c>
      <c r="BP23" s="46">
        <f t="shared" si="2"/>
        <v>8.8629737609329435</v>
      </c>
      <c r="BQ23" s="46">
        <f t="shared" si="3"/>
        <v>1.9241982507288626</v>
      </c>
      <c r="BR23" s="64">
        <v>5</v>
      </c>
      <c r="BS23" s="46">
        <f t="shared" si="6"/>
        <v>5.8309037900874632</v>
      </c>
      <c r="BT23" s="46">
        <f t="shared" si="10"/>
        <v>14.25</v>
      </c>
      <c r="BU23" s="46">
        <f t="shared" si="11"/>
        <v>16.618075801749271</v>
      </c>
      <c r="BV23" s="45">
        <f t="shared" si="7"/>
        <v>1850.8148424297397</v>
      </c>
      <c r="BW23" s="45">
        <f t="shared" si="4"/>
        <v>1850.8148421084268</v>
      </c>
      <c r="BX23" s="45">
        <f t="shared" si="5"/>
        <v>12988.174332840279</v>
      </c>
      <c r="BY23" s="45">
        <f t="shared" si="8"/>
        <v>155858.09199408334</v>
      </c>
      <c r="BZ23" s="45">
        <f t="shared" si="9"/>
        <v>311716.18398816668</v>
      </c>
      <c r="CA23" s="48">
        <v>43101</v>
      </c>
      <c r="CB23" s="111">
        <v>0</v>
      </c>
      <c r="CC23" s="111">
        <v>0</v>
      </c>
    </row>
    <row r="24" spans="1:81">
      <c r="A24" s="42" t="s">
        <v>91</v>
      </c>
      <c r="B24" s="42" t="s">
        <v>2</v>
      </c>
      <c r="C24" s="42" t="s">
        <v>431</v>
      </c>
      <c r="D24" s="42" t="s">
        <v>435</v>
      </c>
      <c r="E24" s="65" t="s">
        <v>402</v>
      </c>
      <c r="F24" s="43" t="s">
        <v>63</v>
      </c>
      <c r="G24" s="43">
        <v>1</v>
      </c>
      <c r="H24" s="45">
        <v>269.02</v>
      </c>
      <c r="I24" s="45">
        <v>269.02</v>
      </c>
      <c r="J24" s="45"/>
      <c r="K24" s="45"/>
      <c r="L24" s="45"/>
      <c r="M24" s="45"/>
      <c r="N24" s="45"/>
      <c r="O24" s="45"/>
      <c r="P24" s="45">
        <v>8.8042909090909092</v>
      </c>
      <c r="Q24" s="45">
        <v>277.82429090909091</v>
      </c>
      <c r="R24" s="45">
        <v>55.564858181818181</v>
      </c>
      <c r="S24" s="45">
        <v>4.1673643636363638</v>
      </c>
      <c r="T24" s="45">
        <v>2.7782429090909093</v>
      </c>
      <c r="U24" s="45">
        <v>0.55564858181818177</v>
      </c>
      <c r="V24" s="45">
        <v>6.9456072727272726</v>
      </c>
      <c r="W24" s="45">
        <v>22.225943272727275</v>
      </c>
      <c r="X24" s="45">
        <v>8.3347287272727275</v>
      </c>
      <c r="Y24" s="45">
        <v>1.6669457454545455</v>
      </c>
      <c r="Z24" s="45">
        <v>102.23933905454547</v>
      </c>
      <c r="AA24" s="45">
        <v>23.15202424242424</v>
      </c>
      <c r="AB24" s="45">
        <v>30.86627872</v>
      </c>
      <c r="AC24" s="45">
        <v>19.878735490172126</v>
      </c>
      <c r="AD24" s="45">
        <v>73.897038452596377</v>
      </c>
      <c r="AE24" s="45">
        <v>289.85879999999997</v>
      </c>
      <c r="AF24" s="45">
        <v>397</v>
      </c>
      <c r="AG24" s="45">
        <v>0</v>
      </c>
      <c r="AH24" s="45">
        <v>48.58</v>
      </c>
      <c r="AI24" s="45">
        <v>0</v>
      </c>
      <c r="AJ24" s="45">
        <v>0</v>
      </c>
      <c r="AK24" s="45">
        <v>3.0700000000000003</v>
      </c>
      <c r="AL24" s="45">
        <v>10.19</v>
      </c>
      <c r="AM24" s="45">
        <v>748.69880000000012</v>
      </c>
      <c r="AN24" s="45">
        <v>924.83517750714191</v>
      </c>
      <c r="AO24" s="45">
        <v>1.3942127561728397</v>
      </c>
      <c r="AP24" s="45">
        <v>0.11153702049382716</v>
      </c>
      <c r="AQ24" s="45">
        <v>5.576851024691358E-2</v>
      </c>
      <c r="AR24" s="45">
        <v>0.97238501818181833</v>
      </c>
      <c r="AS24" s="45">
        <v>0.35783768669090921</v>
      </c>
      <c r="AT24" s="45">
        <v>11.946444509090908</v>
      </c>
      <c r="AU24" s="45">
        <v>0.46304048484848487</v>
      </c>
      <c r="AV24" s="45">
        <v>15.301225985725701</v>
      </c>
      <c r="AW24" s="45">
        <v>3.8586707070707069</v>
      </c>
      <c r="AX24" s="45">
        <v>2.2843330585858586</v>
      </c>
      <c r="AY24" s="45">
        <v>5.7880060606060602E-2</v>
      </c>
      <c r="AZ24" s="45">
        <v>0.92608096969696974</v>
      </c>
      <c r="BA24" s="45">
        <v>0.36014259932659931</v>
      </c>
      <c r="BB24" s="45">
        <v>2.7552555214653203</v>
      </c>
      <c r="BC24" s="45">
        <v>10.242362916751516</v>
      </c>
      <c r="BD24" s="45"/>
      <c r="BE24" s="45">
        <v>0</v>
      </c>
      <c r="BF24" s="45">
        <v>10.242362916751516</v>
      </c>
      <c r="BG24" s="45">
        <v>29.470416666666669</v>
      </c>
      <c r="BH24" s="45">
        <v>2.0998411196257227</v>
      </c>
      <c r="BI24" s="45">
        <v>0.58158206377108801</v>
      </c>
      <c r="BJ24" s="45">
        <v>95.960927845681056</v>
      </c>
      <c r="BK24" s="45"/>
      <c r="BL24" s="45">
        <v>128.11276769574454</v>
      </c>
      <c r="BM24" s="45">
        <v>1356.3158250144545</v>
      </c>
      <c r="BN24" s="45">
        <f t="shared" si="0"/>
        <v>-4.7067307375242176E-8</v>
      </c>
      <c r="BO24" s="45">
        <f t="shared" si="1"/>
        <v>-3.3260897211837811E-8</v>
      </c>
      <c r="BP24" s="46">
        <f t="shared" si="2"/>
        <v>8.8629737609329435</v>
      </c>
      <c r="BQ24" s="46">
        <f t="shared" si="3"/>
        <v>1.9241982507288626</v>
      </c>
      <c r="BR24" s="64">
        <v>5</v>
      </c>
      <c r="BS24" s="46">
        <f t="shared" si="6"/>
        <v>5.8309037900874632</v>
      </c>
      <c r="BT24" s="46">
        <f t="shared" si="10"/>
        <v>14.25</v>
      </c>
      <c r="BU24" s="46">
        <f t="shared" si="11"/>
        <v>16.618075801749271</v>
      </c>
      <c r="BV24" s="45">
        <f t="shared" si="7"/>
        <v>225.39359189867406</v>
      </c>
      <c r="BW24" s="45">
        <f t="shared" si="4"/>
        <v>225.39359181834584</v>
      </c>
      <c r="BX24" s="45">
        <f t="shared" si="5"/>
        <v>1581.7094168328003</v>
      </c>
      <c r="BY24" s="45">
        <f t="shared" si="8"/>
        <v>18980.513001993604</v>
      </c>
      <c r="BZ24" s="45">
        <f t="shared" si="9"/>
        <v>37961.026003987208</v>
      </c>
      <c r="CA24" s="48">
        <v>43101</v>
      </c>
      <c r="CB24" s="111">
        <v>0</v>
      </c>
      <c r="CC24" s="111">
        <v>0</v>
      </c>
    </row>
    <row r="25" spans="1:81">
      <c r="A25" s="42" t="s">
        <v>91</v>
      </c>
      <c r="B25" s="42" t="s">
        <v>1</v>
      </c>
      <c r="C25" s="42" t="s">
        <v>431</v>
      </c>
      <c r="D25" s="42" t="s">
        <v>436</v>
      </c>
      <c r="E25" s="65" t="s">
        <v>402</v>
      </c>
      <c r="F25" s="43" t="s">
        <v>63</v>
      </c>
      <c r="G25" s="43">
        <v>6</v>
      </c>
      <c r="H25" s="45">
        <v>538.04</v>
      </c>
      <c r="I25" s="45">
        <v>3228.24</v>
      </c>
      <c r="J25" s="45"/>
      <c r="K25" s="45"/>
      <c r="L25" s="45"/>
      <c r="M25" s="45"/>
      <c r="N25" s="45"/>
      <c r="O25" s="45"/>
      <c r="P25" s="45">
        <v>105.65149090909091</v>
      </c>
      <c r="Q25" s="45">
        <v>3333.8914909090909</v>
      </c>
      <c r="R25" s="45">
        <v>666.77829818181817</v>
      </c>
      <c r="S25" s="45">
        <v>50.008372363636362</v>
      </c>
      <c r="T25" s="45">
        <v>33.33891490909091</v>
      </c>
      <c r="U25" s="45">
        <v>6.6677829818181822</v>
      </c>
      <c r="V25" s="45">
        <v>83.347287272727272</v>
      </c>
      <c r="W25" s="45">
        <v>266.71131927272728</v>
      </c>
      <c r="X25" s="45">
        <v>100.01674472727272</v>
      </c>
      <c r="Y25" s="45">
        <v>20.003348945454544</v>
      </c>
      <c r="Z25" s="45">
        <v>1226.8720686545453</v>
      </c>
      <c r="AA25" s="45">
        <v>277.82429090909091</v>
      </c>
      <c r="AB25" s="45">
        <v>370.39534464000002</v>
      </c>
      <c r="AC25" s="45">
        <v>238.54482588206551</v>
      </c>
      <c r="AD25" s="45">
        <v>886.76446143115652</v>
      </c>
      <c r="AE25" s="45">
        <v>1642.3056000000001</v>
      </c>
      <c r="AF25" s="45">
        <v>2382</v>
      </c>
      <c r="AG25" s="45">
        <v>0</v>
      </c>
      <c r="AH25" s="45">
        <v>291.48</v>
      </c>
      <c r="AI25" s="45">
        <v>0</v>
      </c>
      <c r="AJ25" s="45">
        <v>0</v>
      </c>
      <c r="AK25" s="45">
        <v>18.420000000000002</v>
      </c>
      <c r="AL25" s="45">
        <v>61.14</v>
      </c>
      <c r="AM25" s="45">
        <v>4395.3456000000006</v>
      </c>
      <c r="AN25" s="45">
        <v>6508.982130085702</v>
      </c>
      <c r="AO25" s="45">
        <v>16.730553074074077</v>
      </c>
      <c r="AP25" s="45">
        <v>1.338444245925926</v>
      </c>
      <c r="AQ25" s="45">
        <v>0.66922212296296302</v>
      </c>
      <c r="AR25" s="45">
        <v>11.66862021818182</v>
      </c>
      <c r="AS25" s="45">
        <v>4.2940522402909105</v>
      </c>
      <c r="AT25" s="45">
        <v>143.35733410909089</v>
      </c>
      <c r="AU25" s="45">
        <v>5.5564858181818186</v>
      </c>
      <c r="AV25" s="45">
        <v>183.61471182870841</v>
      </c>
      <c r="AW25" s="45">
        <v>46.304048484848479</v>
      </c>
      <c r="AX25" s="45">
        <v>27.411996703030304</v>
      </c>
      <c r="AY25" s="45">
        <v>0.69456072727272722</v>
      </c>
      <c r="AZ25" s="45">
        <v>11.112971636363637</v>
      </c>
      <c r="BA25" s="45">
        <v>4.3217111919191922</v>
      </c>
      <c r="BB25" s="45">
        <v>33.063066257583841</v>
      </c>
      <c r="BC25" s="45">
        <v>122.90835500101819</v>
      </c>
      <c r="BD25" s="45"/>
      <c r="BE25" s="45">
        <v>0</v>
      </c>
      <c r="BF25" s="45">
        <v>122.90835500101819</v>
      </c>
      <c r="BG25" s="45">
        <v>176.82250000000002</v>
      </c>
      <c r="BH25" s="45">
        <v>25.198093435508675</v>
      </c>
      <c r="BI25" s="45">
        <v>6.9789847652530579</v>
      </c>
      <c r="BJ25" s="45">
        <v>1151.5311341481724</v>
      </c>
      <c r="BK25" s="45"/>
      <c r="BL25" s="45">
        <v>1360.5307123489342</v>
      </c>
      <c r="BM25" s="45">
        <v>11509.927400173454</v>
      </c>
      <c r="BN25" s="45">
        <f t="shared" si="0"/>
        <v>-2.8240384425145307E-7</v>
      </c>
      <c r="BO25" s="45">
        <f t="shared" si="1"/>
        <v>-1.9956538327102687E-7</v>
      </c>
      <c r="BP25" s="46">
        <f t="shared" si="2"/>
        <v>8.8629737609329435</v>
      </c>
      <c r="BQ25" s="46">
        <f t="shared" si="3"/>
        <v>1.9241982507288626</v>
      </c>
      <c r="BR25" s="64">
        <v>5</v>
      </c>
      <c r="BS25" s="46">
        <f t="shared" si="6"/>
        <v>5.8309037900874632</v>
      </c>
      <c r="BT25" s="46">
        <f t="shared" si="10"/>
        <v>14.25</v>
      </c>
      <c r="BU25" s="46">
        <f t="shared" si="11"/>
        <v>16.618075801749271</v>
      </c>
      <c r="BV25" s="45">
        <f t="shared" si="7"/>
        <v>1912.7284600070398</v>
      </c>
      <c r="BW25" s="45">
        <f t="shared" si="4"/>
        <v>1912.7284595250705</v>
      </c>
      <c r="BX25" s="45">
        <f t="shared" si="5"/>
        <v>13422.655859698525</v>
      </c>
      <c r="BY25" s="45">
        <f t="shared" si="8"/>
        <v>161071.87031638229</v>
      </c>
      <c r="BZ25" s="45">
        <f t="shared" si="9"/>
        <v>322143.74063276459</v>
      </c>
      <c r="CA25" s="48">
        <v>43101</v>
      </c>
      <c r="CB25" s="111">
        <v>0</v>
      </c>
      <c r="CC25" s="111">
        <v>0</v>
      </c>
    </row>
    <row r="26" spans="1:81">
      <c r="A26" s="42" t="s">
        <v>91</v>
      </c>
      <c r="B26" s="42" t="s">
        <v>437</v>
      </c>
      <c r="C26" s="42" t="s">
        <v>431</v>
      </c>
      <c r="D26" s="42" t="s">
        <v>438</v>
      </c>
      <c r="E26" s="65" t="s">
        <v>402</v>
      </c>
      <c r="F26" s="43" t="s">
        <v>63</v>
      </c>
      <c r="G26" s="43">
        <v>1</v>
      </c>
      <c r="H26" s="45">
        <v>733.69</v>
      </c>
      <c r="I26" s="45">
        <v>733.69</v>
      </c>
      <c r="J26" s="45"/>
      <c r="K26" s="45"/>
      <c r="L26" s="45"/>
      <c r="M26" s="45"/>
      <c r="N26" s="45"/>
      <c r="O26" s="45"/>
      <c r="P26" s="45">
        <v>26.412839999999999</v>
      </c>
      <c r="Q26" s="45">
        <v>760.10284000000001</v>
      </c>
      <c r="R26" s="45">
        <v>152.020568</v>
      </c>
      <c r="S26" s="45">
        <v>11.401542599999999</v>
      </c>
      <c r="T26" s="45">
        <v>7.6010284000000006</v>
      </c>
      <c r="U26" s="45">
        <v>1.5202056800000001</v>
      </c>
      <c r="V26" s="45">
        <v>19.002571</v>
      </c>
      <c r="W26" s="45">
        <v>60.808227200000005</v>
      </c>
      <c r="X26" s="45">
        <v>22.803085199999998</v>
      </c>
      <c r="Y26" s="45">
        <v>4.5606170400000003</v>
      </c>
      <c r="Z26" s="45">
        <v>279.71784511999999</v>
      </c>
      <c r="AA26" s="45">
        <v>63.341903333333335</v>
      </c>
      <c r="AB26" s="45">
        <v>84.44742552400001</v>
      </c>
      <c r="AC26" s="45">
        <v>54.386473019498688</v>
      </c>
      <c r="AD26" s="45">
        <v>202.17580187683203</v>
      </c>
      <c r="AE26" s="45">
        <v>261.97860000000003</v>
      </c>
      <c r="AF26" s="45">
        <v>397</v>
      </c>
      <c r="AG26" s="45">
        <v>0</v>
      </c>
      <c r="AH26" s="45">
        <v>48.58</v>
      </c>
      <c r="AI26" s="45">
        <v>0</v>
      </c>
      <c r="AJ26" s="45">
        <v>0</v>
      </c>
      <c r="AK26" s="45">
        <v>3.0700000000000003</v>
      </c>
      <c r="AL26" s="45">
        <v>10.19</v>
      </c>
      <c r="AM26" s="45">
        <v>720.81860000000017</v>
      </c>
      <c r="AN26" s="45">
        <v>1202.7122469968322</v>
      </c>
      <c r="AO26" s="45">
        <v>3.8144435537422843</v>
      </c>
      <c r="AP26" s="45">
        <v>0.30515548429938272</v>
      </c>
      <c r="AQ26" s="45">
        <v>0.15257774214969136</v>
      </c>
      <c r="AR26" s="45">
        <v>2.6603599400000006</v>
      </c>
      <c r="AS26" s="45">
        <v>0.97901245792000036</v>
      </c>
      <c r="AT26" s="45">
        <v>32.684422120000001</v>
      </c>
      <c r="AU26" s="45">
        <v>1.2668380666666668</v>
      </c>
      <c r="AV26" s="45">
        <v>41.862809364778023</v>
      </c>
      <c r="AW26" s="45">
        <v>10.556983888888889</v>
      </c>
      <c r="AX26" s="45">
        <v>6.2497344622222224</v>
      </c>
      <c r="AY26" s="45">
        <v>0.15835475833333332</v>
      </c>
      <c r="AZ26" s="45">
        <v>2.5336761333333335</v>
      </c>
      <c r="BA26" s="45">
        <v>0.98531849629629631</v>
      </c>
      <c r="BB26" s="45">
        <v>7.5381369279792612</v>
      </c>
      <c r="BC26" s="45">
        <v>28.022204667053337</v>
      </c>
      <c r="BD26" s="45"/>
      <c r="BE26" s="45">
        <v>0</v>
      </c>
      <c r="BF26" s="45">
        <v>28.022204667053337</v>
      </c>
      <c r="BG26" s="45">
        <v>53.087083333333332</v>
      </c>
      <c r="BH26" s="45">
        <v>5.7268394171610622</v>
      </c>
      <c r="BI26" s="45">
        <v>1.5861329011938767</v>
      </c>
      <c r="BJ26" s="45">
        <v>261.71162139731194</v>
      </c>
      <c r="BK26" s="45"/>
      <c r="BL26" s="45">
        <v>322.11167704900021</v>
      </c>
      <c r="BM26" s="45">
        <v>2354.8117780776638</v>
      </c>
      <c r="BN26" s="45">
        <f t="shared" si="0"/>
        <v>-4.7067307375242176E-8</v>
      </c>
      <c r="BO26" s="45">
        <f t="shared" si="1"/>
        <v>-3.3260897211837811E-8</v>
      </c>
      <c r="BP26" s="46">
        <f t="shared" si="2"/>
        <v>8.8629737609329435</v>
      </c>
      <c r="BQ26" s="46">
        <f t="shared" si="3"/>
        <v>1.9241982507288626</v>
      </c>
      <c r="BR26" s="64">
        <v>5</v>
      </c>
      <c r="BS26" s="46">
        <f t="shared" si="6"/>
        <v>5.8309037900874632</v>
      </c>
      <c r="BT26" s="46">
        <f t="shared" si="10"/>
        <v>14.25</v>
      </c>
      <c r="BU26" s="46">
        <f t="shared" si="11"/>
        <v>16.618075801749271</v>
      </c>
      <c r="BV26" s="45">
        <f t="shared" si="7"/>
        <v>391.3244062561169</v>
      </c>
      <c r="BW26" s="45">
        <f t="shared" si="4"/>
        <v>391.32440617578868</v>
      </c>
      <c r="BX26" s="45">
        <f t="shared" si="5"/>
        <v>2746.1361842534525</v>
      </c>
      <c r="BY26" s="45">
        <f t="shared" si="8"/>
        <v>32953.634211041426</v>
      </c>
      <c r="BZ26" s="45">
        <f t="shared" si="9"/>
        <v>65907.268422082852</v>
      </c>
      <c r="CA26" s="48">
        <v>43101</v>
      </c>
      <c r="CB26" s="111">
        <v>0</v>
      </c>
      <c r="CC26" s="111">
        <v>0</v>
      </c>
    </row>
    <row r="27" spans="1:81">
      <c r="A27" s="42" t="s">
        <v>91</v>
      </c>
      <c r="B27" s="42" t="s">
        <v>0</v>
      </c>
      <c r="C27" s="42" t="s">
        <v>431</v>
      </c>
      <c r="D27" s="42" t="s">
        <v>439</v>
      </c>
      <c r="E27" s="65" t="s">
        <v>402</v>
      </c>
      <c r="F27" s="43" t="s">
        <v>63</v>
      </c>
      <c r="G27" s="43">
        <v>69</v>
      </c>
      <c r="H27" s="45">
        <v>1076.08</v>
      </c>
      <c r="I27" s="45">
        <v>74249.51999999999</v>
      </c>
      <c r="J27" s="45"/>
      <c r="K27" s="45"/>
      <c r="L27" s="45"/>
      <c r="M27" s="45"/>
      <c r="N27" s="45"/>
      <c r="O27" s="45"/>
      <c r="P27" s="45">
        <v>2429.9842909090908</v>
      </c>
      <c r="Q27" s="45">
        <v>76679.504290909084</v>
      </c>
      <c r="R27" s="45">
        <v>15335.900858181818</v>
      </c>
      <c r="S27" s="45">
        <v>1150.1925643636362</v>
      </c>
      <c r="T27" s="45">
        <v>766.79504290909085</v>
      </c>
      <c r="U27" s="45">
        <v>153.35900858181816</v>
      </c>
      <c r="V27" s="45">
        <v>1916.9876072727272</v>
      </c>
      <c r="W27" s="45">
        <v>6134.3603432727268</v>
      </c>
      <c r="X27" s="45">
        <v>2300.3851287272723</v>
      </c>
      <c r="Y27" s="45">
        <v>460.07702574545453</v>
      </c>
      <c r="Z27" s="45">
        <v>28218.057579054548</v>
      </c>
      <c r="AA27" s="45">
        <v>6389.9586909090904</v>
      </c>
      <c r="AB27" s="45">
        <v>8519.092926719999</v>
      </c>
      <c r="AC27" s="45">
        <v>5486.5309952875068</v>
      </c>
      <c r="AD27" s="45">
        <v>20395.582612916594</v>
      </c>
      <c r="AE27" s="45">
        <v>16659.0288</v>
      </c>
      <c r="AF27" s="45">
        <v>27393</v>
      </c>
      <c r="AG27" s="45">
        <v>0</v>
      </c>
      <c r="AH27" s="45">
        <v>3352.02</v>
      </c>
      <c r="AI27" s="45">
        <v>0</v>
      </c>
      <c r="AJ27" s="45">
        <v>0</v>
      </c>
      <c r="AK27" s="45">
        <v>211.83</v>
      </c>
      <c r="AL27" s="45">
        <v>703.11</v>
      </c>
      <c r="AM27" s="45">
        <v>48318.988799999999</v>
      </c>
      <c r="AN27" s="45">
        <v>96932.628991971142</v>
      </c>
      <c r="AO27" s="45">
        <v>384.8027207037037</v>
      </c>
      <c r="AP27" s="45">
        <v>30.784217656296295</v>
      </c>
      <c r="AQ27" s="45">
        <v>15.392108828148148</v>
      </c>
      <c r="AR27" s="45">
        <v>268.37826501818182</v>
      </c>
      <c r="AS27" s="45">
        <v>98.763201526690935</v>
      </c>
      <c r="AT27" s="45">
        <v>3297.2186845090905</v>
      </c>
      <c r="AU27" s="45">
        <v>127.79917381818181</v>
      </c>
      <c r="AV27" s="45">
        <v>4223.1383720602935</v>
      </c>
      <c r="AW27" s="45">
        <v>1064.993115151515</v>
      </c>
      <c r="AX27" s="45">
        <v>630.47592416969701</v>
      </c>
      <c r="AY27" s="45">
        <v>15.974896727272725</v>
      </c>
      <c r="AZ27" s="45">
        <v>255.59834763636363</v>
      </c>
      <c r="BA27" s="45">
        <v>99.399357414141406</v>
      </c>
      <c r="BB27" s="45">
        <v>760.45052392442835</v>
      </c>
      <c r="BC27" s="45">
        <v>2826.8921650234179</v>
      </c>
      <c r="BD27" s="45"/>
      <c r="BE27" s="45">
        <v>0</v>
      </c>
      <c r="BF27" s="45">
        <v>2826.8921650234179</v>
      </c>
      <c r="BG27" s="45">
        <v>3663.0087500000004</v>
      </c>
      <c r="BH27" s="45">
        <v>579.55614901669946</v>
      </c>
      <c r="BI27" s="45">
        <v>160.51664960082033</v>
      </c>
      <c r="BJ27" s="45">
        <v>26485.216085407967</v>
      </c>
      <c r="BK27" s="45"/>
      <c r="BL27" s="45">
        <v>30888.297634025486</v>
      </c>
      <c r="BM27" s="45">
        <v>211550.46145398944</v>
      </c>
      <c r="BN27" s="45">
        <f t="shared" si="0"/>
        <v>-3.24764420889171E-6</v>
      </c>
      <c r="BO27" s="45">
        <f t="shared" si="1"/>
        <v>-2.2950019076168088E-6</v>
      </c>
      <c r="BP27" s="46">
        <f t="shared" si="2"/>
        <v>8.8629737609329435</v>
      </c>
      <c r="BQ27" s="46">
        <f t="shared" si="3"/>
        <v>1.9241982507288626</v>
      </c>
      <c r="BR27" s="64">
        <v>5</v>
      </c>
      <c r="BS27" s="46">
        <f t="shared" si="6"/>
        <v>5.8309037900874632</v>
      </c>
      <c r="BT27" s="46">
        <f t="shared" si="10"/>
        <v>14.25</v>
      </c>
      <c r="BU27" s="46">
        <f t="shared" si="11"/>
        <v>16.618075801749271</v>
      </c>
      <c r="BV27" s="45">
        <f t="shared" si="7"/>
        <v>35155.616042453257</v>
      </c>
      <c r="BW27" s="45">
        <f t="shared" si="4"/>
        <v>35155.616036910607</v>
      </c>
      <c r="BX27" s="45">
        <f t="shared" si="5"/>
        <v>246706.07749090006</v>
      </c>
      <c r="BY27" s="45">
        <f t="shared" si="8"/>
        <v>2960472.9298908007</v>
      </c>
      <c r="BZ27" s="45">
        <f t="shared" si="9"/>
        <v>5920945.8597816015</v>
      </c>
      <c r="CA27" s="48">
        <v>43101</v>
      </c>
      <c r="CB27" s="111">
        <v>0</v>
      </c>
      <c r="CC27" s="111">
        <v>0</v>
      </c>
    </row>
    <row r="28" spans="1:81">
      <c r="A28" s="42" t="s">
        <v>158</v>
      </c>
      <c r="B28" s="42" t="s">
        <v>1</v>
      </c>
      <c r="C28" s="42" t="s">
        <v>161</v>
      </c>
      <c r="D28" s="42" t="s">
        <v>440</v>
      </c>
      <c r="E28" s="65" t="s">
        <v>402</v>
      </c>
      <c r="F28" s="43" t="s">
        <v>63</v>
      </c>
      <c r="G28" s="43">
        <v>1</v>
      </c>
      <c r="H28" s="45">
        <v>538.04</v>
      </c>
      <c r="I28" s="45">
        <v>538.04</v>
      </c>
      <c r="J28" s="45"/>
      <c r="K28" s="45"/>
      <c r="L28" s="45"/>
      <c r="M28" s="45"/>
      <c r="N28" s="45"/>
      <c r="O28" s="45"/>
      <c r="P28" s="45">
        <v>17.608581818181818</v>
      </c>
      <c r="Q28" s="45">
        <v>555.64858181818181</v>
      </c>
      <c r="R28" s="45">
        <v>111.12971636363636</v>
      </c>
      <c r="S28" s="45">
        <v>8.3347287272727275</v>
      </c>
      <c r="T28" s="45">
        <v>5.5564858181818186</v>
      </c>
      <c r="U28" s="45">
        <v>1.1112971636363635</v>
      </c>
      <c r="V28" s="45">
        <v>13.891214545454545</v>
      </c>
      <c r="W28" s="45">
        <v>44.451886545454549</v>
      </c>
      <c r="X28" s="45">
        <v>16.669457454545455</v>
      </c>
      <c r="Y28" s="45">
        <v>3.3338914909090911</v>
      </c>
      <c r="Z28" s="45">
        <v>204.47867810909094</v>
      </c>
      <c r="AA28" s="45">
        <v>46.304048484848479</v>
      </c>
      <c r="AB28" s="45">
        <v>61.732557440000001</v>
      </c>
      <c r="AC28" s="45">
        <v>39.757470980344252</v>
      </c>
      <c r="AD28" s="45">
        <v>147.79407690519275</v>
      </c>
      <c r="AE28" s="45">
        <v>147.7176</v>
      </c>
      <c r="AF28" s="45">
        <v>397</v>
      </c>
      <c r="AG28" s="45">
        <v>0</v>
      </c>
      <c r="AH28" s="45">
        <v>48.58</v>
      </c>
      <c r="AI28" s="45">
        <v>0</v>
      </c>
      <c r="AJ28" s="45">
        <v>0</v>
      </c>
      <c r="AK28" s="45">
        <v>3.0700000000000003</v>
      </c>
      <c r="AL28" s="45">
        <v>0</v>
      </c>
      <c r="AM28" s="45">
        <v>596.36760000000004</v>
      </c>
      <c r="AN28" s="45">
        <v>948.64035501428361</v>
      </c>
      <c r="AO28" s="45">
        <v>2.7884255123456794</v>
      </c>
      <c r="AP28" s="45">
        <v>0.22307404098765432</v>
      </c>
      <c r="AQ28" s="45">
        <v>0.11153702049382716</v>
      </c>
      <c r="AR28" s="45">
        <v>1.9447700363636367</v>
      </c>
      <c r="AS28" s="45">
        <v>0.71567537338181841</v>
      </c>
      <c r="AT28" s="45">
        <v>23.892889018181815</v>
      </c>
      <c r="AU28" s="45">
        <v>0.92608096969696974</v>
      </c>
      <c r="AV28" s="45">
        <v>30.602451971451401</v>
      </c>
      <c r="AW28" s="45">
        <v>7.7173414141414138</v>
      </c>
      <c r="AX28" s="45">
        <v>4.5686661171717171</v>
      </c>
      <c r="AY28" s="45">
        <v>0.1157601212121212</v>
      </c>
      <c r="AZ28" s="45">
        <v>1.8521619393939395</v>
      </c>
      <c r="BA28" s="45">
        <v>0.72028519865319862</v>
      </c>
      <c r="BB28" s="45">
        <v>5.5105110429306405</v>
      </c>
      <c r="BC28" s="45">
        <v>20.484725833503031</v>
      </c>
      <c r="BD28" s="45"/>
      <c r="BE28" s="45">
        <v>0</v>
      </c>
      <c r="BF28" s="45">
        <v>20.484725833503031</v>
      </c>
      <c r="BG28" s="45">
        <v>29.470416666666669</v>
      </c>
      <c r="BH28" s="45">
        <v>4.1996822392514455</v>
      </c>
      <c r="BI28" s="45">
        <v>1.1631641275421762</v>
      </c>
      <c r="BJ28" s="45">
        <v>191.92185569136208</v>
      </c>
      <c r="BK28" s="45"/>
      <c r="BL28" s="45">
        <v>226.75511872482238</v>
      </c>
      <c r="BM28" s="45">
        <v>1782.1312333622423</v>
      </c>
      <c r="BN28" s="45">
        <f t="shared" si="0"/>
        <v>-4.7067307375242176E-8</v>
      </c>
      <c r="BO28" s="45">
        <f t="shared" si="1"/>
        <v>-3.3260897211837811E-8</v>
      </c>
      <c r="BP28" s="46">
        <f t="shared" si="2"/>
        <v>8.7106017191977063</v>
      </c>
      <c r="BQ28" s="46">
        <f t="shared" si="3"/>
        <v>1.8911174785100282</v>
      </c>
      <c r="BR28" s="64">
        <v>3.5000000000000004</v>
      </c>
      <c r="BS28" s="46">
        <f t="shared" si="6"/>
        <v>4.0114613180515759</v>
      </c>
      <c r="BT28" s="46">
        <f t="shared" si="10"/>
        <v>12.75</v>
      </c>
      <c r="BU28" s="46">
        <f t="shared" si="11"/>
        <v>14.613180515759311</v>
      </c>
      <c r="BV28" s="45">
        <f t="shared" si="7"/>
        <v>260.42605414721379</v>
      </c>
      <c r="BW28" s="45">
        <f t="shared" si="4"/>
        <v>260.42605406688557</v>
      </c>
      <c r="BX28" s="45">
        <f t="shared" si="5"/>
        <v>2042.5572874291279</v>
      </c>
      <c r="BY28" s="45">
        <f t="shared" si="8"/>
        <v>24510.687449149533</v>
      </c>
      <c r="BZ28" s="45">
        <f t="shared" si="9"/>
        <v>49021.374898299066</v>
      </c>
      <c r="CA28" s="48">
        <v>43101</v>
      </c>
      <c r="CB28" s="111">
        <v>0</v>
      </c>
      <c r="CC28" s="111">
        <v>0</v>
      </c>
    </row>
    <row r="29" spans="1:81">
      <c r="A29" s="42" t="s">
        <v>158</v>
      </c>
      <c r="B29" s="42" t="s">
        <v>0</v>
      </c>
      <c r="C29" s="42" t="s">
        <v>161</v>
      </c>
      <c r="D29" s="42" t="s">
        <v>441</v>
      </c>
      <c r="E29" s="65" t="s">
        <v>402</v>
      </c>
      <c r="F29" s="43" t="s">
        <v>63</v>
      </c>
      <c r="G29" s="43">
        <v>3</v>
      </c>
      <c r="H29" s="45">
        <v>1076.08</v>
      </c>
      <c r="I29" s="45">
        <v>3228.24</v>
      </c>
      <c r="J29" s="45"/>
      <c r="K29" s="45"/>
      <c r="L29" s="45"/>
      <c r="M29" s="45"/>
      <c r="N29" s="45"/>
      <c r="O29" s="45"/>
      <c r="P29" s="45">
        <v>105.65149090909091</v>
      </c>
      <c r="Q29" s="45">
        <v>3333.8914909090909</v>
      </c>
      <c r="R29" s="45">
        <v>666.77829818181817</v>
      </c>
      <c r="S29" s="45">
        <v>50.008372363636362</v>
      </c>
      <c r="T29" s="45">
        <v>33.33891490909091</v>
      </c>
      <c r="U29" s="45">
        <v>6.6677829818181822</v>
      </c>
      <c r="V29" s="45">
        <v>83.347287272727272</v>
      </c>
      <c r="W29" s="45">
        <v>266.71131927272728</v>
      </c>
      <c r="X29" s="45">
        <v>100.01674472727272</v>
      </c>
      <c r="Y29" s="45">
        <v>20.003348945454544</v>
      </c>
      <c r="Z29" s="45">
        <v>1226.8720686545453</v>
      </c>
      <c r="AA29" s="45">
        <v>277.82429090909091</v>
      </c>
      <c r="AB29" s="45">
        <v>370.39534464000002</v>
      </c>
      <c r="AC29" s="45">
        <v>238.54482588206551</v>
      </c>
      <c r="AD29" s="45">
        <v>886.76446143115652</v>
      </c>
      <c r="AE29" s="45">
        <v>346.30560000000003</v>
      </c>
      <c r="AF29" s="45">
        <v>1191</v>
      </c>
      <c r="AG29" s="45">
        <v>0</v>
      </c>
      <c r="AH29" s="45">
        <v>145.74</v>
      </c>
      <c r="AI29" s="45">
        <v>0</v>
      </c>
      <c r="AJ29" s="45">
        <v>0</v>
      </c>
      <c r="AK29" s="45">
        <v>9.2100000000000009</v>
      </c>
      <c r="AL29" s="45">
        <v>0</v>
      </c>
      <c r="AM29" s="45">
        <v>1692.2556000000002</v>
      </c>
      <c r="AN29" s="45">
        <v>3805.8921300857019</v>
      </c>
      <c r="AO29" s="45">
        <v>16.730553074074077</v>
      </c>
      <c r="AP29" s="45">
        <v>1.338444245925926</v>
      </c>
      <c r="AQ29" s="45">
        <v>0.66922212296296302</v>
      </c>
      <c r="AR29" s="45">
        <v>11.66862021818182</v>
      </c>
      <c r="AS29" s="45">
        <v>4.2940522402909105</v>
      </c>
      <c r="AT29" s="45">
        <v>143.35733410909089</v>
      </c>
      <c r="AU29" s="45">
        <v>5.5564858181818186</v>
      </c>
      <c r="AV29" s="45">
        <v>183.61471182870841</v>
      </c>
      <c r="AW29" s="45">
        <v>46.304048484848479</v>
      </c>
      <c r="AX29" s="45">
        <v>27.411996703030304</v>
      </c>
      <c r="AY29" s="45">
        <v>0.69456072727272722</v>
      </c>
      <c r="AZ29" s="45">
        <v>11.112971636363637</v>
      </c>
      <c r="BA29" s="45">
        <v>4.3217111919191922</v>
      </c>
      <c r="BB29" s="45">
        <v>33.063066257583841</v>
      </c>
      <c r="BC29" s="45">
        <v>122.90835500101819</v>
      </c>
      <c r="BD29" s="45"/>
      <c r="BE29" s="45">
        <v>0</v>
      </c>
      <c r="BF29" s="45">
        <v>122.90835500101819</v>
      </c>
      <c r="BG29" s="45">
        <v>159.26125000000002</v>
      </c>
      <c r="BH29" s="45">
        <v>25.198093435508675</v>
      </c>
      <c r="BI29" s="45">
        <v>6.9789847652530579</v>
      </c>
      <c r="BJ29" s="45">
        <v>1151.5311341481724</v>
      </c>
      <c r="BK29" s="45"/>
      <c r="BL29" s="45">
        <v>1342.9694623489343</v>
      </c>
      <c r="BM29" s="45">
        <v>8789.2761501734531</v>
      </c>
      <c r="BN29" s="45">
        <f t="shared" si="0"/>
        <v>-1.4120192212572653E-7</v>
      </c>
      <c r="BO29" s="45">
        <f t="shared" si="1"/>
        <v>-9.9782691635513433E-8</v>
      </c>
      <c r="BP29" s="46">
        <f t="shared" si="2"/>
        <v>8.7106017191977063</v>
      </c>
      <c r="BQ29" s="46">
        <f t="shared" si="3"/>
        <v>1.8911174785100282</v>
      </c>
      <c r="BR29" s="64">
        <v>3.5000000000000004</v>
      </c>
      <c r="BS29" s="46">
        <f t="shared" si="6"/>
        <v>4.0114613180515759</v>
      </c>
      <c r="BT29" s="46">
        <f t="shared" si="10"/>
        <v>12.75</v>
      </c>
      <c r="BU29" s="46">
        <f t="shared" si="11"/>
        <v>14.613180515759311</v>
      </c>
      <c r="BV29" s="45">
        <f t="shared" si="7"/>
        <v>1284.3927898182114</v>
      </c>
      <c r="BW29" s="45">
        <f t="shared" si="4"/>
        <v>1284.3927895772267</v>
      </c>
      <c r="BX29" s="45">
        <f t="shared" si="5"/>
        <v>10073.66893975068</v>
      </c>
      <c r="BY29" s="45">
        <f t="shared" si="8"/>
        <v>120884.02727700816</v>
      </c>
      <c r="BZ29" s="45">
        <f t="shared" si="9"/>
        <v>241768.05455401633</v>
      </c>
      <c r="CA29" s="48">
        <v>43101</v>
      </c>
      <c r="CB29" s="111">
        <v>0</v>
      </c>
      <c r="CC29" s="111">
        <v>0</v>
      </c>
    </row>
    <row r="30" spans="1:81">
      <c r="A30" s="42" t="s">
        <v>164</v>
      </c>
      <c r="B30" s="42" t="s">
        <v>1</v>
      </c>
      <c r="C30" s="42" t="s">
        <v>165</v>
      </c>
      <c r="D30" s="42" t="s">
        <v>442</v>
      </c>
      <c r="E30" s="65" t="s">
        <v>402</v>
      </c>
      <c r="F30" s="43" t="s">
        <v>63</v>
      </c>
      <c r="G30" s="43">
        <v>1</v>
      </c>
      <c r="H30" s="45">
        <v>520.79999999999995</v>
      </c>
      <c r="I30" s="45">
        <v>520.79999999999995</v>
      </c>
      <c r="J30" s="45"/>
      <c r="K30" s="45"/>
      <c r="L30" s="45"/>
      <c r="M30" s="45"/>
      <c r="N30" s="45"/>
      <c r="O30" s="45"/>
      <c r="P30" s="45">
        <v>17.044363636363634</v>
      </c>
      <c r="Q30" s="45">
        <v>537.8443636363636</v>
      </c>
      <c r="R30" s="45">
        <v>107.56887272727272</v>
      </c>
      <c r="S30" s="45">
        <v>8.0676654545454536</v>
      </c>
      <c r="T30" s="45">
        <v>5.3784436363636363</v>
      </c>
      <c r="U30" s="45">
        <v>1.0756887272727271</v>
      </c>
      <c r="V30" s="45">
        <v>13.44610909090909</v>
      </c>
      <c r="W30" s="45">
        <v>43.027549090909091</v>
      </c>
      <c r="X30" s="45">
        <v>16.135330909090907</v>
      </c>
      <c r="Y30" s="45">
        <v>3.2270661818181816</v>
      </c>
      <c r="Z30" s="45">
        <v>197.92672581818178</v>
      </c>
      <c r="AA30" s="45">
        <v>44.820363636363631</v>
      </c>
      <c r="AB30" s="45">
        <v>59.754508799999996</v>
      </c>
      <c r="AC30" s="45">
        <v>38.483553056581826</v>
      </c>
      <c r="AD30" s="45">
        <v>143.05842549294545</v>
      </c>
      <c r="AE30" s="45">
        <v>148.75200000000001</v>
      </c>
      <c r="AF30" s="45">
        <v>397</v>
      </c>
      <c r="AG30" s="45">
        <v>0</v>
      </c>
      <c r="AH30" s="45">
        <v>0</v>
      </c>
      <c r="AI30" s="45">
        <v>0</v>
      </c>
      <c r="AJ30" s="45">
        <v>0</v>
      </c>
      <c r="AK30" s="45">
        <v>3.0700000000000003</v>
      </c>
      <c r="AL30" s="45">
        <v>0</v>
      </c>
      <c r="AM30" s="45">
        <v>548.822</v>
      </c>
      <c r="AN30" s="45">
        <v>889.80715131112731</v>
      </c>
      <c r="AO30" s="45">
        <v>2.6990781481481481</v>
      </c>
      <c r="AP30" s="45">
        <v>0.21592625185185185</v>
      </c>
      <c r="AQ30" s="45">
        <v>0.10796312592592593</v>
      </c>
      <c r="AR30" s="45">
        <v>1.8824552727272728</v>
      </c>
      <c r="AS30" s="45">
        <v>0.69274354036363661</v>
      </c>
      <c r="AT30" s="45">
        <v>23.127307636363632</v>
      </c>
      <c r="AU30" s="45">
        <v>0.89640727272727272</v>
      </c>
      <c r="AV30" s="45">
        <v>29.621881248107741</v>
      </c>
      <c r="AW30" s="45">
        <v>7.4700606060606054</v>
      </c>
      <c r="AX30" s="45">
        <v>4.4222758787878789</v>
      </c>
      <c r="AY30" s="45">
        <v>0.11205090909090908</v>
      </c>
      <c r="AZ30" s="45">
        <v>1.7928145454545454</v>
      </c>
      <c r="BA30" s="45">
        <v>0.69720565656565647</v>
      </c>
      <c r="BB30" s="45">
        <v>5.3339419953131317</v>
      </c>
      <c r="BC30" s="45">
        <v>19.82834959127273</v>
      </c>
      <c r="BD30" s="45"/>
      <c r="BE30" s="45">
        <v>0</v>
      </c>
      <c r="BF30" s="45">
        <v>19.82834959127273</v>
      </c>
      <c r="BG30" s="45">
        <v>29.470416666666669</v>
      </c>
      <c r="BH30" s="45">
        <v>4.1996822392514455</v>
      </c>
      <c r="BI30" s="45">
        <v>1.1631641275421762</v>
      </c>
      <c r="BJ30" s="45">
        <v>191.92185569136208</v>
      </c>
      <c r="BK30" s="45"/>
      <c r="BL30" s="45">
        <v>226.75511872482238</v>
      </c>
      <c r="BM30" s="45">
        <v>1703.8568645116939</v>
      </c>
      <c r="BN30" s="45">
        <f t="shared" si="0"/>
        <v>-4.7067307375242176E-8</v>
      </c>
      <c r="BO30" s="45">
        <f t="shared" si="1"/>
        <v>-3.3260897211837811E-8</v>
      </c>
      <c r="BP30" s="46">
        <f t="shared" si="2"/>
        <v>8.7608069164265068</v>
      </c>
      <c r="BQ30" s="46">
        <f t="shared" si="3"/>
        <v>1.9020172910662811</v>
      </c>
      <c r="BR30" s="64">
        <v>4</v>
      </c>
      <c r="BS30" s="46">
        <f t="shared" si="6"/>
        <v>4.6109510086455305</v>
      </c>
      <c r="BT30" s="46">
        <f t="shared" si="10"/>
        <v>13.25</v>
      </c>
      <c r="BU30" s="46">
        <f t="shared" si="11"/>
        <v>15.273775216138318</v>
      </c>
      <c r="BV30" s="45">
        <f t="shared" si="7"/>
        <v>260.24326747798938</v>
      </c>
      <c r="BW30" s="45">
        <f t="shared" si="4"/>
        <v>260.24326739766116</v>
      </c>
      <c r="BX30" s="45">
        <f t="shared" si="5"/>
        <v>1964.100131909355</v>
      </c>
      <c r="BY30" s="45">
        <f t="shared" si="8"/>
        <v>23569.201582912261</v>
      </c>
      <c r="BZ30" s="45">
        <f t="shared" si="9"/>
        <v>47138.403165824522</v>
      </c>
      <c r="CA30" s="48">
        <v>43101</v>
      </c>
      <c r="CB30" s="111">
        <v>0</v>
      </c>
      <c r="CC30" s="111">
        <v>0</v>
      </c>
    </row>
    <row r="31" spans="1:81">
      <c r="A31" s="42" t="s">
        <v>443</v>
      </c>
      <c r="B31" s="42" t="s">
        <v>2</v>
      </c>
      <c r="C31" s="42" t="s">
        <v>161</v>
      </c>
      <c r="D31" s="42" t="s">
        <v>444</v>
      </c>
      <c r="E31" s="65" t="s">
        <v>402</v>
      </c>
      <c r="F31" s="43" t="s">
        <v>63</v>
      </c>
      <c r="G31" s="43">
        <v>1</v>
      </c>
      <c r="H31" s="45">
        <v>269.02</v>
      </c>
      <c r="I31" s="45">
        <v>269.02</v>
      </c>
      <c r="J31" s="45"/>
      <c r="K31" s="45"/>
      <c r="L31" s="45"/>
      <c r="M31" s="45"/>
      <c r="N31" s="45"/>
      <c r="O31" s="45"/>
      <c r="P31" s="45">
        <v>8.8042909090909092</v>
      </c>
      <c r="Q31" s="45">
        <v>277.82429090909091</v>
      </c>
      <c r="R31" s="45">
        <v>55.564858181818181</v>
      </c>
      <c r="S31" s="45">
        <v>4.1673643636363638</v>
      </c>
      <c r="T31" s="45">
        <v>2.7782429090909093</v>
      </c>
      <c r="U31" s="45">
        <v>0.55564858181818177</v>
      </c>
      <c r="V31" s="45">
        <v>6.9456072727272726</v>
      </c>
      <c r="W31" s="45">
        <v>22.225943272727275</v>
      </c>
      <c r="X31" s="45">
        <v>8.3347287272727275</v>
      </c>
      <c r="Y31" s="45">
        <v>1.6669457454545455</v>
      </c>
      <c r="Z31" s="45">
        <v>102.23933905454547</v>
      </c>
      <c r="AA31" s="45">
        <v>23.15202424242424</v>
      </c>
      <c r="AB31" s="45">
        <v>30.86627872</v>
      </c>
      <c r="AC31" s="45">
        <v>19.878735490172126</v>
      </c>
      <c r="AD31" s="45">
        <v>73.897038452596377</v>
      </c>
      <c r="AE31" s="45">
        <v>163.8588</v>
      </c>
      <c r="AF31" s="45">
        <v>397</v>
      </c>
      <c r="AG31" s="45">
        <v>0</v>
      </c>
      <c r="AH31" s="45">
        <v>48.58</v>
      </c>
      <c r="AI31" s="45">
        <v>0</v>
      </c>
      <c r="AJ31" s="45">
        <v>0</v>
      </c>
      <c r="AK31" s="45">
        <v>3.0700000000000003</v>
      </c>
      <c r="AL31" s="45">
        <v>0</v>
      </c>
      <c r="AM31" s="45">
        <v>612.50880000000006</v>
      </c>
      <c r="AN31" s="45">
        <v>788.64517750714185</v>
      </c>
      <c r="AO31" s="45">
        <v>1.3942127561728397</v>
      </c>
      <c r="AP31" s="45">
        <v>0.11153702049382716</v>
      </c>
      <c r="AQ31" s="45">
        <v>5.576851024691358E-2</v>
      </c>
      <c r="AR31" s="45">
        <v>0.97238501818181833</v>
      </c>
      <c r="AS31" s="45">
        <v>0.35783768669090921</v>
      </c>
      <c r="AT31" s="45">
        <v>11.946444509090908</v>
      </c>
      <c r="AU31" s="45">
        <v>0.46304048484848487</v>
      </c>
      <c r="AV31" s="45">
        <v>15.301225985725701</v>
      </c>
      <c r="AW31" s="45">
        <v>3.8586707070707069</v>
      </c>
      <c r="AX31" s="45">
        <v>2.2843330585858586</v>
      </c>
      <c r="AY31" s="45">
        <v>5.7880060606060602E-2</v>
      </c>
      <c r="AZ31" s="45">
        <v>0.92608096969696974</v>
      </c>
      <c r="BA31" s="45">
        <v>0.36014259932659931</v>
      </c>
      <c r="BB31" s="45">
        <v>2.7552555214653203</v>
      </c>
      <c r="BC31" s="45">
        <v>10.242362916751516</v>
      </c>
      <c r="BD31" s="45"/>
      <c r="BE31" s="45">
        <v>0</v>
      </c>
      <c r="BF31" s="45">
        <v>10.242362916751516</v>
      </c>
      <c r="BG31" s="45">
        <v>29.470416666666669</v>
      </c>
      <c r="BH31" s="45">
        <v>2.0998411196257227</v>
      </c>
      <c r="BI31" s="45">
        <v>0.58158206377108801</v>
      </c>
      <c r="BJ31" s="45">
        <v>95.960927845681056</v>
      </c>
      <c r="BK31" s="45"/>
      <c r="BL31" s="45">
        <v>128.11276769574454</v>
      </c>
      <c r="BM31" s="45">
        <v>1220.1258250144544</v>
      </c>
      <c r="BN31" s="45">
        <f t="shared" si="0"/>
        <v>-4.7067307375242176E-8</v>
      </c>
      <c r="BO31" s="45">
        <f t="shared" si="1"/>
        <v>-3.3260897211837811E-8</v>
      </c>
      <c r="BP31" s="46">
        <f t="shared" si="2"/>
        <v>8.8629737609329435</v>
      </c>
      <c r="BQ31" s="46">
        <f t="shared" si="3"/>
        <v>1.9241982507288626</v>
      </c>
      <c r="BR31" s="64">
        <v>5</v>
      </c>
      <c r="BS31" s="46">
        <f t="shared" si="6"/>
        <v>5.8309037900874632</v>
      </c>
      <c r="BT31" s="46">
        <f t="shared" si="10"/>
        <v>14.25</v>
      </c>
      <c r="BU31" s="46">
        <f t="shared" si="11"/>
        <v>16.618075801749271</v>
      </c>
      <c r="BV31" s="45">
        <f t="shared" si="7"/>
        <v>202.7614344642717</v>
      </c>
      <c r="BW31" s="45">
        <f t="shared" si="4"/>
        <v>202.76143438394348</v>
      </c>
      <c r="BX31" s="45">
        <f t="shared" si="5"/>
        <v>1422.8872593983979</v>
      </c>
      <c r="BY31" s="45">
        <f t="shared" si="8"/>
        <v>17074.647112780774</v>
      </c>
      <c r="BZ31" s="45">
        <f t="shared" si="9"/>
        <v>34149.294225561549</v>
      </c>
      <c r="CA31" s="48">
        <v>43101</v>
      </c>
      <c r="CB31" s="111">
        <v>0</v>
      </c>
      <c r="CC31" s="111">
        <v>0</v>
      </c>
    </row>
    <row r="32" spans="1:81">
      <c r="A32" s="42" t="s">
        <v>169</v>
      </c>
      <c r="B32" s="42" t="s">
        <v>0</v>
      </c>
      <c r="C32" s="42" t="s">
        <v>170</v>
      </c>
      <c r="D32" s="42" t="s">
        <v>445</v>
      </c>
      <c r="E32" s="65" t="s">
        <v>402</v>
      </c>
      <c r="F32" s="43" t="s">
        <v>63</v>
      </c>
      <c r="G32" s="43">
        <v>1</v>
      </c>
      <c r="H32" s="45">
        <v>1076.08</v>
      </c>
      <c r="I32" s="45">
        <v>1076.08</v>
      </c>
      <c r="J32" s="45"/>
      <c r="K32" s="45"/>
      <c r="L32" s="45"/>
      <c r="M32" s="45"/>
      <c r="N32" s="45"/>
      <c r="O32" s="45"/>
      <c r="P32" s="45">
        <v>35.217163636363637</v>
      </c>
      <c r="Q32" s="45">
        <v>1111.2971636363636</v>
      </c>
      <c r="R32" s="45">
        <v>222.25943272727272</v>
      </c>
      <c r="S32" s="45">
        <v>16.669457454545455</v>
      </c>
      <c r="T32" s="45">
        <v>11.112971636363637</v>
      </c>
      <c r="U32" s="45">
        <v>2.2225943272727271</v>
      </c>
      <c r="V32" s="45">
        <v>27.782429090909091</v>
      </c>
      <c r="W32" s="45">
        <v>88.903773090909098</v>
      </c>
      <c r="X32" s="45">
        <v>33.33891490909091</v>
      </c>
      <c r="Y32" s="45">
        <v>6.6677829818181822</v>
      </c>
      <c r="Z32" s="45">
        <v>408.95735621818187</v>
      </c>
      <c r="AA32" s="45">
        <v>92.608096969696959</v>
      </c>
      <c r="AB32" s="45">
        <v>123.46511488</v>
      </c>
      <c r="AC32" s="45">
        <v>79.514941960688503</v>
      </c>
      <c r="AD32" s="45">
        <v>295.58815381038551</v>
      </c>
      <c r="AE32" s="45">
        <v>115.43520000000001</v>
      </c>
      <c r="AF32" s="45">
        <v>397</v>
      </c>
      <c r="AG32" s="45">
        <v>0</v>
      </c>
      <c r="AH32" s="45">
        <v>0</v>
      </c>
      <c r="AI32" s="45">
        <v>9.84</v>
      </c>
      <c r="AJ32" s="45">
        <v>0</v>
      </c>
      <c r="AK32" s="45">
        <v>3.0700000000000003</v>
      </c>
      <c r="AL32" s="45">
        <v>0</v>
      </c>
      <c r="AM32" s="45">
        <v>525.34520000000009</v>
      </c>
      <c r="AN32" s="45">
        <v>1229.8907100285674</v>
      </c>
      <c r="AO32" s="45">
        <v>5.5768510246913587</v>
      </c>
      <c r="AP32" s="45">
        <v>0.44614808197530864</v>
      </c>
      <c r="AQ32" s="45">
        <v>0.22307404098765432</v>
      </c>
      <c r="AR32" s="45">
        <v>3.8895400727272733</v>
      </c>
      <c r="AS32" s="45">
        <v>1.4313507467636368</v>
      </c>
      <c r="AT32" s="45">
        <v>47.785778036363631</v>
      </c>
      <c r="AU32" s="45">
        <v>1.8521619393939395</v>
      </c>
      <c r="AV32" s="45">
        <v>61.204903942902803</v>
      </c>
      <c r="AW32" s="45">
        <v>15.434682828282828</v>
      </c>
      <c r="AX32" s="45">
        <v>9.1373322343434342</v>
      </c>
      <c r="AY32" s="45">
        <v>0.23152024242424241</v>
      </c>
      <c r="AZ32" s="45">
        <v>3.7043238787878789</v>
      </c>
      <c r="BA32" s="45">
        <v>1.4405703973063972</v>
      </c>
      <c r="BB32" s="45">
        <v>11.021022085861281</v>
      </c>
      <c r="BC32" s="45">
        <v>40.969451667006062</v>
      </c>
      <c r="BD32" s="45"/>
      <c r="BE32" s="45">
        <v>0</v>
      </c>
      <c r="BF32" s="45">
        <v>40.969451667006062</v>
      </c>
      <c r="BG32" s="45">
        <v>53.087083333333339</v>
      </c>
      <c r="BH32" s="45">
        <v>8.3993644785028909</v>
      </c>
      <c r="BI32" s="45">
        <v>2.3263282550843525</v>
      </c>
      <c r="BJ32" s="45">
        <v>383.84371138272417</v>
      </c>
      <c r="BK32" s="45"/>
      <c r="BL32" s="45">
        <v>447.65648744964477</v>
      </c>
      <c r="BM32" s="45">
        <v>2891.0187167244849</v>
      </c>
      <c r="BN32" s="45">
        <f t="shared" si="0"/>
        <v>-4.7067307375242176E-8</v>
      </c>
      <c r="BO32" s="45">
        <f t="shared" si="1"/>
        <v>-3.3260897211837811E-8</v>
      </c>
      <c r="BP32" s="46">
        <f t="shared" si="2"/>
        <v>8.6609686609686669</v>
      </c>
      <c r="BQ32" s="46">
        <f t="shared" si="3"/>
        <v>1.8803418803418819</v>
      </c>
      <c r="BR32" s="64">
        <v>3</v>
      </c>
      <c r="BS32" s="46">
        <f t="shared" si="6"/>
        <v>3.4188034188034218</v>
      </c>
      <c r="BT32" s="46">
        <f t="shared" si="10"/>
        <v>12.25</v>
      </c>
      <c r="BU32" s="46">
        <f t="shared" si="11"/>
        <v>13.960113960113972</v>
      </c>
      <c r="BV32" s="45">
        <f t="shared" si="7"/>
        <v>403.58950745174872</v>
      </c>
      <c r="BW32" s="45">
        <f t="shared" si="4"/>
        <v>403.5895073714205</v>
      </c>
      <c r="BX32" s="45">
        <f t="shared" si="5"/>
        <v>3294.6082240959054</v>
      </c>
      <c r="BY32" s="45">
        <f t="shared" si="8"/>
        <v>39535.298689150863</v>
      </c>
      <c r="BZ32" s="45">
        <f t="shared" si="9"/>
        <v>79070.597378301725</v>
      </c>
      <c r="CA32" s="48">
        <v>43101</v>
      </c>
      <c r="CB32" s="111">
        <v>0</v>
      </c>
      <c r="CC32" s="111">
        <v>0</v>
      </c>
    </row>
    <row r="33" spans="1:81">
      <c r="A33" s="42" t="s">
        <v>446</v>
      </c>
      <c r="B33" s="42" t="s">
        <v>2</v>
      </c>
      <c r="C33" s="42" t="s">
        <v>165</v>
      </c>
      <c r="D33" s="42" t="s">
        <v>447</v>
      </c>
      <c r="E33" s="65" t="s">
        <v>402</v>
      </c>
      <c r="F33" s="43" t="s">
        <v>63</v>
      </c>
      <c r="G33" s="43">
        <v>1</v>
      </c>
      <c r="H33" s="45">
        <v>260.39999999999998</v>
      </c>
      <c r="I33" s="45">
        <v>260.39999999999998</v>
      </c>
      <c r="J33" s="45"/>
      <c r="K33" s="45"/>
      <c r="L33" s="45"/>
      <c r="M33" s="45"/>
      <c r="N33" s="45"/>
      <c r="O33" s="45"/>
      <c r="P33" s="45">
        <v>8.5221818181818172</v>
      </c>
      <c r="Q33" s="45">
        <v>268.9221818181818</v>
      </c>
      <c r="R33" s="45">
        <v>53.78443636363636</v>
      </c>
      <c r="S33" s="45">
        <v>4.0338327272727268</v>
      </c>
      <c r="T33" s="45">
        <v>2.6892218181818182</v>
      </c>
      <c r="U33" s="45">
        <v>0.53784436363636356</v>
      </c>
      <c r="V33" s="45">
        <v>6.723054545454545</v>
      </c>
      <c r="W33" s="45">
        <v>21.513774545454545</v>
      </c>
      <c r="X33" s="45">
        <v>8.0676654545454536</v>
      </c>
      <c r="Y33" s="45">
        <v>1.6135330909090908</v>
      </c>
      <c r="Z33" s="45">
        <v>98.96336290909089</v>
      </c>
      <c r="AA33" s="45">
        <v>22.410181818181815</v>
      </c>
      <c r="AB33" s="45">
        <v>29.877254399999998</v>
      </c>
      <c r="AC33" s="45">
        <v>19.241776528290913</v>
      </c>
      <c r="AD33" s="45">
        <v>71.529212746472723</v>
      </c>
      <c r="AE33" s="45">
        <v>164.376</v>
      </c>
      <c r="AF33" s="45">
        <v>397</v>
      </c>
      <c r="AG33" s="45">
        <v>0</v>
      </c>
      <c r="AH33" s="45">
        <v>0</v>
      </c>
      <c r="AI33" s="45">
        <v>0</v>
      </c>
      <c r="AJ33" s="45">
        <v>0</v>
      </c>
      <c r="AK33" s="45">
        <v>3.0700000000000003</v>
      </c>
      <c r="AL33" s="45">
        <v>0</v>
      </c>
      <c r="AM33" s="45">
        <v>564.44600000000003</v>
      </c>
      <c r="AN33" s="45">
        <v>734.93857565556357</v>
      </c>
      <c r="AO33" s="45">
        <v>1.349539074074074</v>
      </c>
      <c r="AP33" s="45">
        <v>0.10796312592592593</v>
      </c>
      <c r="AQ33" s="45">
        <v>5.3981562962962963E-2</v>
      </c>
      <c r="AR33" s="45">
        <v>0.94122763636363638</v>
      </c>
      <c r="AS33" s="45">
        <v>0.34637177018181831</v>
      </c>
      <c r="AT33" s="45">
        <v>11.563653818181816</v>
      </c>
      <c r="AU33" s="45">
        <v>0.44820363636363636</v>
      </c>
      <c r="AV33" s="45">
        <v>14.81094062405387</v>
      </c>
      <c r="AW33" s="45">
        <v>3.7350303030303027</v>
      </c>
      <c r="AX33" s="45">
        <v>2.2111379393939394</v>
      </c>
      <c r="AY33" s="45">
        <v>5.6025454545454538E-2</v>
      </c>
      <c r="AZ33" s="45">
        <v>0.89640727272727272</v>
      </c>
      <c r="BA33" s="45">
        <v>0.34860282828282824</v>
      </c>
      <c r="BB33" s="45">
        <v>2.6669709976565659</v>
      </c>
      <c r="BC33" s="45">
        <v>9.9141747956363648</v>
      </c>
      <c r="BD33" s="45"/>
      <c r="BE33" s="45">
        <v>0</v>
      </c>
      <c r="BF33" s="45">
        <v>9.9141747956363648</v>
      </c>
      <c r="BG33" s="45">
        <v>29.470416666666669</v>
      </c>
      <c r="BH33" s="45">
        <v>2.0998411196257227</v>
      </c>
      <c r="BI33" s="45">
        <v>0.58158206377108801</v>
      </c>
      <c r="BJ33" s="45">
        <v>95.960927845681056</v>
      </c>
      <c r="BK33" s="45"/>
      <c r="BL33" s="45">
        <v>128.11276769574454</v>
      </c>
      <c r="BM33" s="45">
        <v>1156.6986405891803</v>
      </c>
      <c r="BN33" s="45">
        <f t="shared" si="0"/>
        <v>-4.7067307375242176E-8</v>
      </c>
      <c r="BO33" s="45">
        <f t="shared" si="1"/>
        <v>-3.3260897211837811E-8</v>
      </c>
      <c r="BP33" s="46">
        <f t="shared" si="2"/>
        <v>8.6609686609686669</v>
      </c>
      <c r="BQ33" s="46">
        <f t="shared" si="3"/>
        <v>1.8803418803418819</v>
      </c>
      <c r="BR33" s="64">
        <v>3</v>
      </c>
      <c r="BS33" s="46">
        <f t="shared" si="6"/>
        <v>3.4188034188034218</v>
      </c>
      <c r="BT33" s="46">
        <f t="shared" si="10"/>
        <v>12.25</v>
      </c>
      <c r="BU33" s="46">
        <f t="shared" si="11"/>
        <v>13.960113960113972</v>
      </c>
      <c r="BV33" s="45">
        <f t="shared" si="7"/>
        <v>161.4764483901248</v>
      </c>
      <c r="BW33" s="45">
        <f t="shared" si="4"/>
        <v>161.47644830979658</v>
      </c>
      <c r="BX33" s="45">
        <f t="shared" si="5"/>
        <v>1318.1750888989768</v>
      </c>
      <c r="BY33" s="45">
        <f t="shared" si="8"/>
        <v>15818.101066787722</v>
      </c>
      <c r="BZ33" s="45">
        <f t="shared" si="9"/>
        <v>31636.202133575443</v>
      </c>
      <c r="CA33" s="48">
        <v>43101</v>
      </c>
      <c r="CB33" s="111">
        <v>0</v>
      </c>
      <c r="CC33" s="111">
        <v>0</v>
      </c>
    </row>
    <row r="34" spans="1:81">
      <c r="A34" s="42" t="s">
        <v>448</v>
      </c>
      <c r="B34" s="42" t="s">
        <v>2</v>
      </c>
      <c r="C34" s="42" t="s">
        <v>67</v>
      </c>
      <c r="D34" s="42" t="s">
        <v>449</v>
      </c>
      <c r="E34" s="43" t="s">
        <v>402</v>
      </c>
      <c r="F34" s="43" t="s">
        <v>63</v>
      </c>
      <c r="G34" s="43">
        <v>1</v>
      </c>
      <c r="H34" s="45">
        <v>260.39999999999998</v>
      </c>
      <c r="I34" s="45">
        <v>260.39999999999998</v>
      </c>
      <c r="J34" s="45"/>
      <c r="K34" s="45"/>
      <c r="L34" s="45"/>
      <c r="M34" s="45"/>
      <c r="N34" s="45"/>
      <c r="O34" s="45"/>
      <c r="P34" s="45">
        <v>8.5221818181818172</v>
      </c>
      <c r="Q34" s="45">
        <v>268.9221818181818</v>
      </c>
      <c r="R34" s="45">
        <v>53.78443636363636</v>
      </c>
      <c r="S34" s="45">
        <v>4.0338327272727268</v>
      </c>
      <c r="T34" s="45">
        <v>2.6892218181818182</v>
      </c>
      <c r="U34" s="45">
        <v>0.53784436363636356</v>
      </c>
      <c r="V34" s="45">
        <v>6.723054545454545</v>
      </c>
      <c r="W34" s="45">
        <v>21.513774545454545</v>
      </c>
      <c r="X34" s="45">
        <v>8.0676654545454536</v>
      </c>
      <c r="Y34" s="45">
        <v>1.6135330909090908</v>
      </c>
      <c r="Z34" s="45">
        <v>98.96336290909089</v>
      </c>
      <c r="AA34" s="45">
        <v>22.410181818181815</v>
      </c>
      <c r="AB34" s="45">
        <v>29.877254399999998</v>
      </c>
      <c r="AC34" s="45">
        <v>19.241776528290913</v>
      </c>
      <c r="AD34" s="45">
        <v>71.529212746472723</v>
      </c>
      <c r="AE34" s="45">
        <v>164.376</v>
      </c>
      <c r="AF34" s="45">
        <v>397</v>
      </c>
      <c r="AG34" s="45">
        <v>0</v>
      </c>
      <c r="AH34" s="45">
        <v>0</v>
      </c>
      <c r="AI34" s="45">
        <v>9.84</v>
      </c>
      <c r="AJ34" s="45">
        <v>0</v>
      </c>
      <c r="AK34" s="45">
        <v>3.0700000000000003</v>
      </c>
      <c r="AL34" s="45">
        <v>0</v>
      </c>
      <c r="AM34" s="45">
        <v>574.28600000000006</v>
      </c>
      <c r="AN34" s="45">
        <v>744.7785756555636</v>
      </c>
      <c r="AO34" s="45">
        <v>1.349539074074074</v>
      </c>
      <c r="AP34" s="45">
        <v>0.10796312592592593</v>
      </c>
      <c r="AQ34" s="45">
        <v>5.3981562962962963E-2</v>
      </c>
      <c r="AR34" s="45">
        <v>0.94122763636363638</v>
      </c>
      <c r="AS34" s="45">
        <v>0.34637177018181831</v>
      </c>
      <c r="AT34" s="45">
        <v>11.563653818181816</v>
      </c>
      <c r="AU34" s="45">
        <v>0.44820363636363636</v>
      </c>
      <c r="AV34" s="45">
        <v>14.81094062405387</v>
      </c>
      <c r="AW34" s="45">
        <v>3.7350303030303027</v>
      </c>
      <c r="AX34" s="45">
        <v>2.2111379393939394</v>
      </c>
      <c r="AY34" s="45">
        <v>5.6025454545454538E-2</v>
      </c>
      <c r="AZ34" s="45">
        <v>0.89640727272727272</v>
      </c>
      <c r="BA34" s="45">
        <v>0.34860282828282824</v>
      </c>
      <c r="BB34" s="45">
        <v>2.6669709976565659</v>
      </c>
      <c r="BC34" s="45">
        <v>9.9141747956363648</v>
      </c>
      <c r="BD34" s="45"/>
      <c r="BE34" s="45">
        <v>0</v>
      </c>
      <c r="BF34" s="45">
        <v>9.9141747956363648</v>
      </c>
      <c r="BG34" s="45">
        <v>29.470416666666669</v>
      </c>
      <c r="BH34" s="45">
        <v>2.0998411196257227</v>
      </c>
      <c r="BI34" s="45">
        <v>0.58158206377108801</v>
      </c>
      <c r="BJ34" s="45">
        <v>95.960927845681056</v>
      </c>
      <c r="BK34" s="45"/>
      <c r="BL34" s="45">
        <v>128.11276769574454</v>
      </c>
      <c r="BM34" s="45">
        <v>1166.5386405891802</v>
      </c>
      <c r="BN34" s="45">
        <f t="shared" si="0"/>
        <v>-4.7067307375242176E-8</v>
      </c>
      <c r="BO34" s="45">
        <f t="shared" si="1"/>
        <v>-3.3260897211837811E-8</v>
      </c>
      <c r="BP34" s="46">
        <f t="shared" si="2"/>
        <v>8.6609686609686669</v>
      </c>
      <c r="BQ34" s="46">
        <f t="shared" si="3"/>
        <v>1.8803418803418819</v>
      </c>
      <c r="BR34" s="64">
        <v>3</v>
      </c>
      <c r="BS34" s="46">
        <f t="shared" si="6"/>
        <v>3.4188034188034218</v>
      </c>
      <c r="BT34" s="46">
        <f t="shared" si="10"/>
        <v>12.25</v>
      </c>
      <c r="BU34" s="46">
        <f t="shared" si="11"/>
        <v>13.960113960113972</v>
      </c>
      <c r="BV34" s="45">
        <f t="shared" si="7"/>
        <v>162.8501236038</v>
      </c>
      <c r="BW34" s="45">
        <f t="shared" si="4"/>
        <v>162.85012352347178</v>
      </c>
      <c r="BX34" s="45">
        <f t="shared" si="5"/>
        <v>1329.3887641126521</v>
      </c>
      <c r="BY34" s="45">
        <f t="shared" si="8"/>
        <v>15952.665169351825</v>
      </c>
      <c r="BZ34" s="45">
        <f t="shared" si="9"/>
        <v>31905.33033870365</v>
      </c>
      <c r="CA34" s="48">
        <v>43101</v>
      </c>
      <c r="CB34" s="111">
        <v>0</v>
      </c>
      <c r="CC34" s="111">
        <v>0</v>
      </c>
    </row>
    <row r="35" spans="1:81">
      <c r="A35" s="42" t="s">
        <v>450</v>
      </c>
      <c r="B35" s="42" t="s">
        <v>1</v>
      </c>
      <c r="C35" s="42" t="s">
        <v>165</v>
      </c>
      <c r="D35" s="42" t="s">
        <v>451</v>
      </c>
      <c r="E35" s="65" t="s">
        <v>402</v>
      </c>
      <c r="F35" s="43" t="s">
        <v>63</v>
      </c>
      <c r="G35" s="43">
        <v>1</v>
      </c>
      <c r="H35" s="45">
        <v>520.79999999999995</v>
      </c>
      <c r="I35" s="45">
        <v>520.79999999999995</v>
      </c>
      <c r="J35" s="45"/>
      <c r="K35" s="45"/>
      <c r="L35" s="45"/>
      <c r="M35" s="45"/>
      <c r="N35" s="45"/>
      <c r="O35" s="45"/>
      <c r="P35" s="45">
        <v>17.044363636363634</v>
      </c>
      <c r="Q35" s="45">
        <v>537.8443636363636</v>
      </c>
      <c r="R35" s="45">
        <v>107.56887272727272</v>
      </c>
      <c r="S35" s="45">
        <v>8.0676654545454536</v>
      </c>
      <c r="T35" s="45">
        <v>5.3784436363636363</v>
      </c>
      <c r="U35" s="45">
        <v>1.0756887272727271</v>
      </c>
      <c r="V35" s="45">
        <v>13.44610909090909</v>
      </c>
      <c r="W35" s="45">
        <v>43.027549090909091</v>
      </c>
      <c r="X35" s="45">
        <v>16.135330909090907</v>
      </c>
      <c r="Y35" s="45">
        <v>3.2270661818181816</v>
      </c>
      <c r="Z35" s="45">
        <v>197.92672581818178</v>
      </c>
      <c r="AA35" s="45">
        <v>44.820363636363631</v>
      </c>
      <c r="AB35" s="45">
        <v>59.754508799999996</v>
      </c>
      <c r="AC35" s="45">
        <v>38.483553056581826</v>
      </c>
      <c r="AD35" s="45">
        <v>143.05842549294545</v>
      </c>
      <c r="AE35" s="45">
        <v>148.75200000000001</v>
      </c>
      <c r="AF35" s="45">
        <v>397</v>
      </c>
      <c r="AG35" s="45">
        <v>0</v>
      </c>
      <c r="AH35" s="45">
        <v>0</v>
      </c>
      <c r="AI35" s="45">
        <v>0</v>
      </c>
      <c r="AJ35" s="45">
        <v>0</v>
      </c>
      <c r="AK35" s="45">
        <v>3.0700000000000003</v>
      </c>
      <c r="AL35" s="45">
        <v>0</v>
      </c>
      <c r="AM35" s="45">
        <v>548.822</v>
      </c>
      <c r="AN35" s="45">
        <v>889.80715131112731</v>
      </c>
      <c r="AO35" s="45">
        <v>2.6990781481481481</v>
      </c>
      <c r="AP35" s="45">
        <v>0.21592625185185185</v>
      </c>
      <c r="AQ35" s="45">
        <v>0.10796312592592593</v>
      </c>
      <c r="AR35" s="45">
        <v>1.8824552727272728</v>
      </c>
      <c r="AS35" s="45">
        <v>0.69274354036363661</v>
      </c>
      <c r="AT35" s="45">
        <v>23.127307636363632</v>
      </c>
      <c r="AU35" s="45">
        <v>0.89640727272727272</v>
      </c>
      <c r="AV35" s="45">
        <v>29.621881248107741</v>
      </c>
      <c r="AW35" s="45">
        <v>7.4700606060606054</v>
      </c>
      <c r="AX35" s="45">
        <v>4.4222758787878789</v>
      </c>
      <c r="AY35" s="45">
        <v>0.11205090909090908</v>
      </c>
      <c r="AZ35" s="45">
        <v>1.7928145454545454</v>
      </c>
      <c r="BA35" s="45">
        <v>0.69720565656565647</v>
      </c>
      <c r="BB35" s="45">
        <v>5.3339419953131317</v>
      </c>
      <c r="BC35" s="45">
        <v>19.82834959127273</v>
      </c>
      <c r="BD35" s="45"/>
      <c r="BE35" s="45">
        <v>0</v>
      </c>
      <c r="BF35" s="45">
        <v>19.82834959127273</v>
      </c>
      <c r="BG35" s="45">
        <v>29.470416666666669</v>
      </c>
      <c r="BH35" s="45">
        <v>4.1996822392514455</v>
      </c>
      <c r="BI35" s="45">
        <v>1.1631641275421762</v>
      </c>
      <c r="BJ35" s="45">
        <v>191.92185569136208</v>
      </c>
      <c r="BK35" s="45"/>
      <c r="BL35" s="45">
        <v>226.75511872482238</v>
      </c>
      <c r="BM35" s="45">
        <v>1703.8568645116939</v>
      </c>
      <c r="BN35" s="45">
        <f t="shared" si="0"/>
        <v>-4.7067307375242176E-8</v>
      </c>
      <c r="BO35" s="45">
        <f t="shared" si="1"/>
        <v>-3.3260897211837811E-8</v>
      </c>
      <c r="BP35" s="46">
        <f t="shared" si="2"/>
        <v>8.6609686609686669</v>
      </c>
      <c r="BQ35" s="46">
        <f t="shared" si="3"/>
        <v>1.8803418803418819</v>
      </c>
      <c r="BR35" s="64">
        <v>3</v>
      </c>
      <c r="BS35" s="46">
        <f t="shared" si="6"/>
        <v>3.4188034188034218</v>
      </c>
      <c r="BT35" s="46">
        <f t="shared" si="10"/>
        <v>12.25</v>
      </c>
      <c r="BU35" s="46">
        <f t="shared" si="11"/>
        <v>13.960113960113972</v>
      </c>
      <c r="BV35" s="45">
        <f t="shared" si="7"/>
        <v>237.8603599918433</v>
      </c>
      <c r="BW35" s="45">
        <f t="shared" si="4"/>
        <v>237.86035991151508</v>
      </c>
      <c r="BX35" s="45">
        <f t="shared" si="5"/>
        <v>1941.717224423209</v>
      </c>
      <c r="BY35" s="45">
        <f t="shared" si="8"/>
        <v>23300.606693078509</v>
      </c>
      <c r="BZ35" s="45">
        <f t="shared" si="9"/>
        <v>46601.213386157018</v>
      </c>
      <c r="CA35" s="48">
        <v>43101</v>
      </c>
      <c r="CB35" s="111">
        <v>0</v>
      </c>
      <c r="CC35" s="111">
        <v>0</v>
      </c>
    </row>
    <row r="36" spans="1:81">
      <c r="A36" s="42" t="s">
        <v>450</v>
      </c>
      <c r="B36" s="42" t="s">
        <v>0</v>
      </c>
      <c r="C36" s="42" t="s">
        <v>165</v>
      </c>
      <c r="D36" s="42" t="s">
        <v>452</v>
      </c>
      <c r="E36" s="65" t="s">
        <v>402</v>
      </c>
      <c r="F36" s="43" t="s">
        <v>63</v>
      </c>
      <c r="G36" s="43">
        <v>1</v>
      </c>
      <c r="H36" s="45">
        <v>1041.5999999999999</v>
      </c>
      <c r="I36" s="45">
        <v>1041.5999999999999</v>
      </c>
      <c r="J36" s="45"/>
      <c r="K36" s="45"/>
      <c r="L36" s="45"/>
      <c r="M36" s="45"/>
      <c r="N36" s="45"/>
      <c r="O36" s="45"/>
      <c r="P36" s="45">
        <v>34.088727272727269</v>
      </c>
      <c r="Q36" s="45">
        <v>1075.6887272727272</v>
      </c>
      <c r="R36" s="45">
        <v>215.13774545454544</v>
      </c>
      <c r="S36" s="45">
        <v>16.135330909090907</v>
      </c>
      <c r="T36" s="45">
        <v>10.756887272727273</v>
      </c>
      <c r="U36" s="45">
        <v>2.1513774545454543</v>
      </c>
      <c r="V36" s="45">
        <v>26.89221818181818</v>
      </c>
      <c r="W36" s="45">
        <v>86.055098181818181</v>
      </c>
      <c r="X36" s="45">
        <v>32.270661818181814</v>
      </c>
      <c r="Y36" s="45">
        <v>6.4541323636363632</v>
      </c>
      <c r="Z36" s="45">
        <v>395.85345163636356</v>
      </c>
      <c r="AA36" s="45">
        <v>89.640727272727261</v>
      </c>
      <c r="AB36" s="45">
        <v>119.50901759999999</v>
      </c>
      <c r="AC36" s="45">
        <v>76.967106113163652</v>
      </c>
      <c r="AD36" s="45">
        <v>286.11685098589089</v>
      </c>
      <c r="AE36" s="45">
        <v>117.504</v>
      </c>
      <c r="AF36" s="45">
        <v>397</v>
      </c>
      <c r="AG36" s="45">
        <v>0</v>
      </c>
      <c r="AH36" s="45">
        <v>0</v>
      </c>
      <c r="AI36" s="45">
        <v>0</v>
      </c>
      <c r="AJ36" s="45">
        <v>0</v>
      </c>
      <c r="AK36" s="45">
        <v>3.0700000000000003</v>
      </c>
      <c r="AL36" s="45">
        <v>0</v>
      </c>
      <c r="AM36" s="45">
        <v>517.57400000000007</v>
      </c>
      <c r="AN36" s="45">
        <v>1199.5443026222545</v>
      </c>
      <c r="AO36" s="45">
        <v>5.3981562962962961</v>
      </c>
      <c r="AP36" s="45">
        <v>0.43185250370370371</v>
      </c>
      <c r="AQ36" s="45">
        <v>0.21592625185185185</v>
      </c>
      <c r="AR36" s="45">
        <v>3.7649105454545455</v>
      </c>
      <c r="AS36" s="45">
        <v>1.3854870807272732</v>
      </c>
      <c r="AT36" s="45">
        <v>46.254615272727264</v>
      </c>
      <c r="AU36" s="45">
        <v>1.7928145454545454</v>
      </c>
      <c r="AV36" s="45">
        <v>59.243762496215481</v>
      </c>
      <c r="AW36" s="45">
        <v>14.940121212121211</v>
      </c>
      <c r="AX36" s="45">
        <v>8.8445517575757577</v>
      </c>
      <c r="AY36" s="45">
        <v>0.22410181818181815</v>
      </c>
      <c r="AZ36" s="45">
        <v>3.5856290909090909</v>
      </c>
      <c r="BA36" s="45">
        <v>1.3944113131313129</v>
      </c>
      <c r="BB36" s="45">
        <v>10.667883990626263</v>
      </c>
      <c r="BC36" s="45">
        <v>39.656699182545459</v>
      </c>
      <c r="BD36" s="45"/>
      <c r="BE36" s="45">
        <v>0</v>
      </c>
      <c r="BF36" s="45">
        <v>39.656699182545459</v>
      </c>
      <c r="BG36" s="45">
        <v>53.087083333333339</v>
      </c>
      <c r="BH36" s="45">
        <v>8.3993644785028909</v>
      </c>
      <c r="BI36" s="45">
        <v>2.3263282550843525</v>
      </c>
      <c r="BJ36" s="45">
        <v>383.84371138272417</v>
      </c>
      <c r="BK36" s="45"/>
      <c r="BL36" s="45">
        <v>447.65648744964477</v>
      </c>
      <c r="BM36" s="45">
        <v>2821.7899790233873</v>
      </c>
      <c r="BN36" s="45">
        <f t="shared" si="0"/>
        <v>-4.7067307375242176E-8</v>
      </c>
      <c r="BO36" s="45">
        <f t="shared" si="1"/>
        <v>-3.3260897211837811E-8</v>
      </c>
      <c r="BP36" s="46">
        <f t="shared" si="2"/>
        <v>8.6609686609686669</v>
      </c>
      <c r="BQ36" s="46">
        <f t="shared" si="3"/>
        <v>1.8803418803418819</v>
      </c>
      <c r="BR36" s="64">
        <v>3</v>
      </c>
      <c r="BS36" s="46">
        <f t="shared" si="6"/>
        <v>3.4188034188034218</v>
      </c>
      <c r="BT36" s="46">
        <f t="shared" si="10"/>
        <v>12.25</v>
      </c>
      <c r="BU36" s="46">
        <f t="shared" si="11"/>
        <v>13.960113960113972</v>
      </c>
      <c r="BV36" s="45">
        <f t="shared" si="7"/>
        <v>393.92509677552704</v>
      </c>
      <c r="BW36" s="45">
        <f t="shared" si="4"/>
        <v>393.92509669519882</v>
      </c>
      <c r="BX36" s="45">
        <f t="shared" si="5"/>
        <v>3215.7150757185864</v>
      </c>
      <c r="BY36" s="45">
        <f t="shared" si="8"/>
        <v>38588.580908623037</v>
      </c>
      <c r="BZ36" s="45">
        <f t="shared" si="9"/>
        <v>77177.161817246073</v>
      </c>
      <c r="CA36" s="48">
        <v>43101</v>
      </c>
      <c r="CB36" s="111">
        <v>0</v>
      </c>
      <c r="CC36" s="111">
        <v>0</v>
      </c>
    </row>
    <row r="37" spans="1:81">
      <c r="A37" s="42" t="s">
        <v>453</v>
      </c>
      <c r="B37" s="42" t="s">
        <v>2</v>
      </c>
      <c r="C37" s="42" t="s">
        <v>70</v>
      </c>
      <c r="D37" s="42" t="s">
        <v>454</v>
      </c>
      <c r="E37" s="43" t="s">
        <v>402</v>
      </c>
      <c r="F37" s="43" t="s">
        <v>63</v>
      </c>
      <c r="G37" s="43">
        <v>1</v>
      </c>
      <c r="H37" s="45">
        <v>260.39999999999998</v>
      </c>
      <c r="I37" s="45">
        <v>260.39999999999998</v>
      </c>
      <c r="J37" s="45"/>
      <c r="K37" s="45"/>
      <c r="L37" s="45"/>
      <c r="M37" s="45"/>
      <c r="N37" s="45"/>
      <c r="O37" s="45"/>
      <c r="P37" s="45">
        <v>8.5221818181818172</v>
      </c>
      <c r="Q37" s="45">
        <v>268.9221818181818</v>
      </c>
      <c r="R37" s="45">
        <v>53.78443636363636</v>
      </c>
      <c r="S37" s="45">
        <v>4.0338327272727268</v>
      </c>
      <c r="T37" s="45">
        <v>2.6892218181818182</v>
      </c>
      <c r="U37" s="45">
        <v>0.53784436363636356</v>
      </c>
      <c r="V37" s="45">
        <v>6.723054545454545</v>
      </c>
      <c r="W37" s="45">
        <v>21.513774545454545</v>
      </c>
      <c r="X37" s="45">
        <v>8.0676654545454536</v>
      </c>
      <c r="Y37" s="45">
        <v>1.6135330909090908</v>
      </c>
      <c r="Z37" s="45">
        <v>98.96336290909089</v>
      </c>
      <c r="AA37" s="45">
        <v>22.410181818181815</v>
      </c>
      <c r="AB37" s="45">
        <v>29.877254399999998</v>
      </c>
      <c r="AC37" s="45">
        <v>19.241776528290913</v>
      </c>
      <c r="AD37" s="45">
        <v>71.529212746472723</v>
      </c>
      <c r="AE37" s="45">
        <v>164.376</v>
      </c>
      <c r="AF37" s="45">
        <v>397</v>
      </c>
      <c r="AG37" s="45">
        <v>0</v>
      </c>
      <c r="AH37" s="45">
        <v>32.619999999999997</v>
      </c>
      <c r="AI37" s="45">
        <v>0</v>
      </c>
      <c r="AJ37" s="45">
        <v>0</v>
      </c>
      <c r="AK37" s="45">
        <v>3.0700000000000003</v>
      </c>
      <c r="AL37" s="45">
        <v>0</v>
      </c>
      <c r="AM37" s="45">
        <v>597.06600000000003</v>
      </c>
      <c r="AN37" s="45">
        <v>767.55857565556357</v>
      </c>
      <c r="AO37" s="45">
        <v>1.349539074074074</v>
      </c>
      <c r="AP37" s="45">
        <v>0.10796312592592593</v>
      </c>
      <c r="AQ37" s="45">
        <v>5.3981562962962963E-2</v>
      </c>
      <c r="AR37" s="45">
        <v>0.94122763636363638</v>
      </c>
      <c r="AS37" s="45">
        <v>0.34637177018181831</v>
      </c>
      <c r="AT37" s="45">
        <v>11.563653818181816</v>
      </c>
      <c r="AU37" s="45">
        <v>0.44820363636363636</v>
      </c>
      <c r="AV37" s="45">
        <v>14.81094062405387</v>
      </c>
      <c r="AW37" s="45">
        <v>3.7350303030303027</v>
      </c>
      <c r="AX37" s="45">
        <v>2.2111379393939394</v>
      </c>
      <c r="AY37" s="45">
        <v>5.6025454545454538E-2</v>
      </c>
      <c r="AZ37" s="45">
        <v>0.89640727272727272</v>
      </c>
      <c r="BA37" s="45">
        <v>0.34860282828282824</v>
      </c>
      <c r="BB37" s="45">
        <v>2.6669709976565659</v>
      </c>
      <c r="BC37" s="45">
        <v>9.9141747956363648</v>
      </c>
      <c r="BD37" s="45"/>
      <c r="BE37" s="45">
        <v>0</v>
      </c>
      <c r="BF37" s="45">
        <v>9.9141747956363648</v>
      </c>
      <c r="BG37" s="45">
        <v>29.470416666666669</v>
      </c>
      <c r="BH37" s="45">
        <v>2.0998411196257227</v>
      </c>
      <c r="BI37" s="45">
        <v>0.58158206377108801</v>
      </c>
      <c r="BJ37" s="45">
        <v>95.960927845681056</v>
      </c>
      <c r="BK37" s="45"/>
      <c r="BL37" s="45">
        <v>128.11276769574454</v>
      </c>
      <c r="BM37" s="45">
        <v>1189.3186405891802</v>
      </c>
      <c r="BN37" s="45">
        <f t="shared" si="0"/>
        <v>-4.7067307375242176E-8</v>
      </c>
      <c r="BO37" s="45">
        <f t="shared" si="1"/>
        <v>-3.3260897211837811E-8</v>
      </c>
      <c r="BP37" s="46">
        <f t="shared" si="2"/>
        <v>8.6609686609686669</v>
      </c>
      <c r="BQ37" s="46">
        <f t="shared" si="3"/>
        <v>1.8803418803418819</v>
      </c>
      <c r="BR37" s="64">
        <v>3</v>
      </c>
      <c r="BS37" s="46">
        <f t="shared" si="6"/>
        <v>3.4188034188034218</v>
      </c>
      <c r="BT37" s="46">
        <f t="shared" si="10"/>
        <v>12.25</v>
      </c>
      <c r="BU37" s="46">
        <f t="shared" si="11"/>
        <v>13.960113960113972</v>
      </c>
      <c r="BV37" s="45">
        <f t="shared" si="7"/>
        <v>166.03023756391394</v>
      </c>
      <c r="BW37" s="45">
        <f t="shared" si="4"/>
        <v>166.03023748358572</v>
      </c>
      <c r="BX37" s="45">
        <f t="shared" si="5"/>
        <v>1355.348878072766</v>
      </c>
      <c r="BY37" s="45">
        <f t="shared" si="8"/>
        <v>16264.186536873192</v>
      </c>
      <c r="BZ37" s="45">
        <f t="shared" si="9"/>
        <v>32528.373073746385</v>
      </c>
      <c r="CA37" s="48">
        <v>43101</v>
      </c>
      <c r="CB37" s="111">
        <v>0</v>
      </c>
      <c r="CC37" s="111">
        <v>0</v>
      </c>
    </row>
    <row r="38" spans="1:81">
      <c r="A38" s="42" t="s">
        <v>174</v>
      </c>
      <c r="B38" s="42" t="s">
        <v>0</v>
      </c>
      <c r="C38" s="42" t="s">
        <v>175</v>
      </c>
      <c r="D38" s="42" t="s">
        <v>455</v>
      </c>
      <c r="E38" s="43" t="s">
        <v>402</v>
      </c>
      <c r="F38" s="43" t="s">
        <v>63</v>
      </c>
      <c r="G38" s="43">
        <v>1</v>
      </c>
      <c r="H38" s="45">
        <v>1041.5999999999999</v>
      </c>
      <c r="I38" s="45">
        <v>1041.5999999999999</v>
      </c>
      <c r="J38" s="45"/>
      <c r="K38" s="45"/>
      <c r="L38" s="45"/>
      <c r="M38" s="45"/>
      <c r="N38" s="45"/>
      <c r="O38" s="45"/>
      <c r="P38" s="45">
        <v>34.088727272727269</v>
      </c>
      <c r="Q38" s="45">
        <v>1075.6887272727272</v>
      </c>
      <c r="R38" s="45">
        <v>215.13774545454544</v>
      </c>
      <c r="S38" s="45">
        <v>16.135330909090907</v>
      </c>
      <c r="T38" s="45">
        <v>10.756887272727273</v>
      </c>
      <c r="U38" s="45">
        <v>2.1513774545454543</v>
      </c>
      <c r="V38" s="45">
        <v>26.89221818181818</v>
      </c>
      <c r="W38" s="45">
        <v>86.055098181818181</v>
      </c>
      <c r="X38" s="45">
        <v>32.270661818181814</v>
      </c>
      <c r="Y38" s="45">
        <v>6.4541323636363632</v>
      </c>
      <c r="Z38" s="45">
        <v>395.85345163636356</v>
      </c>
      <c r="AA38" s="45">
        <v>89.640727272727261</v>
      </c>
      <c r="AB38" s="45">
        <v>119.50901759999999</v>
      </c>
      <c r="AC38" s="45">
        <v>76.967106113163652</v>
      </c>
      <c r="AD38" s="45">
        <v>286.11685098589089</v>
      </c>
      <c r="AE38" s="45">
        <v>117.504</v>
      </c>
      <c r="AF38" s="45">
        <v>397</v>
      </c>
      <c r="AG38" s="45">
        <v>0</v>
      </c>
      <c r="AH38" s="45">
        <v>0</v>
      </c>
      <c r="AI38" s="45">
        <v>0</v>
      </c>
      <c r="AJ38" s="45">
        <v>0</v>
      </c>
      <c r="AK38" s="45">
        <v>3.0700000000000003</v>
      </c>
      <c r="AL38" s="45">
        <v>0</v>
      </c>
      <c r="AM38" s="45">
        <v>517.57400000000007</v>
      </c>
      <c r="AN38" s="45">
        <v>1199.5443026222545</v>
      </c>
      <c r="AO38" s="45">
        <v>5.3981562962962961</v>
      </c>
      <c r="AP38" s="45">
        <v>0.43185250370370371</v>
      </c>
      <c r="AQ38" s="45">
        <v>0.21592625185185185</v>
      </c>
      <c r="AR38" s="45">
        <v>3.7649105454545455</v>
      </c>
      <c r="AS38" s="45">
        <v>1.3854870807272732</v>
      </c>
      <c r="AT38" s="45">
        <v>46.254615272727264</v>
      </c>
      <c r="AU38" s="45">
        <v>1.7928145454545454</v>
      </c>
      <c r="AV38" s="45">
        <v>59.243762496215481</v>
      </c>
      <c r="AW38" s="45">
        <v>14.940121212121211</v>
      </c>
      <c r="AX38" s="45">
        <v>8.8445517575757577</v>
      </c>
      <c r="AY38" s="45">
        <v>0.22410181818181815</v>
      </c>
      <c r="AZ38" s="45">
        <v>3.5856290909090909</v>
      </c>
      <c r="BA38" s="45">
        <v>1.3944113131313129</v>
      </c>
      <c r="BB38" s="45">
        <v>10.667883990626263</v>
      </c>
      <c r="BC38" s="45">
        <v>39.656699182545459</v>
      </c>
      <c r="BD38" s="45"/>
      <c r="BE38" s="45">
        <v>0</v>
      </c>
      <c r="BF38" s="45">
        <v>39.656699182545459</v>
      </c>
      <c r="BG38" s="45">
        <v>53.087083333333339</v>
      </c>
      <c r="BH38" s="45">
        <v>8.3993644785028909</v>
      </c>
      <c r="BI38" s="45">
        <v>2.3263282550843525</v>
      </c>
      <c r="BJ38" s="45">
        <v>383.84371138272417</v>
      </c>
      <c r="BK38" s="45"/>
      <c r="BL38" s="45">
        <v>447.65648744964477</v>
      </c>
      <c r="BM38" s="45">
        <v>2821.7899790233873</v>
      </c>
      <c r="BN38" s="45">
        <f t="shared" si="0"/>
        <v>-4.7067307375242176E-8</v>
      </c>
      <c r="BO38" s="45">
        <f t="shared" si="1"/>
        <v>-3.3260897211837811E-8</v>
      </c>
      <c r="BP38" s="46">
        <f t="shared" si="2"/>
        <v>8.8629737609329435</v>
      </c>
      <c r="BQ38" s="46">
        <f t="shared" si="3"/>
        <v>1.9241982507288626</v>
      </c>
      <c r="BR38" s="64">
        <v>5</v>
      </c>
      <c r="BS38" s="46">
        <f t="shared" si="6"/>
        <v>5.8309037900874632</v>
      </c>
      <c r="BT38" s="46">
        <f t="shared" si="10"/>
        <v>14.25</v>
      </c>
      <c r="BU38" s="46">
        <f t="shared" si="11"/>
        <v>16.618075801749271</v>
      </c>
      <c r="BV38" s="45">
        <f t="shared" si="7"/>
        <v>468.92719766692227</v>
      </c>
      <c r="BW38" s="45">
        <f t="shared" si="4"/>
        <v>468.92719758659405</v>
      </c>
      <c r="BX38" s="45">
        <f t="shared" si="5"/>
        <v>3290.7171766099814</v>
      </c>
      <c r="BY38" s="45">
        <f t="shared" si="8"/>
        <v>39488.606119319775</v>
      </c>
      <c r="BZ38" s="45">
        <f t="shared" si="9"/>
        <v>78977.212238639549</v>
      </c>
      <c r="CA38" s="48">
        <v>43101</v>
      </c>
      <c r="CB38" s="111">
        <v>0</v>
      </c>
      <c r="CC38" s="111">
        <v>0</v>
      </c>
    </row>
    <row r="39" spans="1:81">
      <c r="A39" s="42" t="s">
        <v>177</v>
      </c>
      <c r="B39" s="42" t="s">
        <v>0</v>
      </c>
      <c r="C39" s="42" t="s">
        <v>178</v>
      </c>
      <c r="D39" s="42" t="s">
        <v>456</v>
      </c>
      <c r="E39" s="43" t="s">
        <v>402</v>
      </c>
      <c r="F39" s="43" t="s">
        <v>63</v>
      </c>
      <c r="G39" s="43">
        <v>1</v>
      </c>
      <c r="H39" s="45">
        <v>1041.5999999999999</v>
      </c>
      <c r="I39" s="45">
        <v>1041.5999999999999</v>
      </c>
      <c r="J39" s="45"/>
      <c r="K39" s="45"/>
      <c r="L39" s="45"/>
      <c r="M39" s="45"/>
      <c r="N39" s="45"/>
      <c r="O39" s="45"/>
      <c r="P39" s="45">
        <v>34.088727272727269</v>
      </c>
      <c r="Q39" s="45">
        <v>1075.6887272727272</v>
      </c>
      <c r="R39" s="45">
        <v>215.13774545454544</v>
      </c>
      <c r="S39" s="45">
        <v>16.135330909090907</v>
      </c>
      <c r="T39" s="45">
        <v>10.756887272727273</v>
      </c>
      <c r="U39" s="45">
        <v>2.1513774545454543</v>
      </c>
      <c r="V39" s="45">
        <v>26.89221818181818</v>
      </c>
      <c r="W39" s="45">
        <v>86.055098181818181</v>
      </c>
      <c r="X39" s="45">
        <v>32.270661818181814</v>
      </c>
      <c r="Y39" s="45">
        <v>6.4541323636363632</v>
      </c>
      <c r="Z39" s="45">
        <v>395.85345163636356</v>
      </c>
      <c r="AA39" s="45">
        <v>89.640727272727261</v>
      </c>
      <c r="AB39" s="45">
        <v>119.50901759999999</v>
      </c>
      <c r="AC39" s="45">
        <v>76.967106113163652</v>
      </c>
      <c r="AD39" s="45">
        <v>286.11685098589089</v>
      </c>
      <c r="AE39" s="45">
        <v>117.504</v>
      </c>
      <c r="AF39" s="45">
        <v>397</v>
      </c>
      <c r="AG39" s="45">
        <v>0</v>
      </c>
      <c r="AH39" s="45">
        <v>32.619999999999997</v>
      </c>
      <c r="AI39" s="45">
        <v>0</v>
      </c>
      <c r="AJ39" s="45">
        <v>0</v>
      </c>
      <c r="AK39" s="45">
        <v>3.0700000000000003</v>
      </c>
      <c r="AL39" s="45">
        <v>0</v>
      </c>
      <c r="AM39" s="45">
        <v>550.19400000000007</v>
      </c>
      <c r="AN39" s="45">
        <v>1232.1643026222546</v>
      </c>
      <c r="AO39" s="45">
        <v>5.3981562962962961</v>
      </c>
      <c r="AP39" s="45">
        <v>0.43185250370370371</v>
      </c>
      <c r="AQ39" s="45">
        <v>0.21592625185185185</v>
      </c>
      <c r="AR39" s="45">
        <v>3.7649105454545455</v>
      </c>
      <c r="AS39" s="45">
        <v>1.3854870807272732</v>
      </c>
      <c r="AT39" s="45">
        <v>46.254615272727264</v>
      </c>
      <c r="AU39" s="45">
        <v>1.7928145454545454</v>
      </c>
      <c r="AV39" s="45">
        <v>59.243762496215481</v>
      </c>
      <c r="AW39" s="45">
        <v>14.940121212121211</v>
      </c>
      <c r="AX39" s="45">
        <v>8.8445517575757577</v>
      </c>
      <c r="AY39" s="45">
        <v>0.22410181818181815</v>
      </c>
      <c r="AZ39" s="45">
        <v>3.5856290909090909</v>
      </c>
      <c r="BA39" s="45">
        <v>1.3944113131313129</v>
      </c>
      <c r="BB39" s="45">
        <v>10.667883990626263</v>
      </c>
      <c r="BC39" s="45">
        <v>39.656699182545459</v>
      </c>
      <c r="BD39" s="45"/>
      <c r="BE39" s="45">
        <v>0</v>
      </c>
      <c r="BF39" s="45">
        <v>39.656699182545459</v>
      </c>
      <c r="BG39" s="45">
        <v>53.087083333333339</v>
      </c>
      <c r="BH39" s="45">
        <v>8.3993644785028909</v>
      </c>
      <c r="BI39" s="45">
        <v>2.3263282550843525</v>
      </c>
      <c r="BJ39" s="45">
        <v>383.84371138272417</v>
      </c>
      <c r="BK39" s="45"/>
      <c r="BL39" s="45">
        <v>447.65648744964477</v>
      </c>
      <c r="BM39" s="45">
        <v>2854.4099790233877</v>
      </c>
      <c r="BN39" s="45">
        <f t="shared" si="0"/>
        <v>-4.7067307375242176E-8</v>
      </c>
      <c r="BO39" s="45">
        <f t="shared" si="1"/>
        <v>-3.3260897211837811E-8</v>
      </c>
      <c r="BP39" s="46">
        <f t="shared" si="2"/>
        <v>8.6609686609686669</v>
      </c>
      <c r="BQ39" s="46">
        <f t="shared" si="3"/>
        <v>1.8803418803418819</v>
      </c>
      <c r="BR39" s="64">
        <v>3</v>
      </c>
      <c r="BS39" s="46">
        <f t="shared" si="6"/>
        <v>3.4188034188034218</v>
      </c>
      <c r="BT39" s="46">
        <f t="shared" si="10"/>
        <v>12.25</v>
      </c>
      <c r="BU39" s="46">
        <f t="shared" si="11"/>
        <v>13.960113960113972</v>
      </c>
      <c r="BV39" s="45">
        <f t="shared" si="7"/>
        <v>398.47888594931629</v>
      </c>
      <c r="BW39" s="45">
        <f t="shared" si="4"/>
        <v>398.47888586898807</v>
      </c>
      <c r="BX39" s="45">
        <f t="shared" si="5"/>
        <v>3252.8888648923758</v>
      </c>
      <c r="BY39" s="45">
        <f t="shared" si="8"/>
        <v>39034.666378708513</v>
      </c>
      <c r="BZ39" s="45">
        <f t="shared" si="9"/>
        <v>78069.332757417025</v>
      </c>
      <c r="CA39" s="48">
        <v>43101</v>
      </c>
      <c r="CB39" s="111">
        <v>0</v>
      </c>
      <c r="CC39" s="111">
        <v>0</v>
      </c>
    </row>
    <row r="40" spans="1:81">
      <c r="A40" s="42" t="s">
        <v>457</v>
      </c>
      <c r="B40" s="42" t="s">
        <v>0</v>
      </c>
      <c r="C40" s="42" t="s">
        <v>74</v>
      </c>
      <c r="D40" s="42" t="s">
        <v>458</v>
      </c>
      <c r="E40" s="43" t="s">
        <v>402</v>
      </c>
      <c r="F40" s="43" t="s">
        <v>63</v>
      </c>
      <c r="G40" s="43">
        <v>1</v>
      </c>
      <c r="H40" s="45">
        <v>1041.5999999999999</v>
      </c>
      <c r="I40" s="45">
        <v>1041.5999999999999</v>
      </c>
      <c r="J40" s="45"/>
      <c r="K40" s="45"/>
      <c r="L40" s="45"/>
      <c r="M40" s="45"/>
      <c r="N40" s="45"/>
      <c r="O40" s="45"/>
      <c r="P40" s="45">
        <v>34.088727272727269</v>
      </c>
      <c r="Q40" s="45">
        <v>1075.6887272727272</v>
      </c>
      <c r="R40" s="45">
        <v>215.13774545454544</v>
      </c>
      <c r="S40" s="45">
        <v>16.135330909090907</v>
      </c>
      <c r="T40" s="45">
        <v>10.756887272727273</v>
      </c>
      <c r="U40" s="45">
        <v>2.1513774545454543</v>
      </c>
      <c r="V40" s="45">
        <v>26.89221818181818</v>
      </c>
      <c r="W40" s="45">
        <v>86.055098181818181</v>
      </c>
      <c r="X40" s="45">
        <v>32.270661818181814</v>
      </c>
      <c r="Y40" s="45">
        <v>6.4541323636363632</v>
      </c>
      <c r="Z40" s="45">
        <v>395.85345163636356</v>
      </c>
      <c r="AA40" s="45">
        <v>89.640727272727261</v>
      </c>
      <c r="AB40" s="45">
        <v>119.50901759999999</v>
      </c>
      <c r="AC40" s="45">
        <v>76.967106113163652</v>
      </c>
      <c r="AD40" s="45">
        <v>286.11685098589089</v>
      </c>
      <c r="AE40" s="45">
        <v>117.504</v>
      </c>
      <c r="AF40" s="45">
        <v>0</v>
      </c>
      <c r="AG40" s="45">
        <v>264.83999999999997</v>
      </c>
      <c r="AH40" s="45">
        <v>27.01</v>
      </c>
      <c r="AI40" s="45">
        <v>0</v>
      </c>
      <c r="AJ40" s="45">
        <v>0</v>
      </c>
      <c r="AK40" s="45">
        <v>3.0700000000000003</v>
      </c>
      <c r="AL40" s="45">
        <v>0</v>
      </c>
      <c r="AM40" s="45">
        <v>412.42399999999998</v>
      </c>
      <c r="AN40" s="45">
        <v>1094.3943026222544</v>
      </c>
      <c r="AO40" s="45">
        <v>5.3981562962962961</v>
      </c>
      <c r="AP40" s="45">
        <v>0.43185250370370371</v>
      </c>
      <c r="AQ40" s="45">
        <v>0.21592625185185185</v>
      </c>
      <c r="AR40" s="45">
        <v>3.7649105454545455</v>
      </c>
      <c r="AS40" s="45">
        <v>1.3854870807272732</v>
      </c>
      <c r="AT40" s="45">
        <v>46.254615272727264</v>
      </c>
      <c r="AU40" s="45">
        <v>1.7928145454545454</v>
      </c>
      <c r="AV40" s="45">
        <v>59.243762496215481</v>
      </c>
      <c r="AW40" s="45">
        <v>14.940121212121211</v>
      </c>
      <c r="AX40" s="45">
        <v>8.8445517575757577</v>
      </c>
      <c r="AY40" s="45">
        <v>0.22410181818181815</v>
      </c>
      <c r="AZ40" s="45">
        <v>3.5856290909090909</v>
      </c>
      <c r="BA40" s="45">
        <v>1.3944113131313129</v>
      </c>
      <c r="BB40" s="45">
        <v>10.667883990626263</v>
      </c>
      <c r="BC40" s="45">
        <v>39.656699182545459</v>
      </c>
      <c r="BD40" s="45"/>
      <c r="BE40" s="45">
        <v>0</v>
      </c>
      <c r="BF40" s="45">
        <v>39.656699182545459</v>
      </c>
      <c r="BG40" s="45">
        <v>53.087083333333339</v>
      </c>
      <c r="BH40" s="45">
        <v>8.3993644785028909</v>
      </c>
      <c r="BI40" s="45">
        <v>2.3263282550843525</v>
      </c>
      <c r="BJ40" s="45">
        <v>383.84371138272417</v>
      </c>
      <c r="BK40" s="45"/>
      <c r="BL40" s="45">
        <v>447.65648744964477</v>
      </c>
      <c r="BM40" s="45">
        <v>2716.6399790233872</v>
      </c>
      <c r="BN40" s="45">
        <f t="shared" si="0"/>
        <v>-4.7067307375242176E-8</v>
      </c>
      <c r="BO40" s="45">
        <f t="shared" si="1"/>
        <v>-3.3260897211837811E-8</v>
      </c>
      <c r="BP40" s="46">
        <f t="shared" si="2"/>
        <v>8.6609686609686669</v>
      </c>
      <c r="BQ40" s="46">
        <f t="shared" si="3"/>
        <v>1.8803418803418819</v>
      </c>
      <c r="BR40" s="64">
        <v>3</v>
      </c>
      <c r="BS40" s="46">
        <f t="shared" si="6"/>
        <v>3.4188034188034218</v>
      </c>
      <c r="BT40" s="46">
        <f t="shared" si="10"/>
        <v>12.25</v>
      </c>
      <c r="BU40" s="46">
        <f t="shared" si="11"/>
        <v>13.960113960113972</v>
      </c>
      <c r="BV40" s="45">
        <f t="shared" si="7"/>
        <v>379.2460369464672</v>
      </c>
      <c r="BW40" s="45">
        <f t="shared" si="4"/>
        <v>379.24603686613898</v>
      </c>
      <c r="BX40" s="45">
        <f t="shared" si="5"/>
        <v>3095.8860158895263</v>
      </c>
      <c r="BY40" s="45">
        <f t="shared" si="8"/>
        <v>37150.632190674318</v>
      </c>
      <c r="BZ40" s="45">
        <f t="shared" si="9"/>
        <v>74301.264381348636</v>
      </c>
      <c r="CA40" s="48">
        <v>43101</v>
      </c>
      <c r="CB40" s="111">
        <v>0</v>
      </c>
      <c r="CC40" s="111">
        <v>0</v>
      </c>
    </row>
    <row r="41" spans="1:81">
      <c r="A41" s="42" t="s">
        <v>459</v>
      </c>
      <c r="B41" s="42" t="s">
        <v>2</v>
      </c>
      <c r="C41" s="42" t="s">
        <v>165</v>
      </c>
      <c r="D41" s="42" t="s">
        <v>460</v>
      </c>
      <c r="E41" s="43" t="s">
        <v>402</v>
      </c>
      <c r="F41" s="43" t="s">
        <v>63</v>
      </c>
      <c r="G41" s="43">
        <v>1</v>
      </c>
      <c r="H41" s="45">
        <v>260.39999999999998</v>
      </c>
      <c r="I41" s="45">
        <v>260.39999999999998</v>
      </c>
      <c r="J41" s="45"/>
      <c r="K41" s="45"/>
      <c r="L41" s="45"/>
      <c r="M41" s="45"/>
      <c r="N41" s="45"/>
      <c r="O41" s="45"/>
      <c r="P41" s="45">
        <v>8.5221818181818172</v>
      </c>
      <c r="Q41" s="45">
        <v>268.9221818181818</v>
      </c>
      <c r="R41" s="45">
        <v>53.78443636363636</v>
      </c>
      <c r="S41" s="45">
        <v>4.0338327272727268</v>
      </c>
      <c r="T41" s="45">
        <v>2.6892218181818182</v>
      </c>
      <c r="U41" s="45">
        <v>0.53784436363636356</v>
      </c>
      <c r="V41" s="45">
        <v>6.723054545454545</v>
      </c>
      <c r="W41" s="45">
        <v>21.513774545454545</v>
      </c>
      <c r="X41" s="45">
        <v>8.0676654545454536</v>
      </c>
      <c r="Y41" s="45">
        <v>1.6135330909090908</v>
      </c>
      <c r="Z41" s="45">
        <v>98.96336290909089</v>
      </c>
      <c r="AA41" s="45">
        <v>22.410181818181815</v>
      </c>
      <c r="AB41" s="45">
        <v>29.877254399999998</v>
      </c>
      <c r="AC41" s="45">
        <v>19.241776528290913</v>
      </c>
      <c r="AD41" s="45">
        <v>71.529212746472723</v>
      </c>
      <c r="AE41" s="45">
        <v>164.376</v>
      </c>
      <c r="AF41" s="45">
        <v>397</v>
      </c>
      <c r="AG41" s="45">
        <v>0</v>
      </c>
      <c r="AH41" s="45">
        <v>0</v>
      </c>
      <c r="AI41" s="45">
        <v>0</v>
      </c>
      <c r="AJ41" s="45">
        <v>0</v>
      </c>
      <c r="AK41" s="45">
        <v>3.0700000000000003</v>
      </c>
      <c r="AL41" s="45">
        <v>0</v>
      </c>
      <c r="AM41" s="45">
        <v>564.44600000000003</v>
      </c>
      <c r="AN41" s="45">
        <v>734.93857565556357</v>
      </c>
      <c r="AO41" s="45">
        <v>1.349539074074074</v>
      </c>
      <c r="AP41" s="45">
        <v>0.10796312592592593</v>
      </c>
      <c r="AQ41" s="45">
        <v>5.3981562962962963E-2</v>
      </c>
      <c r="AR41" s="45">
        <v>0.94122763636363638</v>
      </c>
      <c r="AS41" s="45">
        <v>0.34637177018181831</v>
      </c>
      <c r="AT41" s="45">
        <v>11.563653818181816</v>
      </c>
      <c r="AU41" s="45">
        <v>0.44820363636363636</v>
      </c>
      <c r="AV41" s="45">
        <v>14.81094062405387</v>
      </c>
      <c r="AW41" s="45">
        <v>3.7350303030303027</v>
      </c>
      <c r="AX41" s="45">
        <v>2.2111379393939394</v>
      </c>
      <c r="AY41" s="45">
        <v>5.6025454545454538E-2</v>
      </c>
      <c r="AZ41" s="45">
        <v>0.89640727272727272</v>
      </c>
      <c r="BA41" s="45">
        <v>0.34860282828282824</v>
      </c>
      <c r="BB41" s="45">
        <v>2.6669709976565659</v>
      </c>
      <c r="BC41" s="45">
        <v>9.9141747956363648</v>
      </c>
      <c r="BD41" s="45"/>
      <c r="BE41" s="45">
        <v>0</v>
      </c>
      <c r="BF41" s="45">
        <v>9.9141747956363648</v>
      </c>
      <c r="BG41" s="45">
        <v>29.470416666666669</v>
      </c>
      <c r="BH41" s="45">
        <v>2.0998411196257227</v>
      </c>
      <c r="BI41" s="45">
        <v>0.58158206377108801</v>
      </c>
      <c r="BJ41" s="45">
        <v>95.960927845681056</v>
      </c>
      <c r="BK41" s="45"/>
      <c r="BL41" s="45">
        <v>128.11276769574454</v>
      </c>
      <c r="BM41" s="45">
        <v>1156.6986405891803</v>
      </c>
      <c r="BN41" s="45">
        <f t="shared" si="0"/>
        <v>-4.7067307375242176E-8</v>
      </c>
      <c r="BO41" s="45">
        <f t="shared" si="1"/>
        <v>-3.3260897211837811E-8</v>
      </c>
      <c r="BP41" s="46">
        <f t="shared" si="2"/>
        <v>8.6609686609686669</v>
      </c>
      <c r="BQ41" s="46">
        <f t="shared" si="3"/>
        <v>1.8803418803418819</v>
      </c>
      <c r="BR41" s="64">
        <v>3</v>
      </c>
      <c r="BS41" s="46">
        <f t="shared" si="6"/>
        <v>3.4188034188034218</v>
      </c>
      <c r="BT41" s="46">
        <f t="shared" si="10"/>
        <v>12.25</v>
      </c>
      <c r="BU41" s="46">
        <f t="shared" si="11"/>
        <v>13.960113960113972</v>
      </c>
      <c r="BV41" s="45">
        <f t="shared" si="7"/>
        <v>161.4764483901248</v>
      </c>
      <c r="BW41" s="45">
        <f t="shared" si="4"/>
        <v>161.47644830979658</v>
      </c>
      <c r="BX41" s="45">
        <f t="shared" si="5"/>
        <v>1318.1750888989768</v>
      </c>
      <c r="BY41" s="45">
        <f t="shared" si="8"/>
        <v>15818.101066787722</v>
      </c>
      <c r="BZ41" s="45">
        <f t="shared" si="9"/>
        <v>31636.202133575443</v>
      </c>
      <c r="CA41" s="48">
        <v>43101</v>
      </c>
      <c r="CB41" s="111">
        <v>0</v>
      </c>
      <c r="CC41" s="111">
        <v>0</v>
      </c>
    </row>
    <row r="42" spans="1:81">
      <c r="A42" s="42" t="s">
        <v>461</v>
      </c>
      <c r="B42" s="42" t="s">
        <v>2</v>
      </c>
      <c r="C42" s="42" t="s">
        <v>67</v>
      </c>
      <c r="D42" s="42" t="s">
        <v>462</v>
      </c>
      <c r="E42" s="43" t="s">
        <v>402</v>
      </c>
      <c r="F42" s="43" t="s">
        <v>63</v>
      </c>
      <c r="G42" s="43">
        <v>1</v>
      </c>
      <c r="H42" s="45">
        <v>260.39999999999998</v>
      </c>
      <c r="I42" s="45">
        <v>260.39999999999998</v>
      </c>
      <c r="J42" s="45"/>
      <c r="K42" s="45"/>
      <c r="L42" s="45"/>
      <c r="M42" s="45"/>
      <c r="N42" s="45"/>
      <c r="O42" s="45"/>
      <c r="P42" s="45">
        <v>8.5221818181818172</v>
      </c>
      <c r="Q42" s="45">
        <v>268.9221818181818</v>
      </c>
      <c r="R42" s="45">
        <v>53.78443636363636</v>
      </c>
      <c r="S42" s="45">
        <v>4.0338327272727268</v>
      </c>
      <c r="T42" s="45">
        <v>2.6892218181818182</v>
      </c>
      <c r="U42" s="45">
        <v>0.53784436363636356</v>
      </c>
      <c r="V42" s="45">
        <v>6.723054545454545</v>
      </c>
      <c r="W42" s="45">
        <v>21.513774545454545</v>
      </c>
      <c r="X42" s="45">
        <v>8.0676654545454536</v>
      </c>
      <c r="Y42" s="45">
        <v>1.6135330909090908</v>
      </c>
      <c r="Z42" s="45">
        <v>98.96336290909089</v>
      </c>
      <c r="AA42" s="45">
        <v>22.410181818181815</v>
      </c>
      <c r="AB42" s="45">
        <v>29.877254399999998</v>
      </c>
      <c r="AC42" s="45">
        <v>19.241776528290913</v>
      </c>
      <c r="AD42" s="45">
        <v>71.529212746472723</v>
      </c>
      <c r="AE42" s="45">
        <v>164.376</v>
      </c>
      <c r="AF42" s="45">
        <v>397</v>
      </c>
      <c r="AG42" s="45">
        <v>0</v>
      </c>
      <c r="AH42" s="45">
        <v>0</v>
      </c>
      <c r="AI42" s="45">
        <v>9.84</v>
      </c>
      <c r="AJ42" s="45">
        <v>0</v>
      </c>
      <c r="AK42" s="45">
        <v>3.0700000000000003</v>
      </c>
      <c r="AL42" s="45">
        <v>0</v>
      </c>
      <c r="AM42" s="45">
        <v>574.28600000000006</v>
      </c>
      <c r="AN42" s="45">
        <v>744.7785756555636</v>
      </c>
      <c r="AO42" s="45">
        <v>1.349539074074074</v>
      </c>
      <c r="AP42" s="45">
        <v>0.10796312592592593</v>
      </c>
      <c r="AQ42" s="45">
        <v>5.3981562962962963E-2</v>
      </c>
      <c r="AR42" s="45">
        <v>0.94122763636363638</v>
      </c>
      <c r="AS42" s="45">
        <v>0.34637177018181831</v>
      </c>
      <c r="AT42" s="45">
        <v>11.563653818181816</v>
      </c>
      <c r="AU42" s="45">
        <v>0.44820363636363636</v>
      </c>
      <c r="AV42" s="45">
        <v>14.81094062405387</v>
      </c>
      <c r="AW42" s="45">
        <v>3.7350303030303027</v>
      </c>
      <c r="AX42" s="45">
        <v>2.2111379393939394</v>
      </c>
      <c r="AY42" s="45">
        <v>5.6025454545454538E-2</v>
      </c>
      <c r="AZ42" s="45">
        <v>0.89640727272727272</v>
      </c>
      <c r="BA42" s="45">
        <v>0.34860282828282824</v>
      </c>
      <c r="BB42" s="45">
        <v>2.6669709976565659</v>
      </c>
      <c r="BC42" s="45">
        <v>9.9141747956363648</v>
      </c>
      <c r="BD42" s="45"/>
      <c r="BE42" s="45">
        <v>0</v>
      </c>
      <c r="BF42" s="45">
        <v>9.9141747956363648</v>
      </c>
      <c r="BG42" s="45">
        <v>29.470416666666669</v>
      </c>
      <c r="BH42" s="45">
        <v>2.0998411196257227</v>
      </c>
      <c r="BI42" s="45">
        <v>0.58158206377108801</v>
      </c>
      <c r="BJ42" s="45">
        <v>95.960927845681056</v>
      </c>
      <c r="BK42" s="45"/>
      <c r="BL42" s="45">
        <v>128.11276769574454</v>
      </c>
      <c r="BM42" s="45">
        <v>1166.5386405891802</v>
      </c>
      <c r="BN42" s="45">
        <f t="shared" si="0"/>
        <v>-4.7067307375242176E-8</v>
      </c>
      <c r="BO42" s="45">
        <f t="shared" si="1"/>
        <v>-3.3260897211837811E-8</v>
      </c>
      <c r="BP42" s="46">
        <f t="shared" si="2"/>
        <v>8.8629737609329435</v>
      </c>
      <c r="BQ42" s="46">
        <f t="shared" si="3"/>
        <v>1.9241982507288626</v>
      </c>
      <c r="BR42" s="64">
        <v>5</v>
      </c>
      <c r="BS42" s="46">
        <f t="shared" si="6"/>
        <v>5.8309037900874632</v>
      </c>
      <c r="BT42" s="46">
        <f t="shared" si="10"/>
        <v>14.25</v>
      </c>
      <c r="BU42" s="46">
        <f t="shared" si="11"/>
        <v>16.618075801749271</v>
      </c>
      <c r="BV42" s="45">
        <f t="shared" si="7"/>
        <v>193.85627553645645</v>
      </c>
      <c r="BW42" s="45">
        <f t="shared" si="4"/>
        <v>193.85627545612823</v>
      </c>
      <c r="BX42" s="45">
        <f t="shared" si="5"/>
        <v>1360.3949160453085</v>
      </c>
      <c r="BY42" s="45">
        <f t="shared" si="8"/>
        <v>16324.738992543702</v>
      </c>
      <c r="BZ42" s="45">
        <f t="shared" si="9"/>
        <v>32649.477985087404</v>
      </c>
      <c r="CA42" s="48">
        <v>43101</v>
      </c>
      <c r="CB42" s="111">
        <v>0</v>
      </c>
      <c r="CC42" s="111">
        <v>0</v>
      </c>
    </row>
    <row r="43" spans="1:81">
      <c r="A43" s="42" t="s">
        <v>463</v>
      </c>
      <c r="B43" s="42" t="s">
        <v>0</v>
      </c>
      <c r="C43" s="42" t="s">
        <v>67</v>
      </c>
      <c r="D43" s="42" t="s">
        <v>464</v>
      </c>
      <c r="E43" s="43" t="s">
        <v>402</v>
      </c>
      <c r="F43" s="43" t="s">
        <v>63</v>
      </c>
      <c r="G43" s="43">
        <v>1</v>
      </c>
      <c r="H43" s="45">
        <v>1041.5999999999999</v>
      </c>
      <c r="I43" s="45">
        <v>1041.5999999999999</v>
      </c>
      <c r="J43" s="45"/>
      <c r="K43" s="45"/>
      <c r="L43" s="45"/>
      <c r="M43" s="45"/>
      <c r="N43" s="45"/>
      <c r="O43" s="45"/>
      <c r="P43" s="45">
        <v>34.088727272727269</v>
      </c>
      <c r="Q43" s="45">
        <v>1075.6887272727272</v>
      </c>
      <c r="R43" s="45">
        <v>215.13774545454544</v>
      </c>
      <c r="S43" s="45">
        <v>16.135330909090907</v>
      </c>
      <c r="T43" s="45">
        <v>10.756887272727273</v>
      </c>
      <c r="U43" s="45">
        <v>2.1513774545454543</v>
      </c>
      <c r="V43" s="45">
        <v>26.89221818181818</v>
      </c>
      <c r="W43" s="45">
        <v>86.055098181818181</v>
      </c>
      <c r="X43" s="45">
        <v>32.270661818181814</v>
      </c>
      <c r="Y43" s="45">
        <v>6.4541323636363632</v>
      </c>
      <c r="Z43" s="45">
        <v>395.85345163636356</v>
      </c>
      <c r="AA43" s="45">
        <v>89.640727272727261</v>
      </c>
      <c r="AB43" s="45">
        <v>119.50901759999999</v>
      </c>
      <c r="AC43" s="45">
        <v>76.967106113163652</v>
      </c>
      <c r="AD43" s="45">
        <v>286.11685098589089</v>
      </c>
      <c r="AE43" s="45">
        <v>117.504</v>
      </c>
      <c r="AF43" s="45">
        <v>397</v>
      </c>
      <c r="AG43" s="45">
        <v>0</v>
      </c>
      <c r="AH43" s="45">
        <v>0</v>
      </c>
      <c r="AI43" s="45">
        <v>9.84</v>
      </c>
      <c r="AJ43" s="45">
        <v>0</v>
      </c>
      <c r="AK43" s="45">
        <v>3.0700000000000003</v>
      </c>
      <c r="AL43" s="45">
        <v>0</v>
      </c>
      <c r="AM43" s="45">
        <v>527.4140000000001</v>
      </c>
      <c r="AN43" s="45">
        <v>1209.3843026222546</v>
      </c>
      <c r="AO43" s="45">
        <v>5.3981562962962961</v>
      </c>
      <c r="AP43" s="45">
        <v>0.43185250370370371</v>
      </c>
      <c r="AQ43" s="45">
        <v>0.21592625185185185</v>
      </c>
      <c r="AR43" s="45">
        <v>3.7649105454545455</v>
      </c>
      <c r="AS43" s="45">
        <v>1.3854870807272732</v>
      </c>
      <c r="AT43" s="45">
        <v>46.254615272727264</v>
      </c>
      <c r="AU43" s="45">
        <v>1.7928145454545454</v>
      </c>
      <c r="AV43" s="45">
        <v>59.243762496215481</v>
      </c>
      <c r="AW43" s="45">
        <v>14.940121212121211</v>
      </c>
      <c r="AX43" s="45">
        <v>8.8445517575757577</v>
      </c>
      <c r="AY43" s="45">
        <v>0.22410181818181815</v>
      </c>
      <c r="AZ43" s="45">
        <v>3.5856290909090909</v>
      </c>
      <c r="BA43" s="45">
        <v>1.3944113131313129</v>
      </c>
      <c r="BB43" s="45">
        <v>10.667883990626263</v>
      </c>
      <c r="BC43" s="45">
        <v>39.656699182545459</v>
      </c>
      <c r="BD43" s="45"/>
      <c r="BE43" s="45">
        <v>0</v>
      </c>
      <c r="BF43" s="45">
        <v>39.656699182545459</v>
      </c>
      <c r="BG43" s="45">
        <v>53.087083333333339</v>
      </c>
      <c r="BH43" s="45">
        <v>8.3993644785028909</v>
      </c>
      <c r="BI43" s="45">
        <v>2.3263282550843525</v>
      </c>
      <c r="BJ43" s="45">
        <v>383.84371138272417</v>
      </c>
      <c r="BK43" s="45"/>
      <c r="BL43" s="45">
        <v>447.65648744964477</v>
      </c>
      <c r="BM43" s="45">
        <v>2831.6299790233875</v>
      </c>
      <c r="BN43" s="45">
        <f t="shared" si="0"/>
        <v>-4.7067307375242176E-8</v>
      </c>
      <c r="BO43" s="45">
        <f t="shared" si="1"/>
        <v>-3.3260897211837811E-8</v>
      </c>
      <c r="BP43" s="46">
        <f t="shared" si="2"/>
        <v>8.6609686609686669</v>
      </c>
      <c r="BQ43" s="46">
        <f t="shared" si="3"/>
        <v>1.8803418803418819</v>
      </c>
      <c r="BR43" s="64">
        <v>3</v>
      </c>
      <c r="BS43" s="46">
        <f t="shared" si="6"/>
        <v>3.4188034188034218</v>
      </c>
      <c r="BT43" s="46">
        <f t="shared" si="10"/>
        <v>12.25</v>
      </c>
      <c r="BU43" s="46">
        <f t="shared" si="11"/>
        <v>13.960113960113972</v>
      </c>
      <c r="BV43" s="45">
        <f t="shared" si="7"/>
        <v>395.29877198920229</v>
      </c>
      <c r="BW43" s="45">
        <f t="shared" si="4"/>
        <v>395.29877190887407</v>
      </c>
      <c r="BX43" s="45">
        <f t="shared" si="5"/>
        <v>3226.9287509322617</v>
      </c>
      <c r="BY43" s="45">
        <f t="shared" si="8"/>
        <v>38723.145011187138</v>
      </c>
      <c r="BZ43" s="45">
        <f t="shared" si="9"/>
        <v>77446.290022374276</v>
      </c>
      <c r="CA43" s="48">
        <v>43101</v>
      </c>
      <c r="CB43" s="111">
        <v>0</v>
      </c>
      <c r="CC43" s="111">
        <v>0</v>
      </c>
    </row>
    <row r="44" spans="1:81">
      <c r="A44" s="42" t="s">
        <v>373</v>
      </c>
      <c r="B44" s="42" t="s">
        <v>2</v>
      </c>
      <c r="C44" s="42" t="s">
        <v>373</v>
      </c>
      <c r="D44" s="42" t="s">
        <v>465</v>
      </c>
      <c r="E44" s="43" t="s">
        <v>402</v>
      </c>
      <c r="F44" s="43" t="s">
        <v>63</v>
      </c>
      <c r="G44" s="43">
        <v>1</v>
      </c>
      <c r="H44" s="45">
        <v>260.39999999999998</v>
      </c>
      <c r="I44" s="45">
        <v>260.39999999999998</v>
      </c>
      <c r="J44" s="45"/>
      <c r="K44" s="45"/>
      <c r="L44" s="45"/>
      <c r="M44" s="45"/>
      <c r="N44" s="45"/>
      <c r="O44" s="45"/>
      <c r="P44" s="45">
        <v>8.5221818181818172</v>
      </c>
      <c r="Q44" s="45">
        <v>268.9221818181818</v>
      </c>
      <c r="R44" s="45">
        <v>53.78443636363636</v>
      </c>
      <c r="S44" s="45">
        <v>4.0338327272727268</v>
      </c>
      <c r="T44" s="45">
        <v>2.6892218181818182</v>
      </c>
      <c r="U44" s="45">
        <v>0.53784436363636356</v>
      </c>
      <c r="V44" s="45">
        <v>6.723054545454545</v>
      </c>
      <c r="W44" s="45">
        <v>21.513774545454545</v>
      </c>
      <c r="X44" s="45">
        <v>8.0676654545454536</v>
      </c>
      <c r="Y44" s="45">
        <v>1.6135330909090908</v>
      </c>
      <c r="Z44" s="45">
        <v>98.96336290909089</v>
      </c>
      <c r="AA44" s="45">
        <v>22.410181818181815</v>
      </c>
      <c r="AB44" s="45">
        <v>29.877254399999998</v>
      </c>
      <c r="AC44" s="45">
        <v>19.241776528290913</v>
      </c>
      <c r="AD44" s="45">
        <v>71.529212746472723</v>
      </c>
      <c r="AE44" s="45">
        <v>164.376</v>
      </c>
      <c r="AF44" s="45">
        <v>397</v>
      </c>
      <c r="AG44" s="45">
        <v>0</v>
      </c>
      <c r="AH44" s="45">
        <v>35.89</v>
      </c>
      <c r="AI44" s="45">
        <v>0</v>
      </c>
      <c r="AJ44" s="45">
        <v>0</v>
      </c>
      <c r="AK44" s="45">
        <v>3.0700000000000003</v>
      </c>
      <c r="AL44" s="45">
        <v>0</v>
      </c>
      <c r="AM44" s="45">
        <v>600.33600000000001</v>
      </c>
      <c r="AN44" s="45">
        <v>770.82857565556355</v>
      </c>
      <c r="AO44" s="45">
        <v>1.349539074074074</v>
      </c>
      <c r="AP44" s="45">
        <v>0.10796312592592593</v>
      </c>
      <c r="AQ44" s="45">
        <v>5.3981562962962963E-2</v>
      </c>
      <c r="AR44" s="45">
        <v>0.94122763636363638</v>
      </c>
      <c r="AS44" s="45">
        <v>0.34637177018181831</v>
      </c>
      <c r="AT44" s="45">
        <v>11.563653818181816</v>
      </c>
      <c r="AU44" s="45">
        <v>0.44820363636363636</v>
      </c>
      <c r="AV44" s="45">
        <v>14.81094062405387</v>
      </c>
      <c r="AW44" s="45">
        <v>3.7350303030303027</v>
      </c>
      <c r="AX44" s="45">
        <v>2.2111379393939394</v>
      </c>
      <c r="AY44" s="45">
        <v>5.6025454545454538E-2</v>
      </c>
      <c r="AZ44" s="45">
        <v>0.89640727272727272</v>
      </c>
      <c r="BA44" s="45">
        <v>0.34860282828282824</v>
      </c>
      <c r="BB44" s="45">
        <v>2.6669709976565659</v>
      </c>
      <c r="BC44" s="45">
        <v>9.9141747956363648</v>
      </c>
      <c r="BD44" s="45"/>
      <c r="BE44" s="45">
        <v>0</v>
      </c>
      <c r="BF44" s="45">
        <v>9.9141747956363648</v>
      </c>
      <c r="BG44" s="45">
        <v>29.470416666666669</v>
      </c>
      <c r="BH44" s="45">
        <v>2.0998411196257227</v>
      </c>
      <c r="BI44" s="45">
        <v>0.58158206377108801</v>
      </c>
      <c r="BJ44" s="45">
        <v>95.960927845681056</v>
      </c>
      <c r="BK44" s="45"/>
      <c r="BL44" s="45">
        <v>128.11276769574454</v>
      </c>
      <c r="BM44" s="45">
        <v>1192.5886405891802</v>
      </c>
      <c r="BN44" s="45">
        <f t="shared" si="0"/>
        <v>-4.7067307375242176E-8</v>
      </c>
      <c r="BO44" s="45">
        <f t="shared" si="1"/>
        <v>-3.3260897211837811E-8</v>
      </c>
      <c r="BP44" s="46">
        <f t="shared" si="2"/>
        <v>8.6609686609686669</v>
      </c>
      <c r="BQ44" s="46">
        <f t="shared" si="3"/>
        <v>1.8803418803418819</v>
      </c>
      <c r="BR44" s="64">
        <v>3</v>
      </c>
      <c r="BS44" s="46">
        <f t="shared" si="6"/>
        <v>3.4188034188034218</v>
      </c>
      <c r="BT44" s="46">
        <f t="shared" si="10"/>
        <v>12.25</v>
      </c>
      <c r="BU44" s="46">
        <f t="shared" si="11"/>
        <v>13.960113960113972</v>
      </c>
      <c r="BV44" s="45">
        <f t="shared" si="7"/>
        <v>166.48673329040969</v>
      </c>
      <c r="BW44" s="45">
        <f t="shared" si="4"/>
        <v>166.48673321008147</v>
      </c>
      <c r="BX44" s="45">
        <f t="shared" si="5"/>
        <v>1359.0753737992616</v>
      </c>
      <c r="BY44" s="45">
        <f t="shared" si="8"/>
        <v>16308.904485591138</v>
      </c>
      <c r="BZ44" s="45">
        <f t="shared" si="9"/>
        <v>32617.808971182276</v>
      </c>
      <c r="CA44" s="48">
        <v>43101</v>
      </c>
      <c r="CB44" s="111">
        <v>0</v>
      </c>
      <c r="CC44" s="111">
        <v>0</v>
      </c>
    </row>
    <row r="45" spans="1:81">
      <c r="A45" s="42" t="s">
        <v>466</v>
      </c>
      <c r="B45" s="42" t="s">
        <v>2</v>
      </c>
      <c r="C45" s="42" t="s">
        <v>67</v>
      </c>
      <c r="D45" s="42" t="s">
        <v>467</v>
      </c>
      <c r="E45" s="43" t="s">
        <v>402</v>
      </c>
      <c r="F45" s="43" t="s">
        <v>63</v>
      </c>
      <c r="G45" s="43">
        <v>1</v>
      </c>
      <c r="H45" s="45">
        <v>260.39999999999998</v>
      </c>
      <c r="I45" s="45">
        <v>260.39999999999998</v>
      </c>
      <c r="J45" s="45"/>
      <c r="K45" s="45"/>
      <c r="L45" s="45"/>
      <c r="M45" s="45"/>
      <c r="N45" s="45"/>
      <c r="O45" s="45"/>
      <c r="P45" s="45">
        <v>8.5221818181818172</v>
      </c>
      <c r="Q45" s="45">
        <v>268.9221818181818</v>
      </c>
      <c r="R45" s="45">
        <v>53.78443636363636</v>
      </c>
      <c r="S45" s="45">
        <v>4.0338327272727268</v>
      </c>
      <c r="T45" s="45">
        <v>2.6892218181818182</v>
      </c>
      <c r="U45" s="45">
        <v>0.53784436363636356</v>
      </c>
      <c r="V45" s="45">
        <v>6.723054545454545</v>
      </c>
      <c r="W45" s="45">
        <v>21.513774545454545</v>
      </c>
      <c r="X45" s="45">
        <v>8.0676654545454536</v>
      </c>
      <c r="Y45" s="45">
        <v>1.6135330909090908</v>
      </c>
      <c r="Z45" s="45">
        <v>98.96336290909089</v>
      </c>
      <c r="AA45" s="45">
        <v>22.410181818181815</v>
      </c>
      <c r="AB45" s="45">
        <v>29.877254399999998</v>
      </c>
      <c r="AC45" s="45">
        <v>19.241776528290913</v>
      </c>
      <c r="AD45" s="45">
        <v>71.529212746472723</v>
      </c>
      <c r="AE45" s="45">
        <v>164.376</v>
      </c>
      <c r="AF45" s="45">
        <v>397</v>
      </c>
      <c r="AG45" s="45">
        <v>0</v>
      </c>
      <c r="AH45" s="45">
        <v>0</v>
      </c>
      <c r="AI45" s="45">
        <v>9.84</v>
      </c>
      <c r="AJ45" s="45">
        <v>0</v>
      </c>
      <c r="AK45" s="45">
        <v>3.0700000000000003</v>
      </c>
      <c r="AL45" s="45">
        <v>0</v>
      </c>
      <c r="AM45" s="45">
        <v>574.28600000000006</v>
      </c>
      <c r="AN45" s="45">
        <v>744.7785756555636</v>
      </c>
      <c r="AO45" s="45">
        <v>1.349539074074074</v>
      </c>
      <c r="AP45" s="45">
        <v>0.10796312592592593</v>
      </c>
      <c r="AQ45" s="45">
        <v>5.3981562962962963E-2</v>
      </c>
      <c r="AR45" s="45">
        <v>0.94122763636363638</v>
      </c>
      <c r="AS45" s="45">
        <v>0.34637177018181831</v>
      </c>
      <c r="AT45" s="45">
        <v>11.563653818181816</v>
      </c>
      <c r="AU45" s="45">
        <v>0.44820363636363636</v>
      </c>
      <c r="AV45" s="45">
        <v>14.81094062405387</v>
      </c>
      <c r="AW45" s="45">
        <v>3.7350303030303027</v>
      </c>
      <c r="AX45" s="45">
        <v>2.2111379393939394</v>
      </c>
      <c r="AY45" s="45">
        <v>5.6025454545454538E-2</v>
      </c>
      <c r="AZ45" s="45">
        <v>0.89640727272727272</v>
      </c>
      <c r="BA45" s="45">
        <v>0.34860282828282824</v>
      </c>
      <c r="BB45" s="45">
        <v>2.6669709976565659</v>
      </c>
      <c r="BC45" s="45">
        <v>9.9141747956363648</v>
      </c>
      <c r="BD45" s="45"/>
      <c r="BE45" s="45">
        <v>0</v>
      </c>
      <c r="BF45" s="45">
        <v>9.9141747956363648</v>
      </c>
      <c r="BG45" s="45">
        <v>29.470416666666669</v>
      </c>
      <c r="BH45" s="45">
        <v>2.0998411196257227</v>
      </c>
      <c r="BI45" s="45">
        <v>0.58158206377108801</v>
      </c>
      <c r="BJ45" s="45">
        <v>95.960927845681056</v>
      </c>
      <c r="BK45" s="45"/>
      <c r="BL45" s="45">
        <v>128.11276769574454</v>
      </c>
      <c r="BM45" s="45">
        <v>1166.5386405891802</v>
      </c>
      <c r="BN45" s="45">
        <f t="shared" si="0"/>
        <v>-4.7067307375242176E-8</v>
      </c>
      <c r="BO45" s="45">
        <f t="shared" si="1"/>
        <v>-3.3260897211837811E-8</v>
      </c>
      <c r="BP45" s="46">
        <f t="shared" si="2"/>
        <v>8.6609686609686669</v>
      </c>
      <c r="BQ45" s="46">
        <f t="shared" si="3"/>
        <v>1.8803418803418819</v>
      </c>
      <c r="BR45" s="64">
        <v>3</v>
      </c>
      <c r="BS45" s="46">
        <f t="shared" si="6"/>
        <v>3.4188034188034218</v>
      </c>
      <c r="BT45" s="46">
        <f t="shared" si="10"/>
        <v>12.25</v>
      </c>
      <c r="BU45" s="46">
        <f t="shared" si="11"/>
        <v>13.960113960113972</v>
      </c>
      <c r="BV45" s="45">
        <f t="shared" si="7"/>
        <v>162.8501236038</v>
      </c>
      <c r="BW45" s="45">
        <f t="shared" si="4"/>
        <v>162.85012352347178</v>
      </c>
      <c r="BX45" s="45">
        <f t="shared" si="5"/>
        <v>1329.3887641126521</v>
      </c>
      <c r="BY45" s="45">
        <f t="shared" si="8"/>
        <v>15952.665169351825</v>
      </c>
      <c r="BZ45" s="45">
        <f t="shared" si="9"/>
        <v>31905.33033870365</v>
      </c>
      <c r="CA45" s="48">
        <v>43101</v>
      </c>
      <c r="CB45" s="111">
        <v>0</v>
      </c>
      <c r="CC45" s="111">
        <v>0</v>
      </c>
    </row>
    <row r="46" spans="1:81">
      <c r="A46" s="42" t="s">
        <v>468</v>
      </c>
      <c r="B46" s="42" t="s">
        <v>2</v>
      </c>
      <c r="C46" s="42" t="s">
        <v>469</v>
      </c>
      <c r="D46" s="42" t="s">
        <v>470</v>
      </c>
      <c r="E46" s="43" t="s">
        <v>402</v>
      </c>
      <c r="F46" s="43" t="s">
        <v>63</v>
      </c>
      <c r="G46" s="43">
        <v>1</v>
      </c>
      <c r="H46" s="45">
        <v>260.39999999999998</v>
      </c>
      <c r="I46" s="45">
        <v>260.39999999999998</v>
      </c>
      <c r="J46" s="45"/>
      <c r="K46" s="45"/>
      <c r="L46" s="45"/>
      <c r="M46" s="45"/>
      <c r="N46" s="45"/>
      <c r="O46" s="45"/>
      <c r="P46" s="45">
        <v>8.5221818181818172</v>
      </c>
      <c r="Q46" s="45">
        <v>268.9221818181818</v>
      </c>
      <c r="R46" s="45">
        <v>53.78443636363636</v>
      </c>
      <c r="S46" s="45">
        <v>4.0338327272727268</v>
      </c>
      <c r="T46" s="45">
        <v>2.6892218181818182</v>
      </c>
      <c r="U46" s="45">
        <v>0.53784436363636356</v>
      </c>
      <c r="V46" s="45">
        <v>6.723054545454545</v>
      </c>
      <c r="W46" s="45">
        <v>21.513774545454545</v>
      </c>
      <c r="X46" s="45">
        <v>8.0676654545454536</v>
      </c>
      <c r="Y46" s="45">
        <v>1.6135330909090908</v>
      </c>
      <c r="Z46" s="45">
        <v>98.96336290909089</v>
      </c>
      <c r="AA46" s="45">
        <v>22.410181818181815</v>
      </c>
      <c r="AB46" s="45">
        <v>29.877254399999998</v>
      </c>
      <c r="AC46" s="45">
        <v>19.241776528290913</v>
      </c>
      <c r="AD46" s="45">
        <v>71.529212746472723</v>
      </c>
      <c r="AE46" s="45">
        <v>164.376</v>
      </c>
      <c r="AF46" s="45">
        <v>397</v>
      </c>
      <c r="AG46" s="45">
        <v>0</v>
      </c>
      <c r="AH46" s="45">
        <v>0</v>
      </c>
      <c r="AI46" s="45">
        <v>0</v>
      </c>
      <c r="AJ46" s="45">
        <v>0</v>
      </c>
      <c r="AK46" s="45">
        <v>3.0700000000000003</v>
      </c>
      <c r="AL46" s="45">
        <v>0</v>
      </c>
      <c r="AM46" s="45">
        <v>564.44600000000003</v>
      </c>
      <c r="AN46" s="45">
        <v>734.93857565556357</v>
      </c>
      <c r="AO46" s="45">
        <v>1.349539074074074</v>
      </c>
      <c r="AP46" s="45">
        <v>0.10796312592592593</v>
      </c>
      <c r="AQ46" s="45">
        <v>5.3981562962962963E-2</v>
      </c>
      <c r="AR46" s="45">
        <v>0.94122763636363638</v>
      </c>
      <c r="AS46" s="45">
        <v>0.34637177018181831</v>
      </c>
      <c r="AT46" s="45">
        <v>11.563653818181816</v>
      </c>
      <c r="AU46" s="45">
        <v>0.44820363636363636</v>
      </c>
      <c r="AV46" s="45">
        <v>14.81094062405387</v>
      </c>
      <c r="AW46" s="45">
        <v>3.7350303030303027</v>
      </c>
      <c r="AX46" s="45">
        <v>2.2111379393939394</v>
      </c>
      <c r="AY46" s="45">
        <v>5.6025454545454538E-2</v>
      </c>
      <c r="AZ46" s="45">
        <v>0.89640727272727272</v>
      </c>
      <c r="BA46" s="45">
        <v>0.34860282828282824</v>
      </c>
      <c r="BB46" s="45">
        <v>2.6669709976565659</v>
      </c>
      <c r="BC46" s="45">
        <v>9.9141747956363648</v>
      </c>
      <c r="BD46" s="45"/>
      <c r="BE46" s="45">
        <v>0</v>
      </c>
      <c r="BF46" s="45">
        <v>9.9141747956363648</v>
      </c>
      <c r="BG46" s="45">
        <v>29.470416666666669</v>
      </c>
      <c r="BH46" s="45">
        <v>2.0998411196257227</v>
      </c>
      <c r="BI46" s="45">
        <v>0.58158206377108801</v>
      </c>
      <c r="BJ46" s="45">
        <v>95.960927845681056</v>
      </c>
      <c r="BK46" s="45"/>
      <c r="BL46" s="45">
        <v>128.11276769574454</v>
      </c>
      <c r="BM46" s="45">
        <v>1156.6986405891803</v>
      </c>
      <c r="BN46" s="45">
        <f t="shared" si="0"/>
        <v>-4.7067307375242176E-8</v>
      </c>
      <c r="BO46" s="45">
        <f t="shared" si="1"/>
        <v>-3.3260897211837811E-8</v>
      </c>
      <c r="BP46" s="46">
        <f t="shared" si="2"/>
        <v>8.5633802816901436</v>
      </c>
      <c r="BQ46" s="46">
        <f t="shared" si="3"/>
        <v>1.8591549295774654</v>
      </c>
      <c r="BR46" s="64">
        <v>2</v>
      </c>
      <c r="BS46" s="46">
        <f t="shared" si="6"/>
        <v>2.2535211267605644</v>
      </c>
      <c r="BT46" s="46">
        <f t="shared" si="10"/>
        <v>11.25</v>
      </c>
      <c r="BU46" s="46">
        <f t="shared" si="11"/>
        <v>12.676056338028173</v>
      </c>
      <c r="BV46" s="45">
        <f t="shared" si="7"/>
        <v>146.62377133210805</v>
      </c>
      <c r="BW46" s="45">
        <f t="shared" si="4"/>
        <v>146.62377125177983</v>
      </c>
      <c r="BX46" s="45">
        <f t="shared" si="5"/>
        <v>1303.3224118409601</v>
      </c>
      <c r="BY46" s="45">
        <f t="shared" si="8"/>
        <v>15639.868942091522</v>
      </c>
      <c r="BZ46" s="45">
        <f t="shared" si="9"/>
        <v>31279.737884183043</v>
      </c>
      <c r="CA46" s="48">
        <v>43101</v>
      </c>
      <c r="CB46" s="111">
        <v>0</v>
      </c>
      <c r="CC46" s="111">
        <v>0</v>
      </c>
    </row>
    <row r="47" spans="1:81">
      <c r="A47" s="42" t="s">
        <v>182</v>
      </c>
      <c r="B47" s="42" t="s">
        <v>0</v>
      </c>
      <c r="C47" s="42" t="s">
        <v>183</v>
      </c>
      <c r="D47" s="42" t="s">
        <v>471</v>
      </c>
      <c r="E47" s="43" t="s">
        <v>402</v>
      </c>
      <c r="F47" s="43" t="s">
        <v>63</v>
      </c>
      <c r="G47" s="43">
        <v>1</v>
      </c>
      <c r="H47" s="45">
        <v>1041.5999999999999</v>
      </c>
      <c r="I47" s="45">
        <v>1041.5999999999999</v>
      </c>
      <c r="J47" s="45"/>
      <c r="K47" s="45"/>
      <c r="L47" s="45"/>
      <c r="M47" s="45"/>
      <c r="N47" s="45"/>
      <c r="O47" s="45"/>
      <c r="P47" s="45">
        <v>34.088727272727269</v>
      </c>
      <c r="Q47" s="45">
        <v>1075.6887272727272</v>
      </c>
      <c r="R47" s="45">
        <v>215.13774545454544</v>
      </c>
      <c r="S47" s="45">
        <v>16.135330909090907</v>
      </c>
      <c r="T47" s="45">
        <v>10.756887272727273</v>
      </c>
      <c r="U47" s="45">
        <v>2.1513774545454543</v>
      </c>
      <c r="V47" s="45">
        <v>26.89221818181818</v>
      </c>
      <c r="W47" s="45">
        <v>86.055098181818181</v>
      </c>
      <c r="X47" s="45">
        <v>32.270661818181814</v>
      </c>
      <c r="Y47" s="45">
        <v>6.4541323636363632</v>
      </c>
      <c r="Z47" s="45">
        <v>395.85345163636356</v>
      </c>
      <c r="AA47" s="45">
        <v>89.640727272727261</v>
      </c>
      <c r="AB47" s="45">
        <v>119.50901759999999</v>
      </c>
      <c r="AC47" s="45">
        <v>76.967106113163652</v>
      </c>
      <c r="AD47" s="45">
        <v>286.11685098589089</v>
      </c>
      <c r="AE47" s="45">
        <v>117.504</v>
      </c>
      <c r="AF47" s="45">
        <v>397</v>
      </c>
      <c r="AG47" s="45">
        <v>0</v>
      </c>
      <c r="AH47" s="45">
        <v>32.619999999999997</v>
      </c>
      <c r="AI47" s="45">
        <v>0</v>
      </c>
      <c r="AJ47" s="45">
        <v>0</v>
      </c>
      <c r="AK47" s="45">
        <v>3.0700000000000003</v>
      </c>
      <c r="AL47" s="45">
        <v>0</v>
      </c>
      <c r="AM47" s="45">
        <v>550.19400000000007</v>
      </c>
      <c r="AN47" s="45">
        <v>1232.1643026222546</v>
      </c>
      <c r="AO47" s="45">
        <v>5.3981562962962961</v>
      </c>
      <c r="AP47" s="45">
        <v>0.43185250370370371</v>
      </c>
      <c r="AQ47" s="45">
        <v>0.21592625185185185</v>
      </c>
      <c r="AR47" s="45">
        <v>3.7649105454545455</v>
      </c>
      <c r="AS47" s="45">
        <v>1.3854870807272732</v>
      </c>
      <c r="AT47" s="45">
        <v>46.254615272727264</v>
      </c>
      <c r="AU47" s="45">
        <v>1.7928145454545454</v>
      </c>
      <c r="AV47" s="45">
        <v>59.243762496215481</v>
      </c>
      <c r="AW47" s="45">
        <v>14.940121212121211</v>
      </c>
      <c r="AX47" s="45">
        <v>8.8445517575757577</v>
      </c>
      <c r="AY47" s="45">
        <v>0.22410181818181815</v>
      </c>
      <c r="AZ47" s="45">
        <v>3.5856290909090909</v>
      </c>
      <c r="BA47" s="45">
        <v>1.3944113131313129</v>
      </c>
      <c r="BB47" s="45">
        <v>10.667883990626263</v>
      </c>
      <c r="BC47" s="45">
        <v>39.656699182545459</v>
      </c>
      <c r="BD47" s="45"/>
      <c r="BE47" s="45">
        <v>0</v>
      </c>
      <c r="BF47" s="45">
        <v>39.656699182545459</v>
      </c>
      <c r="BG47" s="45">
        <v>53.087083333333339</v>
      </c>
      <c r="BH47" s="45">
        <v>8.3993644785028909</v>
      </c>
      <c r="BI47" s="45">
        <v>2.3263282550843525</v>
      </c>
      <c r="BJ47" s="45">
        <v>383.84371138272417</v>
      </c>
      <c r="BK47" s="45"/>
      <c r="BL47" s="45">
        <v>447.65648744964477</v>
      </c>
      <c r="BM47" s="45">
        <v>2854.4099790233877</v>
      </c>
      <c r="BN47" s="45">
        <f t="shared" si="0"/>
        <v>-4.7067307375242176E-8</v>
      </c>
      <c r="BO47" s="45">
        <f t="shared" si="1"/>
        <v>-3.3260897211837811E-8</v>
      </c>
      <c r="BP47" s="46">
        <f t="shared" si="2"/>
        <v>8.8629737609329435</v>
      </c>
      <c r="BQ47" s="46">
        <f t="shared" si="3"/>
        <v>1.9241982507288626</v>
      </c>
      <c r="BR47" s="64">
        <v>5</v>
      </c>
      <c r="BS47" s="46">
        <f t="shared" si="6"/>
        <v>5.8309037900874632</v>
      </c>
      <c r="BT47" s="46">
        <f t="shared" si="10"/>
        <v>14.25</v>
      </c>
      <c r="BU47" s="46">
        <f t="shared" si="11"/>
        <v>16.618075801749271</v>
      </c>
      <c r="BV47" s="45">
        <f t="shared" si="7"/>
        <v>474.34801399345298</v>
      </c>
      <c r="BW47" s="45">
        <f t="shared" si="4"/>
        <v>474.34801391312476</v>
      </c>
      <c r="BX47" s="45">
        <f t="shared" si="5"/>
        <v>3328.7579929365124</v>
      </c>
      <c r="BY47" s="45">
        <f t="shared" si="8"/>
        <v>39945.095915238147</v>
      </c>
      <c r="BZ47" s="45">
        <f t="shared" si="9"/>
        <v>79890.191830476295</v>
      </c>
      <c r="CA47" s="48">
        <v>43101</v>
      </c>
      <c r="CB47" s="111">
        <v>0</v>
      </c>
      <c r="CC47" s="111">
        <v>0</v>
      </c>
    </row>
    <row r="48" spans="1:81">
      <c r="A48" s="42" t="s">
        <v>472</v>
      </c>
      <c r="B48" s="42" t="s">
        <v>2</v>
      </c>
      <c r="C48" s="42" t="s">
        <v>74</v>
      </c>
      <c r="D48" s="42" t="s">
        <v>473</v>
      </c>
      <c r="E48" s="43" t="s">
        <v>402</v>
      </c>
      <c r="F48" s="43" t="s">
        <v>63</v>
      </c>
      <c r="G48" s="43">
        <v>1</v>
      </c>
      <c r="H48" s="45">
        <v>260.39999999999998</v>
      </c>
      <c r="I48" s="45">
        <v>260.39999999999998</v>
      </c>
      <c r="J48" s="45"/>
      <c r="K48" s="45"/>
      <c r="L48" s="45"/>
      <c r="M48" s="45"/>
      <c r="N48" s="45"/>
      <c r="O48" s="45"/>
      <c r="P48" s="45">
        <v>8.5221818181818172</v>
      </c>
      <c r="Q48" s="45">
        <v>268.9221818181818</v>
      </c>
      <c r="R48" s="45">
        <v>53.78443636363636</v>
      </c>
      <c r="S48" s="45">
        <v>4.0338327272727268</v>
      </c>
      <c r="T48" s="45">
        <v>2.6892218181818182</v>
      </c>
      <c r="U48" s="45">
        <v>0.53784436363636356</v>
      </c>
      <c r="V48" s="45">
        <v>6.723054545454545</v>
      </c>
      <c r="W48" s="45">
        <v>21.513774545454545</v>
      </c>
      <c r="X48" s="45">
        <v>8.0676654545454536</v>
      </c>
      <c r="Y48" s="45">
        <v>1.6135330909090908</v>
      </c>
      <c r="Z48" s="45">
        <v>98.96336290909089</v>
      </c>
      <c r="AA48" s="45">
        <v>22.410181818181815</v>
      </c>
      <c r="AB48" s="45">
        <v>29.877254399999998</v>
      </c>
      <c r="AC48" s="45">
        <v>19.241776528290913</v>
      </c>
      <c r="AD48" s="45">
        <v>71.529212746472723</v>
      </c>
      <c r="AE48" s="45">
        <v>164.376</v>
      </c>
      <c r="AF48" s="45">
        <v>0</v>
      </c>
      <c r="AG48" s="45">
        <v>264.83999999999997</v>
      </c>
      <c r="AH48" s="45">
        <v>27.01</v>
      </c>
      <c r="AI48" s="45">
        <v>0</v>
      </c>
      <c r="AJ48" s="45">
        <v>0</v>
      </c>
      <c r="AK48" s="45">
        <v>3.0700000000000003</v>
      </c>
      <c r="AL48" s="45">
        <v>0</v>
      </c>
      <c r="AM48" s="45">
        <v>459.29599999999999</v>
      </c>
      <c r="AN48" s="45">
        <v>629.78857565556359</v>
      </c>
      <c r="AO48" s="45">
        <v>1.349539074074074</v>
      </c>
      <c r="AP48" s="45">
        <v>0.10796312592592593</v>
      </c>
      <c r="AQ48" s="45">
        <v>5.3981562962962963E-2</v>
      </c>
      <c r="AR48" s="45">
        <v>0.94122763636363638</v>
      </c>
      <c r="AS48" s="45">
        <v>0.34637177018181831</v>
      </c>
      <c r="AT48" s="45">
        <v>11.563653818181816</v>
      </c>
      <c r="AU48" s="45">
        <v>0.44820363636363636</v>
      </c>
      <c r="AV48" s="45">
        <v>14.81094062405387</v>
      </c>
      <c r="AW48" s="45">
        <v>3.7350303030303027</v>
      </c>
      <c r="AX48" s="45">
        <v>2.2111379393939394</v>
      </c>
      <c r="AY48" s="45">
        <v>5.6025454545454538E-2</v>
      </c>
      <c r="AZ48" s="45">
        <v>0.89640727272727272</v>
      </c>
      <c r="BA48" s="45">
        <v>0.34860282828282824</v>
      </c>
      <c r="BB48" s="45">
        <v>2.6669709976565659</v>
      </c>
      <c r="BC48" s="45">
        <v>9.9141747956363648</v>
      </c>
      <c r="BD48" s="45"/>
      <c r="BE48" s="45">
        <v>0</v>
      </c>
      <c r="BF48" s="45">
        <v>9.9141747956363648</v>
      </c>
      <c r="BG48" s="45">
        <v>29.470416666666669</v>
      </c>
      <c r="BH48" s="45">
        <v>2.0998411196257227</v>
      </c>
      <c r="BI48" s="45">
        <v>0.58158206377108801</v>
      </c>
      <c r="BJ48" s="45">
        <v>95.960927845681056</v>
      </c>
      <c r="BK48" s="45"/>
      <c r="BL48" s="45">
        <v>128.11276769574454</v>
      </c>
      <c r="BM48" s="45">
        <v>1051.5486405891802</v>
      </c>
      <c r="BN48" s="45">
        <f t="shared" si="0"/>
        <v>-4.7067307375242176E-8</v>
      </c>
      <c r="BO48" s="45">
        <f t="shared" si="1"/>
        <v>-3.3260897211837811E-8</v>
      </c>
      <c r="BP48" s="46">
        <f t="shared" si="2"/>
        <v>8.8629737609329435</v>
      </c>
      <c r="BQ48" s="46">
        <f t="shared" si="3"/>
        <v>1.9241982507288626</v>
      </c>
      <c r="BR48" s="64">
        <v>5</v>
      </c>
      <c r="BS48" s="46">
        <f t="shared" si="6"/>
        <v>5.8309037900874632</v>
      </c>
      <c r="BT48" s="46">
        <f t="shared" si="10"/>
        <v>14.25</v>
      </c>
      <c r="BU48" s="46">
        <f t="shared" si="11"/>
        <v>16.618075801749271</v>
      </c>
      <c r="BV48" s="45">
        <f t="shared" si="7"/>
        <v>174.74715017202496</v>
      </c>
      <c r="BW48" s="45">
        <f t="shared" si="4"/>
        <v>174.74715009169674</v>
      </c>
      <c r="BX48" s="45">
        <f t="shared" si="5"/>
        <v>1226.295790680877</v>
      </c>
      <c r="BY48" s="45">
        <f t="shared" si="8"/>
        <v>14715.549488170524</v>
      </c>
      <c r="BZ48" s="45">
        <f t="shared" si="9"/>
        <v>29431.098976341047</v>
      </c>
      <c r="CA48" s="48">
        <v>43101</v>
      </c>
      <c r="CB48" s="111">
        <v>0</v>
      </c>
      <c r="CC48" s="111">
        <v>0</v>
      </c>
    </row>
    <row r="49" spans="1:81">
      <c r="A49" s="42" t="s">
        <v>186</v>
      </c>
      <c r="B49" s="42" t="s">
        <v>1</v>
      </c>
      <c r="C49" s="42" t="s">
        <v>189</v>
      </c>
      <c r="D49" s="42" t="s">
        <v>474</v>
      </c>
      <c r="E49" s="43" t="s">
        <v>402</v>
      </c>
      <c r="F49" s="43" t="s">
        <v>63</v>
      </c>
      <c r="G49" s="43">
        <v>1</v>
      </c>
      <c r="H49" s="45">
        <v>520.79999999999995</v>
      </c>
      <c r="I49" s="45">
        <v>520.79999999999995</v>
      </c>
      <c r="J49" s="45"/>
      <c r="K49" s="45"/>
      <c r="L49" s="45"/>
      <c r="M49" s="45"/>
      <c r="N49" s="45"/>
      <c r="O49" s="45"/>
      <c r="P49" s="45">
        <v>17.044363636363634</v>
      </c>
      <c r="Q49" s="45">
        <v>537.8443636363636</v>
      </c>
      <c r="R49" s="45">
        <v>107.56887272727272</v>
      </c>
      <c r="S49" s="45">
        <v>8.0676654545454536</v>
      </c>
      <c r="T49" s="45">
        <v>5.3784436363636363</v>
      </c>
      <c r="U49" s="45">
        <v>1.0756887272727271</v>
      </c>
      <c r="V49" s="45">
        <v>13.44610909090909</v>
      </c>
      <c r="W49" s="45">
        <v>43.027549090909091</v>
      </c>
      <c r="X49" s="45">
        <v>16.135330909090907</v>
      </c>
      <c r="Y49" s="45">
        <v>3.2270661818181816</v>
      </c>
      <c r="Z49" s="45">
        <v>197.92672581818178</v>
      </c>
      <c r="AA49" s="45">
        <v>44.820363636363631</v>
      </c>
      <c r="AB49" s="45">
        <v>59.754508799999996</v>
      </c>
      <c r="AC49" s="45">
        <v>38.483553056581826</v>
      </c>
      <c r="AD49" s="45">
        <v>143.05842549294545</v>
      </c>
      <c r="AE49" s="45">
        <v>148.75200000000001</v>
      </c>
      <c r="AF49" s="45">
        <v>397</v>
      </c>
      <c r="AG49" s="45">
        <v>0</v>
      </c>
      <c r="AH49" s="45">
        <v>0</v>
      </c>
      <c r="AI49" s="45">
        <v>0</v>
      </c>
      <c r="AJ49" s="45">
        <v>0</v>
      </c>
      <c r="AK49" s="45">
        <v>3.0700000000000003</v>
      </c>
      <c r="AL49" s="45">
        <v>0</v>
      </c>
      <c r="AM49" s="45">
        <v>548.822</v>
      </c>
      <c r="AN49" s="45">
        <v>889.80715131112731</v>
      </c>
      <c r="AO49" s="45">
        <v>2.6990781481481481</v>
      </c>
      <c r="AP49" s="45">
        <v>0.21592625185185185</v>
      </c>
      <c r="AQ49" s="45">
        <v>0.10796312592592593</v>
      </c>
      <c r="AR49" s="45">
        <v>1.8824552727272728</v>
      </c>
      <c r="AS49" s="45">
        <v>0.69274354036363661</v>
      </c>
      <c r="AT49" s="45">
        <v>23.127307636363632</v>
      </c>
      <c r="AU49" s="45">
        <v>0.89640727272727272</v>
      </c>
      <c r="AV49" s="45">
        <v>29.621881248107741</v>
      </c>
      <c r="AW49" s="45">
        <v>7.4700606060606054</v>
      </c>
      <c r="AX49" s="45">
        <v>4.4222758787878789</v>
      </c>
      <c r="AY49" s="45">
        <v>0.11205090909090908</v>
      </c>
      <c r="AZ49" s="45">
        <v>1.7928145454545454</v>
      </c>
      <c r="BA49" s="45">
        <v>0.69720565656565647</v>
      </c>
      <c r="BB49" s="45">
        <v>5.3339419953131317</v>
      </c>
      <c r="BC49" s="45">
        <v>19.82834959127273</v>
      </c>
      <c r="BD49" s="45"/>
      <c r="BE49" s="45">
        <v>0</v>
      </c>
      <c r="BF49" s="45">
        <v>19.82834959127273</v>
      </c>
      <c r="BG49" s="45">
        <v>29.470416666666669</v>
      </c>
      <c r="BH49" s="45">
        <v>4.1996822392514455</v>
      </c>
      <c r="BI49" s="45">
        <v>1.1631641275421762</v>
      </c>
      <c r="BJ49" s="45">
        <v>191.92185569136208</v>
      </c>
      <c r="BK49" s="45"/>
      <c r="BL49" s="45">
        <v>226.75511872482238</v>
      </c>
      <c r="BM49" s="45">
        <v>1703.8568645116939</v>
      </c>
      <c r="BN49" s="45">
        <f t="shared" si="0"/>
        <v>-4.7067307375242176E-8</v>
      </c>
      <c r="BO49" s="45">
        <f t="shared" si="1"/>
        <v>-3.3260897211837811E-8</v>
      </c>
      <c r="BP49" s="46">
        <f t="shared" si="2"/>
        <v>8.6609686609686669</v>
      </c>
      <c r="BQ49" s="46">
        <f t="shared" si="3"/>
        <v>1.8803418803418819</v>
      </c>
      <c r="BR49" s="64">
        <v>3</v>
      </c>
      <c r="BS49" s="46">
        <f t="shared" si="6"/>
        <v>3.4188034188034218</v>
      </c>
      <c r="BT49" s="46">
        <f t="shared" si="10"/>
        <v>12.25</v>
      </c>
      <c r="BU49" s="46">
        <f t="shared" si="11"/>
        <v>13.960113960113972</v>
      </c>
      <c r="BV49" s="45">
        <f t="shared" si="7"/>
        <v>237.8603599918433</v>
      </c>
      <c r="BW49" s="45">
        <f t="shared" si="4"/>
        <v>237.86035991151508</v>
      </c>
      <c r="BX49" s="45">
        <f t="shared" si="5"/>
        <v>1941.717224423209</v>
      </c>
      <c r="BY49" s="45">
        <f t="shared" si="8"/>
        <v>23300.606693078509</v>
      </c>
      <c r="BZ49" s="45">
        <f t="shared" si="9"/>
        <v>46601.213386157018</v>
      </c>
      <c r="CA49" s="48">
        <v>43101</v>
      </c>
      <c r="CB49" s="111">
        <v>0</v>
      </c>
      <c r="CC49" s="111">
        <v>0</v>
      </c>
    </row>
    <row r="50" spans="1:81">
      <c r="A50" s="42" t="s">
        <v>186</v>
      </c>
      <c r="B50" s="42" t="s">
        <v>0</v>
      </c>
      <c r="C50" s="42" t="s">
        <v>189</v>
      </c>
      <c r="D50" s="42" t="s">
        <v>475</v>
      </c>
      <c r="E50" s="43" t="s">
        <v>402</v>
      </c>
      <c r="F50" s="43" t="s">
        <v>63</v>
      </c>
      <c r="G50" s="43">
        <v>1</v>
      </c>
      <c r="H50" s="45">
        <v>1041.5999999999999</v>
      </c>
      <c r="I50" s="45">
        <v>1041.5999999999999</v>
      </c>
      <c r="J50" s="45"/>
      <c r="K50" s="45"/>
      <c r="L50" s="45"/>
      <c r="M50" s="45"/>
      <c r="N50" s="45"/>
      <c r="O50" s="45"/>
      <c r="P50" s="45">
        <v>34.088727272727269</v>
      </c>
      <c r="Q50" s="45">
        <v>1075.6887272727272</v>
      </c>
      <c r="R50" s="45">
        <v>215.13774545454544</v>
      </c>
      <c r="S50" s="45">
        <v>16.135330909090907</v>
      </c>
      <c r="T50" s="45">
        <v>10.756887272727273</v>
      </c>
      <c r="U50" s="45">
        <v>2.1513774545454543</v>
      </c>
      <c r="V50" s="45">
        <v>26.89221818181818</v>
      </c>
      <c r="W50" s="45">
        <v>86.055098181818181</v>
      </c>
      <c r="X50" s="45">
        <v>32.270661818181814</v>
      </c>
      <c r="Y50" s="45">
        <v>6.4541323636363632</v>
      </c>
      <c r="Z50" s="45">
        <v>395.85345163636356</v>
      </c>
      <c r="AA50" s="45">
        <v>89.640727272727261</v>
      </c>
      <c r="AB50" s="45">
        <v>119.50901759999999</v>
      </c>
      <c r="AC50" s="45">
        <v>76.967106113163652</v>
      </c>
      <c r="AD50" s="45">
        <v>286.11685098589089</v>
      </c>
      <c r="AE50" s="45">
        <v>117.504</v>
      </c>
      <c r="AF50" s="45">
        <v>397</v>
      </c>
      <c r="AG50" s="45">
        <v>0</v>
      </c>
      <c r="AH50" s="45">
        <v>0</v>
      </c>
      <c r="AI50" s="45">
        <v>0</v>
      </c>
      <c r="AJ50" s="45">
        <v>0</v>
      </c>
      <c r="AK50" s="45">
        <v>3.0700000000000003</v>
      </c>
      <c r="AL50" s="45">
        <v>0</v>
      </c>
      <c r="AM50" s="45">
        <v>517.57400000000007</v>
      </c>
      <c r="AN50" s="45">
        <v>1199.5443026222545</v>
      </c>
      <c r="AO50" s="45">
        <v>5.3981562962962961</v>
      </c>
      <c r="AP50" s="45">
        <v>0.43185250370370371</v>
      </c>
      <c r="AQ50" s="45">
        <v>0.21592625185185185</v>
      </c>
      <c r="AR50" s="45">
        <v>3.7649105454545455</v>
      </c>
      <c r="AS50" s="45">
        <v>1.3854870807272732</v>
      </c>
      <c r="AT50" s="45">
        <v>46.254615272727264</v>
      </c>
      <c r="AU50" s="45">
        <v>1.7928145454545454</v>
      </c>
      <c r="AV50" s="45">
        <v>59.243762496215481</v>
      </c>
      <c r="AW50" s="45">
        <v>14.940121212121211</v>
      </c>
      <c r="AX50" s="45">
        <v>8.8445517575757577</v>
      </c>
      <c r="AY50" s="45">
        <v>0.22410181818181815</v>
      </c>
      <c r="AZ50" s="45">
        <v>3.5856290909090909</v>
      </c>
      <c r="BA50" s="45">
        <v>1.3944113131313129</v>
      </c>
      <c r="BB50" s="45">
        <v>10.667883990626263</v>
      </c>
      <c r="BC50" s="45">
        <v>39.656699182545459</v>
      </c>
      <c r="BD50" s="45"/>
      <c r="BE50" s="45">
        <v>0</v>
      </c>
      <c r="BF50" s="45">
        <v>39.656699182545459</v>
      </c>
      <c r="BG50" s="45">
        <v>53.087083333333339</v>
      </c>
      <c r="BH50" s="45">
        <v>8.3993644785028909</v>
      </c>
      <c r="BI50" s="45">
        <v>2.3263282550843525</v>
      </c>
      <c r="BJ50" s="45">
        <v>383.84371138272417</v>
      </c>
      <c r="BK50" s="45"/>
      <c r="BL50" s="45">
        <v>447.65648744964477</v>
      </c>
      <c r="BM50" s="45">
        <v>2821.7899790233873</v>
      </c>
      <c r="BN50" s="45">
        <f t="shared" si="0"/>
        <v>-4.7067307375242176E-8</v>
      </c>
      <c r="BO50" s="45">
        <f t="shared" si="1"/>
        <v>-3.3260897211837811E-8</v>
      </c>
      <c r="BP50" s="46">
        <f t="shared" si="2"/>
        <v>8.6609686609686669</v>
      </c>
      <c r="BQ50" s="46">
        <f t="shared" si="3"/>
        <v>1.8803418803418819</v>
      </c>
      <c r="BR50" s="64">
        <v>3</v>
      </c>
      <c r="BS50" s="46">
        <f t="shared" si="6"/>
        <v>3.4188034188034218</v>
      </c>
      <c r="BT50" s="46">
        <f t="shared" si="10"/>
        <v>12.25</v>
      </c>
      <c r="BU50" s="46">
        <f t="shared" si="11"/>
        <v>13.960113960113972</v>
      </c>
      <c r="BV50" s="45">
        <f t="shared" si="7"/>
        <v>393.92509677552704</v>
      </c>
      <c r="BW50" s="45">
        <f t="shared" si="4"/>
        <v>393.92509669519882</v>
      </c>
      <c r="BX50" s="45">
        <f t="shared" si="5"/>
        <v>3215.7150757185864</v>
      </c>
      <c r="BY50" s="45">
        <f t="shared" si="8"/>
        <v>38588.580908623037</v>
      </c>
      <c r="BZ50" s="45">
        <f t="shared" si="9"/>
        <v>77177.161817246073</v>
      </c>
      <c r="CA50" s="48">
        <v>43101</v>
      </c>
      <c r="CB50" s="111">
        <v>0</v>
      </c>
      <c r="CC50" s="111">
        <v>0</v>
      </c>
    </row>
    <row r="51" spans="1:81">
      <c r="A51" s="42" t="s">
        <v>193</v>
      </c>
      <c r="B51" s="42" t="s">
        <v>2</v>
      </c>
      <c r="C51" s="42" t="s">
        <v>67</v>
      </c>
      <c r="D51" s="42" t="s">
        <v>476</v>
      </c>
      <c r="E51" s="43" t="s">
        <v>402</v>
      </c>
      <c r="F51" s="43" t="s">
        <v>63</v>
      </c>
      <c r="G51" s="43">
        <v>1</v>
      </c>
      <c r="H51" s="45">
        <v>260.39999999999998</v>
      </c>
      <c r="I51" s="45">
        <v>260.39999999999998</v>
      </c>
      <c r="J51" s="45"/>
      <c r="K51" s="45"/>
      <c r="L51" s="45"/>
      <c r="M51" s="45"/>
      <c r="N51" s="45"/>
      <c r="O51" s="45"/>
      <c r="P51" s="45">
        <v>8.5221818181818172</v>
      </c>
      <c r="Q51" s="45">
        <v>268.9221818181818</v>
      </c>
      <c r="R51" s="45">
        <v>53.78443636363636</v>
      </c>
      <c r="S51" s="45">
        <v>4.0338327272727268</v>
      </c>
      <c r="T51" s="45">
        <v>2.6892218181818182</v>
      </c>
      <c r="U51" s="45">
        <v>0.53784436363636356</v>
      </c>
      <c r="V51" s="45">
        <v>6.723054545454545</v>
      </c>
      <c r="W51" s="45">
        <v>21.513774545454545</v>
      </c>
      <c r="X51" s="45">
        <v>8.0676654545454536</v>
      </c>
      <c r="Y51" s="45">
        <v>1.6135330909090908</v>
      </c>
      <c r="Z51" s="45">
        <v>98.96336290909089</v>
      </c>
      <c r="AA51" s="45">
        <v>22.410181818181815</v>
      </c>
      <c r="AB51" s="45">
        <v>29.877254399999998</v>
      </c>
      <c r="AC51" s="45">
        <v>19.241776528290913</v>
      </c>
      <c r="AD51" s="45">
        <v>71.529212746472723</v>
      </c>
      <c r="AE51" s="45">
        <v>164.376</v>
      </c>
      <c r="AF51" s="45">
        <v>397</v>
      </c>
      <c r="AG51" s="45">
        <v>0</v>
      </c>
      <c r="AH51" s="45">
        <v>0</v>
      </c>
      <c r="AI51" s="45">
        <v>9.84</v>
      </c>
      <c r="AJ51" s="45">
        <v>0</v>
      </c>
      <c r="AK51" s="45">
        <v>3.0700000000000003</v>
      </c>
      <c r="AL51" s="45">
        <v>0</v>
      </c>
      <c r="AM51" s="45">
        <v>574.28600000000006</v>
      </c>
      <c r="AN51" s="45">
        <v>744.7785756555636</v>
      </c>
      <c r="AO51" s="45">
        <v>1.349539074074074</v>
      </c>
      <c r="AP51" s="45">
        <v>0.10796312592592593</v>
      </c>
      <c r="AQ51" s="45">
        <v>5.3981562962962963E-2</v>
      </c>
      <c r="AR51" s="45">
        <v>0.94122763636363638</v>
      </c>
      <c r="AS51" s="45">
        <v>0.34637177018181831</v>
      </c>
      <c r="AT51" s="45">
        <v>11.563653818181816</v>
      </c>
      <c r="AU51" s="45">
        <v>0.44820363636363636</v>
      </c>
      <c r="AV51" s="45">
        <v>14.81094062405387</v>
      </c>
      <c r="AW51" s="45">
        <v>3.7350303030303027</v>
      </c>
      <c r="AX51" s="45">
        <v>2.2111379393939394</v>
      </c>
      <c r="AY51" s="45">
        <v>5.6025454545454538E-2</v>
      </c>
      <c r="AZ51" s="45">
        <v>0.89640727272727272</v>
      </c>
      <c r="BA51" s="45">
        <v>0.34860282828282824</v>
      </c>
      <c r="BB51" s="45">
        <v>2.6669709976565659</v>
      </c>
      <c r="BC51" s="45">
        <v>9.9141747956363648</v>
      </c>
      <c r="BD51" s="45"/>
      <c r="BE51" s="45">
        <v>0</v>
      </c>
      <c r="BF51" s="45">
        <v>9.9141747956363648</v>
      </c>
      <c r="BG51" s="45">
        <v>29.470416666666669</v>
      </c>
      <c r="BH51" s="45">
        <v>2.0998411196257227</v>
      </c>
      <c r="BI51" s="45">
        <v>0.58158206377108801</v>
      </c>
      <c r="BJ51" s="45">
        <v>95.960927845681056</v>
      </c>
      <c r="BK51" s="45"/>
      <c r="BL51" s="45">
        <v>128.11276769574454</v>
      </c>
      <c r="BM51" s="45">
        <v>1166.5386405891802</v>
      </c>
      <c r="BN51" s="45">
        <f t="shared" si="0"/>
        <v>-4.7067307375242176E-8</v>
      </c>
      <c r="BO51" s="45">
        <f t="shared" si="1"/>
        <v>-3.3260897211837811E-8</v>
      </c>
      <c r="BP51" s="46">
        <f t="shared" si="2"/>
        <v>8.6609686609686669</v>
      </c>
      <c r="BQ51" s="46">
        <f t="shared" si="3"/>
        <v>1.8803418803418819</v>
      </c>
      <c r="BR51" s="64">
        <v>3</v>
      </c>
      <c r="BS51" s="46">
        <f t="shared" si="6"/>
        <v>3.4188034188034218</v>
      </c>
      <c r="BT51" s="46">
        <f t="shared" si="10"/>
        <v>12.25</v>
      </c>
      <c r="BU51" s="46">
        <f t="shared" si="11"/>
        <v>13.960113960113972</v>
      </c>
      <c r="BV51" s="45">
        <f t="shared" si="7"/>
        <v>162.8501236038</v>
      </c>
      <c r="BW51" s="45">
        <f t="shared" si="4"/>
        <v>162.85012352347178</v>
      </c>
      <c r="BX51" s="45">
        <f t="shared" si="5"/>
        <v>1329.3887641126521</v>
      </c>
      <c r="BY51" s="45">
        <f t="shared" si="8"/>
        <v>15952.665169351825</v>
      </c>
      <c r="BZ51" s="45">
        <f t="shared" si="9"/>
        <v>31905.33033870365</v>
      </c>
      <c r="CA51" s="48">
        <v>43101</v>
      </c>
      <c r="CB51" s="111">
        <v>0</v>
      </c>
      <c r="CC51" s="111">
        <v>0</v>
      </c>
    </row>
    <row r="52" spans="1:81">
      <c r="A52" s="42" t="s">
        <v>195</v>
      </c>
      <c r="B52" s="42" t="s">
        <v>0</v>
      </c>
      <c r="C52" s="42" t="s">
        <v>161</v>
      </c>
      <c r="D52" s="42" t="s">
        <v>477</v>
      </c>
      <c r="E52" s="43" t="s">
        <v>402</v>
      </c>
      <c r="F52" s="43" t="s">
        <v>63</v>
      </c>
      <c r="G52" s="43">
        <v>5</v>
      </c>
      <c r="H52" s="45">
        <v>1076.08</v>
      </c>
      <c r="I52" s="45">
        <v>5380.4</v>
      </c>
      <c r="J52" s="45"/>
      <c r="K52" s="45"/>
      <c r="L52" s="45"/>
      <c r="M52" s="45"/>
      <c r="N52" s="45"/>
      <c r="O52" s="45"/>
      <c r="P52" s="45">
        <v>176.08581818181818</v>
      </c>
      <c r="Q52" s="45">
        <v>5556.4858181818181</v>
      </c>
      <c r="R52" s="45">
        <v>1111.2971636363636</v>
      </c>
      <c r="S52" s="45">
        <v>83.347287272727272</v>
      </c>
      <c r="T52" s="45">
        <v>55.564858181818181</v>
      </c>
      <c r="U52" s="45">
        <v>11.112971636363637</v>
      </c>
      <c r="V52" s="45">
        <v>138.91214545454545</v>
      </c>
      <c r="W52" s="45">
        <v>444.51886545454545</v>
      </c>
      <c r="X52" s="45">
        <v>166.69457454545454</v>
      </c>
      <c r="Y52" s="45">
        <v>33.33891490909091</v>
      </c>
      <c r="Z52" s="45">
        <v>2044.786781090909</v>
      </c>
      <c r="AA52" s="45">
        <v>463.04048484848482</v>
      </c>
      <c r="AB52" s="45">
        <v>617.32557440000005</v>
      </c>
      <c r="AC52" s="45">
        <v>397.57470980344254</v>
      </c>
      <c r="AD52" s="45">
        <v>1477.9407690519274</v>
      </c>
      <c r="AE52" s="45">
        <v>577.17600000000004</v>
      </c>
      <c r="AF52" s="45">
        <v>1985</v>
      </c>
      <c r="AG52" s="45">
        <v>0</v>
      </c>
      <c r="AH52" s="45">
        <v>242.89999999999998</v>
      </c>
      <c r="AI52" s="45">
        <v>0</v>
      </c>
      <c r="AJ52" s="45">
        <v>0</v>
      </c>
      <c r="AK52" s="45">
        <v>15.350000000000001</v>
      </c>
      <c r="AL52" s="45">
        <v>0</v>
      </c>
      <c r="AM52" s="45">
        <v>2820.4259999999999</v>
      </c>
      <c r="AN52" s="45">
        <v>6343.1535501428361</v>
      </c>
      <c r="AO52" s="45">
        <v>27.884255123456793</v>
      </c>
      <c r="AP52" s="45">
        <v>2.2307404098765433</v>
      </c>
      <c r="AQ52" s="45">
        <v>1.1153702049382717</v>
      </c>
      <c r="AR52" s="45">
        <v>19.447700363636365</v>
      </c>
      <c r="AS52" s="45">
        <v>7.156753733818185</v>
      </c>
      <c r="AT52" s="45">
        <v>238.92889018181816</v>
      </c>
      <c r="AU52" s="45">
        <v>9.260809696969698</v>
      </c>
      <c r="AV52" s="45">
        <v>306.02451971451404</v>
      </c>
      <c r="AW52" s="45">
        <v>77.173414141414142</v>
      </c>
      <c r="AX52" s="45">
        <v>45.686661171717176</v>
      </c>
      <c r="AY52" s="45">
        <v>1.157601212121212</v>
      </c>
      <c r="AZ52" s="45">
        <v>18.521619393939396</v>
      </c>
      <c r="BA52" s="45">
        <v>7.2028519865319867</v>
      </c>
      <c r="BB52" s="45">
        <v>55.105110429306407</v>
      </c>
      <c r="BC52" s="45">
        <v>204.84725833503029</v>
      </c>
      <c r="BD52" s="45"/>
      <c r="BE52" s="45">
        <v>0</v>
      </c>
      <c r="BF52" s="45">
        <v>204.84725833503029</v>
      </c>
      <c r="BG52" s="45">
        <v>265.4354166666667</v>
      </c>
      <c r="BH52" s="45">
        <v>41.996822392514453</v>
      </c>
      <c r="BI52" s="45">
        <v>11.631641275421762</v>
      </c>
      <c r="BJ52" s="45">
        <v>1919.2185569136209</v>
      </c>
      <c r="BK52" s="45"/>
      <c r="BL52" s="45">
        <v>2238.2824372482237</v>
      </c>
      <c r="BM52" s="45">
        <v>14648.793583622422</v>
      </c>
      <c r="BN52" s="45">
        <f t="shared" si="0"/>
        <v>-2.3533653687621087E-7</v>
      </c>
      <c r="BO52" s="45">
        <f t="shared" si="1"/>
        <v>-1.6630448605918904E-7</v>
      </c>
      <c r="BP52" s="46">
        <f t="shared" si="2"/>
        <v>8.5633802816901436</v>
      </c>
      <c r="BQ52" s="46">
        <f t="shared" si="3"/>
        <v>1.8591549295774654</v>
      </c>
      <c r="BR52" s="64">
        <v>2</v>
      </c>
      <c r="BS52" s="46">
        <f t="shared" si="6"/>
        <v>2.2535211267605644</v>
      </c>
      <c r="BT52" s="46">
        <f t="shared" si="10"/>
        <v>11.25</v>
      </c>
      <c r="BU52" s="46">
        <f t="shared" si="11"/>
        <v>12.676056338028173</v>
      </c>
      <c r="BV52" s="45">
        <f t="shared" si="7"/>
        <v>1856.8893274505224</v>
      </c>
      <c r="BW52" s="45">
        <f t="shared" si="4"/>
        <v>1856.8893270488813</v>
      </c>
      <c r="BX52" s="45">
        <f t="shared" si="5"/>
        <v>16505.682910671305</v>
      </c>
      <c r="BY52" s="45">
        <f t="shared" si="8"/>
        <v>198068.19492805566</v>
      </c>
      <c r="BZ52" s="45">
        <f t="shared" si="9"/>
        <v>396136.38985611132</v>
      </c>
      <c r="CA52" s="48">
        <v>43101</v>
      </c>
      <c r="CB52" s="111">
        <v>0</v>
      </c>
      <c r="CC52" s="111">
        <v>0</v>
      </c>
    </row>
    <row r="53" spans="1:81">
      <c r="A53" s="42" t="s">
        <v>478</v>
      </c>
      <c r="B53" s="42" t="s">
        <v>2</v>
      </c>
      <c r="C53" s="42" t="s">
        <v>479</v>
      </c>
      <c r="D53" s="42" t="s">
        <v>480</v>
      </c>
      <c r="E53" s="43" t="s">
        <v>402</v>
      </c>
      <c r="F53" s="43" t="s">
        <v>63</v>
      </c>
      <c r="G53" s="43">
        <v>1</v>
      </c>
      <c r="H53" s="45">
        <v>260.39999999999998</v>
      </c>
      <c r="I53" s="45">
        <v>260.39999999999998</v>
      </c>
      <c r="J53" s="45"/>
      <c r="K53" s="45"/>
      <c r="L53" s="45"/>
      <c r="M53" s="45"/>
      <c r="N53" s="45"/>
      <c r="O53" s="45"/>
      <c r="P53" s="45">
        <v>8.5221818181818172</v>
      </c>
      <c r="Q53" s="45">
        <v>268.9221818181818</v>
      </c>
      <c r="R53" s="45">
        <v>53.78443636363636</v>
      </c>
      <c r="S53" s="45">
        <v>4.0338327272727268</v>
      </c>
      <c r="T53" s="45">
        <v>2.6892218181818182</v>
      </c>
      <c r="U53" s="45">
        <v>0.53784436363636356</v>
      </c>
      <c r="V53" s="45">
        <v>6.723054545454545</v>
      </c>
      <c r="W53" s="45">
        <v>21.513774545454545</v>
      </c>
      <c r="X53" s="45">
        <v>8.0676654545454536</v>
      </c>
      <c r="Y53" s="45">
        <v>1.6135330909090908</v>
      </c>
      <c r="Z53" s="45">
        <v>98.96336290909089</v>
      </c>
      <c r="AA53" s="45">
        <v>22.410181818181815</v>
      </c>
      <c r="AB53" s="45">
        <v>29.877254399999998</v>
      </c>
      <c r="AC53" s="45">
        <v>19.241776528290913</v>
      </c>
      <c r="AD53" s="45">
        <v>71.529212746472723</v>
      </c>
      <c r="AE53" s="45">
        <v>164.376</v>
      </c>
      <c r="AF53" s="45">
        <v>397</v>
      </c>
      <c r="AG53" s="45">
        <v>0</v>
      </c>
      <c r="AH53" s="45">
        <v>0</v>
      </c>
      <c r="AI53" s="45">
        <v>0</v>
      </c>
      <c r="AJ53" s="45">
        <v>0</v>
      </c>
      <c r="AK53" s="45">
        <v>3.0700000000000003</v>
      </c>
      <c r="AL53" s="45">
        <v>0</v>
      </c>
      <c r="AM53" s="45">
        <v>564.44600000000003</v>
      </c>
      <c r="AN53" s="45">
        <v>734.93857565556357</v>
      </c>
      <c r="AO53" s="45">
        <v>1.349539074074074</v>
      </c>
      <c r="AP53" s="45">
        <v>0.10796312592592593</v>
      </c>
      <c r="AQ53" s="45">
        <v>5.3981562962962963E-2</v>
      </c>
      <c r="AR53" s="45">
        <v>0.94122763636363638</v>
      </c>
      <c r="AS53" s="45">
        <v>0.34637177018181831</v>
      </c>
      <c r="AT53" s="45">
        <v>11.563653818181816</v>
      </c>
      <c r="AU53" s="45">
        <v>0.44820363636363636</v>
      </c>
      <c r="AV53" s="45">
        <v>14.81094062405387</v>
      </c>
      <c r="AW53" s="45">
        <v>3.7350303030303027</v>
      </c>
      <c r="AX53" s="45">
        <v>2.2111379393939394</v>
      </c>
      <c r="AY53" s="45">
        <v>5.6025454545454538E-2</v>
      </c>
      <c r="AZ53" s="45">
        <v>0.89640727272727272</v>
      </c>
      <c r="BA53" s="45">
        <v>0.34860282828282824</v>
      </c>
      <c r="BB53" s="45">
        <v>2.6669709976565659</v>
      </c>
      <c r="BC53" s="45">
        <v>9.9141747956363648</v>
      </c>
      <c r="BD53" s="45"/>
      <c r="BE53" s="45">
        <v>0</v>
      </c>
      <c r="BF53" s="45">
        <v>9.9141747956363648</v>
      </c>
      <c r="BG53" s="45">
        <v>29.470416666666669</v>
      </c>
      <c r="BH53" s="45">
        <v>2.0998411196257227</v>
      </c>
      <c r="BI53" s="45">
        <v>0.58158206377108801</v>
      </c>
      <c r="BJ53" s="45">
        <v>95.960927845681056</v>
      </c>
      <c r="BK53" s="45"/>
      <c r="BL53" s="45">
        <v>128.11276769574454</v>
      </c>
      <c r="BM53" s="45">
        <v>1156.6986405891803</v>
      </c>
      <c r="BN53" s="45">
        <f t="shared" si="0"/>
        <v>-4.7067307375242176E-8</v>
      </c>
      <c r="BO53" s="45">
        <f t="shared" si="1"/>
        <v>-3.3260897211837811E-8</v>
      </c>
      <c r="BP53" s="46">
        <f t="shared" si="2"/>
        <v>8.6609686609686669</v>
      </c>
      <c r="BQ53" s="46">
        <f t="shared" si="3"/>
        <v>1.8803418803418819</v>
      </c>
      <c r="BR53" s="64">
        <v>3</v>
      </c>
      <c r="BS53" s="46">
        <f t="shared" si="6"/>
        <v>3.4188034188034218</v>
      </c>
      <c r="BT53" s="46">
        <f t="shared" si="10"/>
        <v>12.25</v>
      </c>
      <c r="BU53" s="46">
        <f t="shared" si="11"/>
        <v>13.960113960113972</v>
      </c>
      <c r="BV53" s="45">
        <f t="shared" si="7"/>
        <v>161.4764483901248</v>
      </c>
      <c r="BW53" s="45">
        <f t="shared" si="4"/>
        <v>161.47644830979658</v>
      </c>
      <c r="BX53" s="45">
        <f t="shared" si="5"/>
        <v>1318.1750888989768</v>
      </c>
      <c r="BY53" s="45">
        <f t="shared" si="8"/>
        <v>15818.101066787722</v>
      </c>
      <c r="BZ53" s="45">
        <f t="shared" si="9"/>
        <v>31636.202133575443</v>
      </c>
      <c r="CA53" s="48">
        <v>43101</v>
      </c>
      <c r="CB53" s="111">
        <v>0</v>
      </c>
      <c r="CC53" s="111">
        <v>0</v>
      </c>
    </row>
    <row r="54" spans="1:81">
      <c r="A54" s="42" t="s">
        <v>481</v>
      </c>
      <c r="B54" s="42" t="s">
        <v>2</v>
      </c>
      <c r="C54" s="42" t="s">
        <v>74</v>
      </c>
      <c r="D54" s="42" t="s">
        <v>482</v>
      </c>
      <c r="E54" s="43" t="s">
        <v>402</v>
      </c>
      <c r="F54" s="43" t="s">
        <v>63</v>
      </c>
      <c r="G54" s="43">
        <v>1</v>
      </c>
      <c r="H54" s="45">
        <v>260.39999999999998</v>
      </c>
      <c r="I54" s="45">
        <v>260.39999999999998</v>
      </c>
      <c r="J54" s="45"/>
      <c r="K54" s="45"/>
      <c r="L54" s="45"/>
      <c r="M54" s="45"/>
      <c r="N54" s="45"/>
      <c r="O54" s="45"/>
      <c r="P54" s="45">
        <v>8.5221818181818172</v>
      </c>
      <c r="Q54" s="45">
        <v>268.9221818181818</v>
      </c>
      <c r="R54" s="45">
        <v>53.78443636363636</v>
      </c>
      <c r="S54" s="45">
        <v>4.0338327272727268</v>
      </c>
      <c r="T54" s="45">
        <v>2.6892218181818182</v>
      </c>
      <c r="U54" s="45">
        <v>0.53784436363636356</v>
      </c>
      <c r="V54" s="45">
        <v>6.723054545454545</v>
      </c>
      <c r="W54" s="45">
        <v>21.513774545454545</v>
      </c>
      <c r="X54" s="45">
        <v>8.0676654545454536</v>
      </c>
      <c r="Y54" s="45">
        <v>1.6135330909090908</v>
      </c>
      <c r="Z54" s="45">
        <v>98.96336290909089</v>
      </c>
      <c r="AA54" s="45">
        <v>22.410181818181815</v>
      </c>
      <c r="AB54" s="45">
        <v>29.877254399999998</v>
      </c>
      <c r="AC54" s="45">
        <v>19.241776528290913</v>
      </c>
      <c r="AD54" s="45">
        <v>71.529212746472723</v>
      </c>
      <c r="AE54" s="45">
        <v>164.376</v>
      </c>
      <c r="AF54" s="45">
        <v>0</v>
      </c>
      <c r="AG54" s="45">
        <v>264.83999999999997</v>
      </c>
      <c r="AH54" s="45">
        <v>27.01</v>
      </c>
      <c r="AI54" s="45">
        <v>0</v>
      </c>
      <c r="AJ54" s="45">
        <v>0</v>
      </c>
      <c r="AK54" s="45">
        <v>3.0700000000000003</v>
      </c>
      <c r="AL54" s="45">
        <v>0</v>
      </c>
      <c r="AM54" s="45">
        <v>459.29599999999999</v>
      </c>
      <c r="AN54" s="45">
        <v>629.78857565556359</v>
      </c>
      <c r="AO54" s="45">
        <v>1.349539074074074</v>
      </c>
      <c r="AP54" s="45">
        <v>0.10796312592592593</v>
      </c>
      <c r="AQ54" s="45">
        <v>5.3981562962962963E-2</v>
      </c>
      <c r="AR54" s="45">
        <v>0.94122763636363638</v>
      </c>
      <c r="AS54" s="45">
        <v>0.34637177018181831</v>
      </c>
      <c r="AT54" s="45">
        <v>11.563653818181816</v>
      </c>
      <c r="AU54" s="45">
        <v>0.44820363636363636</v>
      </c>
      <c r="AV54" s="45">
        <v>14.81094062405387</v>
      </c>
      <c r="AW54" s="45">
        <v>3.7350303030303027</v>
      </c>
      <c r="AX54" s="45">
        <v>2.2111379393939394</v>
      </c>
      <c r="AY54" s="45">
        <v>5.6025454545454538E-2</v>
      </c>
      <c r="AZ54" s="45">
        <v>0.89640727272727272</v>
      </c>
      <c r="BA54" s="45">
        <v>0.34860282828282824</v>
      </c>
      <c r="BB54" s="45">
        <v>2.6669709976565659</v>
      </c>
      <c r="BC54" s="45">
        <v>9.9141747956363648</v>
      </c>
      <c r="BD54" s="45"/>
      <c r="BE54" s="45">
        <v>0</v>
      </c>
      <c r="BF54" s="45">
        <v>9.9141747956363648</v>
      </c>
      <c r="BG54" s="45">
        <v>29.470416666666669</v>
      </c>
      <c r="BH54" s="45">
        <v>2.0998411196257227</v>
      </c>
      <c r="BI54" s="45">
        <v>0.58158206377108801</v>
      </c>
      <c r="BJ54" s="45">
        <v>95.960927845681056</v>
      </c>
      <c r="BK54" s="45"/>
      <c r="BL54" s="45">
        <v>128.11276769574454</v>
      </c>
      <c r="BM54" s="45">
        <v>1051.5486405891802</v>
      </c>
      <c r="BN54" s="45">
        <f t="shared" si="0"/>
        <v>-4.7067307375242176E-8</v>
      </c>
      <c r="BO54" s="45">
        <f t="shared" si="1"/>
        <v>-3.3260897211837811E-8</v>
      </c>
      <c r="BP54" s="46">
        <f t="shared" si="2"/>
        <v>8.8629737609329435</v>
      </c>
      <c r="BQ54" s="46">
        <f t="shared" si="3"/>
        <v>1.9241982507288626</v>
      </c>
      <c r="BR54" s="64">
        <v>5</v>
      </c>
      <c r="BS54" s="46">
        <f t="shared" si="6"/>
        <v>5.8309037900874632</v>
      </c>
      <c r="BT54" s="46">
        <f t="shared" si="10"/>
        <v>14.25</v>
      </c>
      <c r="BU54" s="46">
        <f t="shared" si="11"/>
        <v>16.618075801749271</v>
      </c>
      <c r="BV54" s="45">
        <f t="shared" si="7"/>
        <v>174.74715017202496</v>
      </c>
      <c r="BW54" s="45">
        <f t="shared" si="4"/>
        <v>174.74715009169674</v>
      </c>
      <c r="BX54" s="45">
        <f t="shared" si="5"/>
        <v>1226.295790680877</v>
      </c>
      <c r="BY54" s="45">
        <f t="shared" si="8"/>
        <v>14715.549488170524</v>
      </c>
      <c r="BZ54" s="45">
        <f t="shared" si="9"/>
        <v>29431.098976341047</v>
      </c>
      <c r="CA54" s="48">
        <v>43101</v>
      </c>
      <c r="CB54" s="111">
        <v>0</v>
      </c>
      <c r="CC54" s="111">
        <v>0</v>
      </c>
    </row>
    <row r="55" spans="1:81">
      <c r="A55" s="42" t="s">
        <v>202</v>
      </c>
      <c r="B55" s="42" t="s">
        <v>0</v>
      </c>
      <c r="C55" s="42" t="s">
        <v>178</v>
      </c>
      <c r="D55" s="42" t="s">
        <v>483</v>
      </c>
      <c r="E55" s="43" t="s">
        <v>402</v>
      </c>
      <c r="F55" s="43" t="s">
        <v>63</v>
      </c>
      <c r="G55" s="43">
        <v>1</v>
      </c>
      <c r="H55" s="45">
        <v>1041.5999999999999</v>
      </c>
      <c r="I55" s="45">
        <v>1041.5999999999999</v>
      </c>
      <c r="J55" s="45"/>
      <c r="K55" s="45"/>
      <c r="L55" s="45"/>
      <c r="M55" s="45"/>
      <c r="N55" s="45"/>
      <c r="O55" s="45"/>
      <c r="P55" s="45">
        <v>34.088727272727269</v>
      </c>
      <c r="Q55" s="45">
        <v>1075.6887272727272</v>
      </c>
      <c r="R55" s="45">
        <v>215.13774545454544</v>
      </c>
      <c r="S55" s="45">
        <v>16.135330909090907</v>
      </c>
      <c r="T55" s="45">
        <v>10.756887272727273</v>
      </c>
      <c r="U55" s="45">
        <v>2.1513774545454543</v>
      </c>
      <c r="V55" s="45">
        <v>26.89221818181818</v>
      </c>
      <c r="W55" s="45">
        <v>86.055098181818181</v>
      </c>
      <c r="X55" s="45">
        <v>32.270661818181814</v>
      </c>
      <c r="Y55" s="45">
        <v>6.4541323636363632</v>
      </c>
      <c r="Z55" s="45">
        <v>395.85345163636356</v>
      </c>
      <c r="AA55" s="45">
        <v>89.640727272727261</v>
      </c>
      <c r="AB55" s="45">
        <v>119.50901759999999</v>
      </c>
      <c r="AC55" s="45">
        <v>76.967106113163652</v>
      </c>
      <c r="AD55" s="45">
        <v>286.11685098589089</v>
      </c>
      <c r="AE55" s="45">
        <v>117.504</v>
      </c>
      <c r="AF55" s="45">
        <v>397</v>
      </c>
      <c r="AG55" s="45">
        <v>0</v>
      </c>
      <c r="AH55" s="45">
        <v>32.619999999999997</v>
      </c>
      <c r="AI55" s="45">
        <v>0</v>
      </c>
      <c r="AJ55" s="45">
        <v>0</v>
      </c>
      <c r="AK55" s="45">
        <v>3.0700000000000003</v>
      </c>
      <c r="AL55" s="45">
        <v>0</v>
      </c>
      <c r="AM55" s="45">
        <v>550.19400000000007</v>
      </c>
      <c r="AN55" s="45">
        <v>1232.1643026222546</v>
      </c>
      <c r="AO55" s="45">
        <v>5.3981562962962961</v>
      </c>
      <c r="AP55" s="45">
        <v>0.43185250370370371</v>
      </c>
      <c r="AQ55" s="45">
        <v>0.21592625185185185</v>
      </c>
      <c r="AR55" s="45">
        <v>3.7649105454545455</v>
      </c>
      <c r="AS55" s="45">
        <v>1.3854870807272732</v>
      </c>
      <c r="AT55" s="45">
        <v>46.254615272727264</v>
      </c>
      <c r="AU55" s="45">
        <v>1.7928145454545454</v>
      </c>
      <c r="AV55" s="45">
        <v>59.243762496215481</v>
      </c>
      <c r="AW55" s="45">
        <v>14.940121212121211</v>
      </c>
      <c r="AX55" s="45">
        <v>8.8445517575757577</v>
      </c>
      <c r="AY55" s="45">
        <v>0.22410181818181815</v>
      </c>
      <c r="AZ55" s="45">
        <v>3.5856290909090909</v>
      </c>
      <c r="BA55" s="45">
        <v>1.3944113131313129</v>
      </c>
      <c r="BB55" s="45">
        <v>10.667883990626263</v>
      </c>
      <c r="BC55" s="45">
        <v>39.656699182545459</v>
      </c>
      <c r="BD55" s="45"/>
      <c r="BE55" s="45">
        <v>0</v>
      </c>
      <c r="BF55" s="45">
        <v>39.656699182545459</v>
      </c>
      <c r="BG55" s="45">
        <v>53.087083333333339</v>
      </c>
      <c r="BH55" s="45">
        <v>8.3993644785028909</v>
      </c>
      <c r="BI55" s="45">
        <v>2.3263282550843525</v>
      </c>
      <c r="BJ55" s="45">
        <v>383.84371138272417</v>
      </c>
      <c r="BK55" s="45"/>
      <c r="BL55" s="45">
        <v>447.65648744964477</v>
      </c>
      <c r="BM55" s="45">
        <v>2854.4099790233877</v>
      </c>
      <c r="BN55" s="45">
        <f t="shared" si="0"/>
        <v>-4.7067307375242176E-8</v>
      </c>
      <c r="BO55" s="45">
        <f t="shared" si="1"/>
        <v>-3.3260897211837811E-8</v>
      </c>
      <c r="BP55" s="46">
        <f t="shared" si="2"/>
        <v>8.8629737609329435</v>
      </c>
      <c r="BQ55" s="46">
        <f t="shared" si="3"/>
        <v>1.9241982507288626</v>
      </c>
      <c r="BR55" s="64">
        <v>5</v>
      </c>
      <c r="BS55" s="46">
        <f t="shared" si="6"/>
        <v>5.8309037900874632</v>
      </c>
      <c r="BT55" s="46">
        <f t="shared" si="10"/>
        <v>14.25</v>
      </c>
      <c r="BU55" s="46">
        <f t="shared" si="11"/>
        <v>16.618075801749271</v>
      </c>
      <c r="BV55" s="45">
        <f t="shared" si="7"/>
        <v>474.34801399345298</v>
      </c>
      <c r="BW55" s="45">
        <f t="shared" si="4"/>
        <v>474.34801391312476</v>
      </c>
      <c r="BX55" s="45">
        <f t="shared" si="5"/>
        <v>3328.7579929365124</v>
      </c>
      <c r="BY55" s="45">
        <f t="shared" si="8"/>
        <v>39945.095915238147</v>
      </c>
      <c r="BZ55" s="45">
        <f t="shared" si="9"/>
        <v>79890.191830476295</v>
      </c>
      <c r="CA55" s="48">
        <v>43101</v>
      </c>
      <c r="CB55" s="111">
        <v>0</v>
      </c>
      <c r="CC55" s="111">
        <v>0</v>
      </c>
    </row>
    <row r="56" spans="1:81">
      <c r="A56" s="42" t="s">
        <v>484</v>
      </c>
      <c r="B56" s="42" t="s">
        <v>2</v>
      </c>
      <c r="C56" s="42" t="s">
        <v>165</v>
      </c>
      <c r="D56" s="42" t="s">
        <v>485</v>
      </c>
      <c r="E56" s="43" t="s">
        <v>402</v>
      </c>
      <c r="F56" s="43" t="s">
        <v>63</v>
      </c>
      <c r="G56" s="43">
        <v>1</v>
      </c>
      <c r="H56" s="45">
        <v>260.39999999999998</v>
      </c>
      <c r="I56" s="45">
        <v>260.39999999999998</v>
      </c>
      <c r="J56" s="45"/>
      <c r="K56" s="45"/>
      <c r="L56" s="45"/>
      <c r="M56" s="45"/>
      <c r="N56" s="45"/>
      <c r="O56" s="45"/>
      <c r="P56" s="45">
        <v>8.5221818181818172</v>
      </c>
      <c r="Q56" s="45">
        <v>268.9221818181818</v>
      </c>
      <c r="R56" s="45">
        <v>53.78443636363636</v>
      </c>
      <c r="S56" s="45">
        <v>4.0338327272727268</v>
      </c>
      <c r="T56" s="45">
        <v>2.6892218181818182</v>
      </c>
      <c r="U56" s="45">
        <v>0.53784436363636356</v>
      </c>
      <c r="V56" s="45">
        <v>6.723054545454545</v>
      </c>
      <c r="W56" s="45">
        <v>21.513774545454545</v>
      </c>
      <c r="X56" s="45">
        <v>8.0676654545454536</v>
      </c>
      <c r="Y56" s="45">
        <v>1.6135330909090908</v>
      </c>
      <c r="Z56" s="45">
        <v>98.96336290909089</v>
      </c>
      <c r="AA56" s="45">
        <v>22.410181818181815</v>
      </c>
      <c r="AB56" s="45">
        <v>29.877254399999998</v>
      </c>
      <c r="AC56" s="45">
        <v>19.241776528290913</v>
      </c>
      <c r="AD56" s="45">
        <v>71.529212746472723</v>
      </c>
      <c r="AE56" s="45">
        <v>164.376</v>
      </c>
      <c r="AF56" s="45">
        <v>397</v>
      </c>
      <c r="AG56" s="45">
        <v>0</v>
      </c>
      <c r="AH56" s="45">
        <v>0</v>
      </c>
      <c r="AI56" s="45">
        <v>0</v>
      </c>
      <c r="AJ56" s="45">
        <v>0</v>
      </c>
      <c r="AK56" s="45">
        <v>3.0700000000000003</v>
      </c>
      <c r="AL56" s="45">
        <v>0</v>
      </c>
      <c r="AM56" s="45">
        <v>564.44600000000003</v>
      </c>
      <c r="AN56" s="45">
        <v>734.93857565556357</v>
      </c>
      <c r="AO56" s="45">
        <v>1.349539074074074</v>
      </c>
      <c r="AP56" s="45">
        <v>0.10796312592592593</v>
      </c>
      <c r="AQ56" s="45">
        <v>5.3981562962962963E-2</v>
      </c>
      <c r="AR56" s="45">
        <v>0.94122763636363638</v>
      </c>
      <c r="AS56" s="45">
        <v>0.34637177018181831</v>
      </c>
      <c r="AT56" s="45">
        <v>11.563653818181816</v>
      </c>
      <c r="AU56" s="45">
        <v>0.44820363636363636</v>
      </c>
      <c r="AV56" s="45">
        <v>14.81094062405387</v>
      </c>
      <c r="AW56" s="45">
        <v>3.7350303030303027</v>
      </c>
      <c r="AX56" s="45">
        <v>2.2111379393939394</v>
      </c>
      <c r="AY56" s="45">
        <v>5.6025454545454538E-2</v>
      </c>
      <c r="AZ56" s="45">
        <v>0.89640727272727272</v>
      </c>
      <c r="BA56" s="45">
        <v>0.34860282828282824</v>
      </c>
      <c r="BB56" s="45">
        <v>2.6669709976565659</v>
      </c>
      <c r="BC56" s="45">
        <v>9.9141747956363648</v>
      </c>
      <c r="BD56" s="45"/>
      <c r="BE56" s="45">
        <v>0</v>
      </c>
      <c r="BF56" s="45">
        <v>9.9141747956363648</v>
      </c>
      <c r="BG56" s="45">
        <v>29.470416666666669</v>
      </c>
      <c r="BH56" s="45">
        <v>2.0998411196257227</v>
      </c>
      <c r="BI56" s="45">
        <v>0.58158206377108801</v>
      </c>
      <c r="BJ56" s="45">
        <v>95.960927845681056</v>
      </c>
      <c r="BK56" s="45"/>
      <c r="BL56" s="45">
        <v>128.11276769574454</v>
      </c>
      <c r="BM56" s="45">
        <v>1156.6986405891803</v>
      </c>
      <c r="BN56" s="45">
        <f t="shared" si="0"/>
        <v>-4.7067307375242176E-8</v>
      </c>
      <c r="BO56" s="45">
        <f t="shared" si="1"/>
        <v>-3.3260897211837811E-8</v>
      </c>
      <c r="BP56" s="46">
        <f t="shared" si="2"/>
        <v>8.6609686609686669</v>
      </c>
      <c r="BQ56" s="46">
        <f t="shared" si="3"/>
        <v>1.8803418803418819</v>
      </c>
      <c r="BR56" s="64">
        <v>3</v>
      </c>
      <c r="BS56" s="46">
        <f t="shared" si="6"/>
        <v>3.4188034188034218</v>
      </c>
      <c r="BT56" s="46">
        <f t="shared" si="10"/>
        <v>12.25</v>
      </c>
      <c r="BU56" s="46">
        <f t="shared" si="11"/>
        <v>13.960113960113972</v>
      </c>
      <c r="BV56" s="45">
        <f t="shared" si="7"/>
        <v>161.4764483901248</v>
      </c>
      <c r="BW56" s="45">
        <f t="shared" si="4"/>
        <v>161.47644830979658</v>
      </c>
      <c r="BX56" s="45">
        <f t="shared" si="5"/>
        <v>1318.1750888989768</v>
      </c>
      <c r="BY56" s="45">
        <f t="shared" si="8"/>
        <v>15818.101066787722</v>
      </c>
      <c r="BZ56" s="45">
        <f t="shared" si="9"/>
        <v>31636.202133575443</v>
      </c>
      <c r="CA56" s="48">
        <v>43101</v>
      </c>
      <c r="CB56" s="111">
        <v>0</v>
      </c>
      <c r="CC56" s="111">
        <v>0</v>
      </c>
    </row>
    <row r="57" spans="1:81">
      <c r="A57" s="42" t="s">
        <v>207</v>
      </c>
      <c r="B57" s="42" t="s">
        <v>2</v>
      </c>
      <c r="C57" s="42" t="s">
        <v>207</v>
      </c>
      <c r="D57" s="42" t="s">
        <v>486</v>
      </c>
      <c r="E57" s="43" t="s">
        <v>402</v>
      </c>
      <c r="F57" s="43" t="s">
        <v>63</v>
      </c>
      <c r="G57" s="43">
        <v>1</v>
      </c>
      <c r="H57" s="45">
        <v>260.39999999999998</v>
      </c>
      <c r="I57" s="45">
        <v>260.39999999999998</v>
      </c>
      <c r="J57" s="45"/>
      <c r="K57" s="45"/>
      <c r="L57" s="45"/>
      <c r="M57" s="45"/>
      <c r="N57" s="45"/>
      <c r="O57" s="45"/>
      <c r="P57" s="45">
        <v>8.5221818181818172</v>
      </c>
      <c r="Q57" s="45">
        <v>268.9221818181818</v>
      </c>
      <c r="R57" s="45">
        <v>53.78443636363636</v>
      </c>
      <c r="S57" s="45">
        <v>4.0338327272727268</v>
      </c>
      <c r="T57" s="45">
        <v>2.6892218181818182</v>
      </c>
      <c r="U57" s="45">
        <v>0.53784436363636356</v>
      </c>
      <c r="V57" s="45">
        <v>6.723054545454545</v>
      </c>
      <c r="W57" s="45">
        <v>21.513774545454545</v>
      </c>
      <c r="X57" s="45">
        <v>8.0676654545454536</v>
      </c>
      <c r="Y57" s="45">
        <v>1.6135330909090908</v>
      </c>
      <c r="Z57" s="45">
        <v>98.96336290909089</v>
      </c>
      <c r="AA57" s="45">
        <v>22.410181818181815</v>
      </c>
      <c r="AB57" s="45">
        <v>29.877254399999998</v>
      </c>
      <c r="AC57" s="45">
        <v>19.241776528290913</v>
      </c>
      <c r="AD57" s="45">
        <v>71.529212746472723</v>
      </c>
      <c r="AE57" s="45">
        <v>164.376</v>
      </c>
      <c r="AF57" s="45">
        <v>397</v>
      </c>
      <c r="AG57" s="45">
        <v>0</v>
      </c>
      <c r="AH57" s="45">
        <v>32.54</v>
      </c>
      <c r="AI57" s="45">
        <v>0</v>
      </c>
      <c r="AJ57" s="45">
        <v>0</v>
      </c>
      <c r="AK57" s="45">
        <v>3.0700000000000003</v>
      </c>
      <c r="AL57" s="45">
        <v>0</v>
      </c>
      <c r="AM57" s="45">
        <v>596.98599999999999</v>
      </c>
      <c r="AN57" s="45">
        <v>767.47857565556353</v>
      </c>
      <c r="AO57" s="45">
        <v>1.349539074074074</v>
      </c>
      <c r="AP57" s="45">
        <v>0.10796312592592593</v>
      </c>
      <c r="AQ57" s="45">
        <v>5.3981562962962963E-2</v>
      </c>
      <c r="AR57" s="45">
        <v>0.94122763636363638</v>
      </c>
      <c r="AS57" s="45">
        <v>0.34637177018181831</v>
      </c>
      <c r="AT57" s="45">
        <v>11.563653818181816</v>
      </c>
      <c r="AU57" s="45">
        <v>0.44820363636363636</v>
      </c>
      <c r="AV57" s="45">
        <v>14.81094062405387</v>
      </c>
      <c r="AW57" s="45">
        <v>3.7350303030303027</v>
      </c>
      <c r="AX57" s="45">
        <v>2.2111379393939394</v>
      </c>
      <c r="AY57" s="45">
        <v>5.6025454545454538E-2</v>
      </c>
      <c r="AZ57" s="45">
        <v>0.89640727272727272</v>
      </c>
      <c r="BA57" s="45">
        <v>0.34860282828282824</v>
      </c>
      <c r="BB57" s="45">
        <v>2.6669709976565659</v>
      </c>
      <c r="BC57" s="45">
        <v>9.9141747956363648</v>
      </c>
      <c r="BD57" s="45"/>
      <c r="BE57" s="45">
        <v>0</v>
      </c>
      <c r="BF57" s="45">
        <v>9.9141747956363648</v>
      </c>
      <c r="BG57" s="45">
        <v>29.470416666666669</v>
      </c>
      <c r="BH57" s="45">
        <v>2.0998411196257227</v>
      </c>
      <c r="BI57" s="45">
        <v>0.58158206377108801</v>
      </c>
      <c r="BJ57" s="45">
        <v>95.960927845681056</v>
      </c>
      <c r="BK57" s="45"/>
      <c r="BL57" s="45">
        <v>128.11276769574454</v>
      </c>
      <c r="BM57" s="45">
        <v>1189.2386405891802</v>
      </c>
      <c r="BN57" s="45">
        <f t="shared" si="0"/>
        <v>-4.7067307375242176E-8</v>
      </c>
      <c r="BO57" s="45">
        <f t="shared" si="1"/>
        <v>-3.3260897211837811E-8</v>
      </c>
      <c r="BP57" s="46">
        <f t="shared" si="2"/>
        <v>8.5633802816901436</v>
      </c>
      <c r="BQ57" s="46">
        <f t="shared" si="3"/>
        <v>1.8591549295774654</v>
      </c>
      <c r="BR57" s="64">
        <v>2</v>
      </c>
      <c r="BS57" s="46">
        <f t="shared" si="6"/>
        <v>2.2535211267605644</v>
      </c>
      <c r="BT57" s="46">
        <f t="shared" si="10"/>
        <v>11.25</v>
      </c>
      <c r="BU57" s="46">
        <f t="shared" si="11"/>
        <v>12.676056338028173</v>
      </c>
      <c r="BV57" s="45">
        <f t="shared" si="7"/>
        <v>150.74856006450244</v>
      </c>
      <c r="BW57" s="45">
        <f t="shared" si="4"/>
        <v>150.74855998417422</v>
      </c>
      <c r="BX57" s="45">
        <f t="shared" si="5"/>
        <v>1339.9872005733546</v>
      </c>
      <c r="BY57" s="45">
        <f t="shared" si="8"/>
        <v>16079.846406880255</v>
      </c>
      <c r="BZ57" s="45">
        <f t="shared" si="9"/>
        <v>32159.69281376051</v>
      </c>
      <c r="CA57" s="48">
        <v>43101</v>
      </c>
      <c r="CB57" s="111">
        <v>0</v>
      </c>
      <c r="CC57" s="111">
        <v>0</v>
      </c>
    </row>
    <row r="58" spans="1:81">
      <c r="A58" s="42" t="s">
        <v>204</v>
      </c>
      <c r="B58" s="42" t="s">
        <v>0</v>
      </c>
      <c r="C58" s="42" t="s">
        <v>207</v>
      </c>
      <c r="D58" s="42" t="s">
        <v>487</v>
      </c>
      <c r="E58" s="43" t="s">
        <v>402</v>
      </c>
      <c r="F58" s="43" t="s">
        <v>63</v>
      </c>
      <c r="G58" s="43">
        <v>1</v>
      </c>
      <c r="H58" s="45">
        <v>1041.5999999999999</v>
      </c>
      <c r="I58" s="45">
        <v>1041.5999999999999</v>
      </c>
      <c r="J58" s="45"/>
      <c r="K58" s="45"/>
      <c r="L58" s="45"/>
      <c r="M58" s="45"/>
      <c r="N58" s="45"/>
      <c r="O58" s="45"/>
      <c r="P58" s="45">
        <v>34.088727272727269</v>
      </c>
      <c r="Q58" s="45">
        <v>1075.6887272727272</v>
      </c>
      <c r="R58" s="45">
        <v>215.13774545454544</v>
      </c>
      <c r="S58" s="45">
        <v>16.135330909090907</v>
      </c>
      <c r="T58" s="45">
        <v>10.756887272727273</v>
      </c>
      <c r="U58" s="45">
        <v>2.1513774545454543</v>
      </c>
      <c r="V58" s="45">
        <v>26.89221818181818</v>
      </c>
      <c r="W58" s="45">
        <v>86.055098181818181</v>
      </c>
      <c r="X58" s="45">
        <v>32.270661818181814</v>
      </c>
      <c r="Y58" s="45">
        <v>6.4541323636363632</v>
      </c>
      <c r="Z58" s="45">
        <v>395.85345163636356</v>
      </c>
      <c r="AA58" s="45">
        <v>89.640727272727261</v>
      </c>
      <c r="AB58" s="45">
        <v>119.50901759999999</v>
      </c>
      <c r="AC58" s="45">
        <v>76.967106113163652</v>
      </c>
      <c r="AD58" s="45">
        <v>286.11685098589089</v>
      </c>
      <c r="AE58" s="45">
        <v>117.504</v>
      </c>
      <c r="AF58" s="45">
        <v>397</v>
      </c>
      <c r="AG58" s="45">
        <v>0</v>
      </c>
      <c r="AH58" s="45">
        <v>32.54</v>
      </c>
      <c r="AI58" s="45">
        <v>0</v>
      </c>
      <c r="AJ58" s="45">
        <v>0</v>
      </c>
      <c r="AK58" s="45">
        <v>3.0700000000000003</v>
      </c>
      <c r="AL58" s="45">
        <v>0</v>
      </c>
      <c r="AM58" s="45">
        <v>550.11400000000003</v>
      </c>
      <c r="AN58" s="45">
        <v>1232.0843026222544</v>
      </c>
      <c r="AO58" s="45">
        <v>5.3981562962962961</v>
      </c>
      <c r="AP58" s="45">
        <v>0.43185250370370371</v>
      </c>
      <c r="AQ58" s="45">
        <v>0.21592625185185185</v>
      </c>
      <c r="AR58" s="45">
        <v>3.7649105454545455</v>
      </c>
      <c r="AS58" s="45">
        <v>1.3854870807272732</v>
      </c>
      <c r="AT58" s="45">
        <v>46.254615272727264</v>
      </c>
      <c r="AU58" s="45">
        <v>1.7928145454545454</v>
      </c>
      <c r="AV58" s="45">
        <v>59.243762496215481</v>
      </c>
      <c r="AW58" s="45">
        <v>14.940121212121211</v>
      </c>
      <c r="AX58" s="45">
        <v>8.8445517575757577</v>
      </c>
      <c r="AY58" s="45">
        <v>0.22410181818181815</v>
      </c>
      <c r="AZ58" s="45">
        <v>3.5856290909090909</v>
      </c>
      <c r="BA58" s="45">
        <v>1.3944113131313129</v>
      </c>
      <c r="BB58" s="45">
        <v>10.667883990626263</v>
      </c>
      <c r="BC58" s="45">
        <v>39.656699182545459</v>
      </c>
      <c r="BD58" s="45"/>
      <c r="BE58" s="45">
        <v>0</v>
      </c>
      <c r="BF58" s="45">
        <v>39.656699182545459</v>
      </c>
      <c r="BG58" s="45">
        <v>53.087083333333339</v>
      </c>
      <c r="BH58" s="45">
        <v>8.3993644785028909</v>
      </c>
      <c r="BI58" s="45">
        <v>2.3263282550843525</v>
      </c>
      <c r="BJ58" s="45">
        <v>383.84371138272417</v>
      </c>
      <c r="BK58" s="45"/>
      <c r="BL58" s="45">
        <v>447.65648744964477</v>
      </c>
      <c r="BM58" s="45">
        <v>2854.3299790233873</v>
      </c>
      <c r="BN58" s="45">
        <f t="shared" si="0"/>
        <v>-4.7067307375242176E-8</v>
      </c>
      <c r="BO58" s="45">
        <f t="shared" si="1"/>
        <v>-3.3260897211837811E-8</v>
      </c>
      <c r="BP58" s="46">
        <f t="shared" si="2"/>
        <v>8.6609686609686669</v>
      </c>
      <c r="BQ58" s="46">
        <f t="shared" si="3"/>
        <v>1.8803418803418819</v>
      </c>
      <c r="BR58" s="64">
        <v>3</v>
      </c>
      <c r="BS58" s="46">
        <f t="shared" si="6"/>
        <v>3.4188034188034218</v>
      </c>
      <c r="BT58" s="46">
        <f t="shared" si="10"/>
        <v>12.25</v>
      </c>
      <c r="BU58" s="46">
        <f t="shared" si="11"/>
        <v>13.960113960113972</v>
      </c>
      <c r="BV58" s="45">
        <f t="shared" si="7"/>
        <v>398.46771785814815</v>
      </c>
      <c r="BW58" s="45">
        <f t="shared" si="4"/>
        <v>398.46771777781993</v>
      </c>
      <c r="BX58" s="45">
        <f t="shared" si="5"/>
        <v>3252.7976968012072</v>
      </c>
      <c r="BY58" s="45">
        <f t="shared" si="8"/>
        <v>39033.572361614482</v>
      </c>
      <c r="BZ58" s="45">
        <f t="shared" si="9"/>
        <v>78067.144723228965</v>
      </c>
      <c r="CA58" s="48">
        <v>43101</v>
      </c>
      <c r="CB58" s="111">
        <v>0</v>
      </c>
      <c r="CC58" s="111">
        <v>0</v>
      </c>
    </row>
    <row r="59" spans="1:81">
      <c r="A59" s="42" t="s">
        <v>210</v>
      </c>
      <c r="B59" s="42" t="s">
        <v>2</v>
      </c>
      <c r="C59" s="42" t="s">
        <v>210</v>
      </c>
      <c r="D59" s="42" t="s">
        <v>488</v>
      </c>
      <c r="E59" s="43" t="s">
        <v>402</v>
      </c>
      <c r="F59" s="43" t="s">
        <v>63</v>
      </c>
      <c r="G59" s="43">
        <v>1</v>
      </c>
      <c r="H59" s="45">
        <v>269.02</v>
      </c>
      <c r="I59" s="45">
        <v>269.02</v>
      </c>
      <c r="J59" s="45"/>
      <c r="K59" s="45"/>
      <c r="L59" s="45"/>
      <c r="M59" s="45"/>
      <c r="N59" s="45"/>
      <c r="O59" s="45"/>
      <c r="P59" s="45">
        <v>8.8042909090909092</v>
      </c>
      <c r="Q59" s="45">
        <v>277.82429090909091</v>
      </c>
      <c r="R59" s="45">
        <v>55.564858181818181</v>
      </c>
      <c r="S59" s="45">
        <v>4.1673643636363638</v>
      </c>
      <c r="T59" s="45">
        <v>2.7782429090909093</v>
      </c>
      <c r="U59" s="45">
        <v>0.55564858181818177</v>
      </c>
      <c r="V59" s="45">
        <v>6.9456072727272726</v>
      </c>
      <c r="W59" s="45">
        <v>22.225943272727275</v>
      </c>
      <c r="X59" s="45">
        <v>8.3347287272727275</v>
      </c>
      <c r="Y59" s="45">
        <v>1.6669457454545455</v>
      </c>
      <c r="Z59" s="45">
        <v>102.23933905454547</v>
      </c>
      <c r="AA59" s="45">
        <v>23.15202424242424</v>
      </c>
      <c r="AB59" s="45">
        <v>30.86627872</v>
      </c>
      <c r="AC59" s="45">
        <v>19.878735490172126</v>
      </c>
      <c r="AD59" s="45">
        <v>73.897038452596377</v>
      </c>
      <c r="AE59" s="45">
        <v>163.8588</v>
      </c>
      <c r="AF59" s="45">
        <v>397</v>
      </c>
      <c r="AG59" s="45">
        <v>0</v>
      </c>
      <c r="AH59" s="45">
        <v>32.619999999999997</v>
      </c>
      <c r="AI59" s="45">
        <v>0</v>
      </c>
      <c r="AJ59" s="45">
        <v>0</v>
      </c>
      <c r="AK59" s="45">
        <v>3.0700000000000003</v>
      </c>
      <c r="AL59" s="45">
        <v>0</v>
      </c>
      <c r="AM59" s="45">
        <v>596.54880000000003</v>
      </c>
      <c r="AN59" s="45">
        <v>772.68517750714182</v>
      </c>
      <c r="AO59" s="45">
        <v>1.3942127561728397</v>
      </c>
      <c r="AP59" s="45">
        <v>0.11153702049382716</v>
      </c>
      <c r="AQ59" s="45">
        <v>5.576851024691358E-2</v>
      </c>
      <c r="AR59" s="45">
        <v>0.97238501818181833</v>
      </c>
      <c r="AS59" s="45">
        <v>0.35783768669090921</v>
      </c>
      <c r="AT59" s="45">
        <v>11.946444509090908</v>
      </c>
      <c r="AU59" s="45">
        <v>0.46304048484848487</v>
      </c>
      <c r="AV59" s="45">
        <v>15.301225985725701</v>
      </c>
      <c r="AW59" s="45">
        <v>3.8586707070707069</v>
      </c>
      <c r="AX59" s="45">
        <v>2.2843330585858586</v>
      </c>
      <c r="AY59" s="45">
        <v>5.7880060606060602E-2</v>
      </c>
      <c r="AZ59" s="45">
        <v>0.92608096969696974</v>
      </c>
      <c r="BA59" s="45">
        <v>0.36014259932659931</v>
      </c>
      <c r="BB59" s="45">
        <v>2.7552555214653203</v>
      </c>
      <c r="BC59" s="45">
        <v>10.242362916751516</v>
      </c>
      <c r="BD59" s="45"/>
      <c r="BE59" s="45">
        <v>0</v>
      </c>
      <c r="BF59" s="45">
        <v>10.242362916751516</v>
      </c>
      <c r="BG59" s="45">
        <v>29.470416666666669</v>
      </c>
      <c r="BH59" s="45">
        <v>2.0998411196257227</v>
      </c>
      <c r="BI59" s="45">
        <v>0.58158206377108801</v>
      </c>
      <c r="BJ59" s="45">
        <v>95.960927845681056</v>
      </c>
      <c r="BK59" s="45"/>
      <c r="BL59" s="45">
        <v>128.11276769574454</v>
      </c>
      <c r="BM59" s="45">
        <v>1204.1658250144544</v>
      </c>
      <c r="BN59" s="45">
        <f t="shared" si="0"/>
        <v>-4.7067307375242176E-8</v>
      </c>
      <c r="BO59" s="45">
        <f t="shared" si="1"/>
        <v>-3.3260897211837811E-8</v>
      </c>
      <c r="BP59" s="46">
        <f t="shared" si="2"/>
        <v>8.6609686609686669</v>
      </c>
      <c r="BQ59" s="46">
        <f t="shared" si="3"/>
        <v>1.8803418803418819</v>
      </c>
      <c r="BR59" s="64">
        <v>3</v>
      </c>
      <c r="BS59" s="46">
        <f t="shared" si="6"/>
        <v>3.4188034188034218</v>
      </c>
      <c r="BT59" s="46">
        <f t="shared" si="10"/>
        <v>12.25</v>
      </c>
      <c r="BU59" s="46">
        <f t="shared" si="11"/>
        <v>13.960113960113972</v>
      </c>
      <c r="BV59" s="45">
        <f t="shared" si="7"/>
        <v>168.10292142955052</v>
      </c>
      <c r="BW59" s="45">
        <f t="shared" si="4"/>
        <v>168.1029213492223</v>
      </c>
      <c r="BX59" s="45">
        <f t="shared" si="5"/>
        <v>1372.2687463636767</v>
      </c>
      <c r="BY59" s="45">
        <f t="shared" si="8"/>
        <v>16467.22495636412</v>
      </c>
      <c r="BZ59" s="45">
        <f t="shared" si="9"/>
        <v>32934.44991272824</v>
      </c>
      <c r="CA59" s="48">
        <v>43101</v>
      </c>
      <c r="CB59" s="111">
        <v>0</v>
      </c>
      <c r="CC59" s="111">
        <v>0</v>
      </c>
    </row>
    <row r="60" spans="1:81">
      <c r="A60" s="42" t="s">
        <v>210</v>
      </c>
      <c r="B60" s="42" t="s">
        <v>0</v>
      </c>
      <c r="C60" s="42" t="s">
        <v>210</v>
      </c>
      <c r="D60" s="42" t="s">
        <v>489</v>
      </c>
      <c r="E60" s="43" t="s">
        <v>402</v>
      </c>
      <c r="F60" s="43" t="s">
        <v>63</v>
      </c>
      <c r="G60" s="43">
        <v>2</v>
      </c>
      <c r="H60" s="45">
        <v>1076.08</v>
      </c>
      <c r="I60" s="45">
        <v>2152.16</v>
      </c>
      <c r="J60" s="45"/>
      <c r="K60" s="45"/>
      <c r="L60" s="45"/>
      <c r="M60" s="45"/>
      <c r="N60" s="45"/>
      <c r="O60" s="45"/>
      <c r="P60" s="45">
        <v>70.434327272727273</v>
      </c>
      <c r="Q60" s="45">
        <v>2222.5943272727272</v>
      </c>
      <c r="R60" s="45">
        <v>444.51886545454545</v>
      </c>
      <c r="S60" s="45">
        <v>33.33891490909091</v>
      </c>
      <c r="T60" s="45">
        <v>22.225943272727275</v>
      </c>
      <c r="U60" s="45">
        <v>4.4451886545454542</v>
      </c>
      <c r="V60" s="45">
        <v>55.564858181818181</v>
      </c>
      <c r="W60" s="45">
        <v>177.8075461818182</v>
      </c>
      <c r="X60" s="45">
        <v>66.67782981818182</v>
      </c>
      <c r="Y60" s="45">
        <v>13.335565963636364</v>
      </c>
      <c r="Z60" s="45">
        <v>817.91471243636374</v>
      </c>
      <c r="AA60" s="45">
        <v>185.21619393939392</v>
      </c>
      <c r="AB60" s="45">
        <v>246.93022976</v>
      </c>
      <c r="AC60" s="45">
        <v>159.02988392137701</v>
      </c>
      <c r="AD60" s="45">
        <v>591.17630762077101</v>
      </c>
      <c r="AE60" s="45">
        <v>230.87040000000002</v>
      </c>
      <c r="AF60" s="45">
        <v>794</v>
      </c>
      <c r="AG60" s="45">
        <v>0</v>
      </c>
      <c r="AH60" s="45">
        <v>65.239999999999995</v>
      </c>
      <c r="AI60" s="45">
        <v>0</v>
      </c>
      <c r="AJ60" s="45">
        <v>0</v>
      </c>
      <c r="AK60" s="45">
        <v>6.1400000000000006</v>
      </c>
      <c r="AL60" s="45">
        <v>0</v>
      </c>
      <c r="AM60" s="45">
        <v>1096.2504000000001</v>
      </c>
      <c r="AN60" s="45">
        <v>2505.3414200571351</v>
      </c>
      <c r="AO60" s="45">
        <v>11.153702049382717</v>
      </c>
      <c r="AP60" s="45">
        <v>0.89229616395061728</v>
      </c>
      <c r="AQ60" s="45">
        <v>0.44614808197530864</v>
      </c>
      <c r="AR60" s="45">
        <v>7.7790801454545466</v>
      </c>
      <c r="AS60" s="45">
        <v>2.8627014935272737</v>
      </c>
      <c r="AT60" s="45">
        <v>95.571556072727262</v>
      </c>
      <c r="AU60" s="45">
        <v>3.7043238787878789</v>
      </c>
      <c r="AV60" s="45">
        <v>122.40980788580561</v>
      </c>
      <c r="AW60" s="45">
        <v>30.869365656565655</v>
      </c>
      <c r="AX60" s="45">
        <v>18.274664468686868</v>
      </c>
      <c r="AY60" s="45">
        <v>0.46304048484848481</v>
      </c>
      <c r="AZ60" s="45">
        <v>7.4086477575757579</v>
      </c>
      <c r="BA60" s="45">
        <v>2.8811407946127945</v>
      </c>
      <c r="BB60" s="45">
        <v>22.042044171722562</v>
      </c>
      <c r="BC60" s="45">
        <v>81.938903334012124</v>
      </c>
      <c r="BD60" s="45"/>
      <c r="BE60" s="45">
        <v>0</v>
      </c>
      <c r="BF60" s="45">
        <v>81.938903334012124</v>
      </c>
      <c r="BG60" s="45">
        <v>106.17416666666668</v>
      </c>
      <c r="BH60" s="45">
        <v>16.798728957005782</v>
      </c>
      <c r="BI60" s="45">
        <v>4.652656510168705</v>
      </c>
      <c r="BJ60" s="45">
        <v>767.68742276544833</v>
      </c>
      <c r="BK60" s="45"/>
      <c r="BL60" s="45">
        <v>895.31297489928954</v>
      </c>
      <c r="BM60" s="45">
        <v>5827.5974334489692</v>
      </c>
      <c r="BN60" s="45">
        <f t="shared" si="0"/>
        <v>-9.4134614750484352E-8</v>
      </c>
      <c r="BO60" s="45">
        <f t="shared" si="1"/>
        <v>-6.6521794423675622E-8</v>
      </c>
      <c r="BP60" s="46">
        <f t="shared" si="2"/>
        <v>8.6609686609686669</v>
      </c>
      <c r="BQ60" s="46">
        <f t="shared" si="3"/>
        <v>1.8803418803418819</v>
      </c>
      <c r="BR60" s="64">
        <v>3</v>
      </c>
      <c r="BS60" s="46">
        <f t="shared" si="6"/>
        <v>3.4188034188034218</v>
      </c>
      <c r="BT60" s="46">
        <f t="shared" si="10"/>
        <v>12.25</v>
      </c>
      <c r="BU60" s="46">
        <f t="shared" si="11"/>
        <v>13.960113960113972</v>
      </c>
      <c r="BV60" s="45">
        <f t="shared" si="7"/>
        <v>813.5392428237252</v>
      </c>
      <c r="BW60" s="45">
        <f t="shared" si="4"/>
        <v>813.53924266306876</v>
      </c>
      <c r="BX60" s="45">
        <f t="shared" si="5"/>
        <v>6641.136676112038</v>
      </c>
      <c r="BY60" s="45">
        <f t="shared" si="8"/>
        <v>79693.64011334446</v>
      </c>
      <c r="BZ60" s="45">
        <f t="shared" si="9"/>
        <v>159387.28022668892</v>
      </c>
      <c r="CA60" s="48">
        <v>43101</v>
      </c>
      <c r="CB60" s="111">
        <v>0</v>
      </c>
      <c r="CC60" s="111">
        <v>0</v>
      </c>
    </row>
    <row r="61" spans="1:81">
      <c r="A61" s="42" t="s">
        <v>490</v>
      </c>
      <c r="B61" s="42" t="s">
        <v>2</v>
      </c>
      <c r="C61" s="42" t="s">
        <v>315</v>
      </c>
      <c r="D61" s="42" t="s">
        <v>491</v>
      </c>
      <c r="E61" s="43" t="s">
        <v>402</v>
      </c>
      <c r="F61" s="43" t="s">
        <v>63</v>
      </c>
      <c r="G61" s="43">
        <v>1</v>
      </c>
      <c r="H61" s="45">
        <v>260.39999999999998</v>
      </c>
      <c r="I61" s="45">
        <v>260.39999999999998</v>
      </c>
      <c r="J61" s="45"/>
      <c r="K61" s="45"/>
      <c r="L61" s="45"/>
      <c r="M61" s="45"/>
      <c r="N61" s="45"/>
      <c r="O61" s="45"/>
      <c r="P61" s="45">
        <v>8.5221818181818172</v>
      </c>
      <c r="Q61" s="45">
        <v>268.9221818181818</v>
      </c>
      <c r="R61" s="45">
        <v>53.78443636363636</v>
      </c>
      <c r="S61" s="45">
        <v>4.0338327272727268</v>
      </c>
      <c r="T61" s="45">
        <v>2.6892218181818182</v>
      </c>
      <c r="U61" s="45">
        <v>0.53784436363636356</v>
      </c>
      <c r="V61" s="45">
        <v>6.723054545454545</v>
      </c>
      <c r="W61" s="45">
        <v>21.513774545454545</v>
      </c>
      <c r="X61" s="45">
        <v>8.0676654545454536</v>
      </c>
      <c r="Y61" s="45">
        <v>1.6135330909090908</v>
      </c>
      <c r="Z61" s="45">
        <v>98.96336290909089</v>
      </c>
      <c r="AA61" s="45">
        <v>22.410181818181815</v>
      </c>
      <c r="AB61" s="45">
        <v>29.877254399999998</v>
      </c>
      <c r="AC61" s="45">
        <v>19.241776528290913</v>
      </c>
      <c r="AD61" s="45">
        <v>71.529212746472723</v>
      </c>
      <c r="AE61" s="45">
        <v>164.376</v>
      </c>
      <c r="AF61" s="45">
        <v>397</v>
      </c>
      <c r="AG61" s="45">
        <v>0</v>
      </c>
      <c r="AH61" s="45">
        <v>0</v>
      </c>
      <c r="AI61" s="45">
        <v>0</v>
      </c>
      <c r="AJ61" s="45">
        <v>0</v>
      </c>
      <c r="AK61" s="45">
        <v>3.0700000000000003</v>
      </c>
      <c r="AL61" s="45">
        <v>0</v>
      </c>
      <c r="AM61" s="45">
        <v>564.44600000000003</v>
      </c>
      <c r="AN61" s="45">
        <v>734.93857565556357</v>
      </c>
      <c r="AO61" s="45">
        <v>1.349539074074074</v>
      </c>
      <c r="AP61" s="45">
        <v>0.10796312592592593</v>
      </c>
      <c r="AQ61" s="45">
        <v>5.3981562962962963E-2</v>
      </c>
      <c r="AR61" s="45">
        <v>0.94122763636363638</v>
      </c>
      <c r="AS61" s="45">
        <v>0.34637177018181831</v>
      </c>
      <c r="AT61" s="45">
        <v>11.563653818181816</v>
      </c>
      <c r="AU61" s="45">
        <v>0.44820363636363636</v>
      </c>
      <c r="AV61" s="45">
        <v>14.81094062405387</v>
      </c>
      <c r="AW61" s="45">
        <v>3.7350303030303027</v>
      </c>
      <c r="AX61" s="45">
        <v>2.2111379393939394</v>
      </c>
      <c r="AY61" s="45">
        <v>5.6025454545454538E-2</v>
      </c>
      <c r="AZ61" s="45">
        <v>0.89640727272727272</v>
      </c>
      <c r="BA61" s="45">
        <v>0.34860282828282824</v>
      </c>
      <c r="BB61" s="45">
        <v>2.6669709976565659</v>
      </c>
      <c r="BC61" s="45">
        <v>9.9141747956363648</v>
      </c>
      <c r="BD61" s="45"/>
      <c r="BE61" s="45">
        <v>0</v>
      </c>
      <c r="BF61" s="45">
        <v>9.9141747956363648</v>
      </c>
      <c r="BG61" s="45">
        <v>29.470416666666669</v>
      </c>
      <c r="BH61" s="45">
        <v>2.0998411196257227</v>
      </c>
      <c r="BI61" s="45">
        <v>0.58158206377108801</v>
      </c>
      <c r="BJ61" s="45">
        <v>95.960927845681056</v>
      </c>
      <c r="BK61" s="45"/>
      <c r="BL61" s="45">
        <v>128.11276769574454</v>
      </c>
      <c r="BM61" s="45">
        <v>1156.6986405891803</v>
      </c>
      <c r="BN61" s="45">
        <f t="shared" si="0"/>
        <v>-4.7067307375242176E-8</v>
      </c>
      <c r="BO61" s="45">
        <f t="shared" si="1"/>
        <v>-3.3260897211837811E-8</v>
      </c>
      <c r="BP61" s="46">
        <f t="shared" si="2"/>
        <v>8.5633802816901436</v>
      </c>
      <c r="BQ61" s="46">
        <f t="shared" si="3"/>
        <v>1.8591549295774654</v>
      </c>
      <c r="BR61" s="64">
        <v>2</v>
      </c>
      <c r="BS61" s="46">
        <f t="shared" si="6"/>
        <v>2.2535211267605644</v>
      </c>
      <c r="BT61" s="46">
        <f t="shared" si="10"/>
        <v>11.25</v>
      </c>
      <c r="BU61" s="46">
        <f t="shared" si="11"/>
        <v>12.676056338028173</v>
      </c>
      <c r="BV61" s="45">
        <f t="shared" si="7"/>
        <v>146.62377133210805</v>
      </c>
      <c r="BW61" s="45">
        <f t="shared" si="4"/>
        <v>146.62377125177983</v>
      </c>
      <c r="BX61" s="45">
        <f t="shared" si="5"/>
        <v>1303.3224118409601</v>
      </c>
      <c r="BY61" s="45">
        <f t="shared" si="8"/>
        <v>15639.868942091522</v>
      </c>
      <c r="BZ61" s="45">
        <f t="shared" si="9"/>
        <v>31279.737884183043</v>
      </c>
      <c r="CA61" s="48">
        <v>43101</v>
      </c>
      <c r="CB61" s="111">
        <v>0</v>
      </c>
      <c r="CC61" s="111">
        <v>0</v>
      </c>
    </row>
    <row r="62" spans="1:81">
      <c r="A62" s="42" t="s">
        <v>492</v>
      </c>
      <c r="B62" s="42" t="s">
        <v>2</v>
      </c>
      <c r="C62" s="42" t="s">
        <v>170</v>
      </c>
      <c r="D62" s="42" t="s">
        <v>493</v>
      </c>
      <c r="E62" s="43" t="s">
        <v>402</v>
      </c>
      <c r="F62" s="43" t="s">
        <v>63</v>
      </c>
      <c r="G62" s="43">
        <v>1</v>
      </c>
      <c r="H62" s="45">
        <v>269.02</v>
      </c>
      <c r="I62" s="45">
        <v>269.02</v>
      </c>
      <c r="J62" s="45"/>
      <c r="K62" s="45"/>
      <c r="L62" s="45"/>
      <c r="M62" s="45"/>
      <c r="N62" s="45"/>
      <c r="O62" s="45"/>
      <c r="P62" s="45">
        <v>8.8042909090909092</v>
      </c>
      <c r="Q62" s="45">
        <v>277.82429090909091</v>
      </c>
      <c r="R62" s="45">
        <v>55.564858181818181</v>
      </c>
      <c r="S62" s="45">
        <v>4.1673643636363638</v>
      </c>
      <c r="T62" s="45">
        <v>2.7782429090909093</v>
      </c>
      <c r="U62" s="45">
        <v>0.55564858181818177</v>
      </c>
      <c r="V62" s="45">
        <v>6.9456072727272726</v>
      </c>
      <c r="W62" s="45">
        <v>22.225943272727275</v>
      </c>
      <c r="X62" s="45">
        <v>8.3347287272727275</v>
      </c>
      <c r="Y62" s="45">
        <v>1.6669457454545455</v>
      </c>
      <c r="Z62" s="45">
        <v>102.23933905454547</v>
      </c>
      <c r="AA62" s="45">
        <v>23.15202424242424</v>
      </c>
      <c r="AB62" s="45">
        <v>30.86627872</v>
      </c>
      <c r="AC62" s="45">
        <v>19.878735490172126</v>
      </c>
      <c r="AD62" s="45">
        <v>73.897038452596377</v>
      </c>
      <c r="AE62" s="45">
        <v>163.8588</v>
      </c>
      <c r="AF62" s="45">
        <v>397</v>
      </c>
      <c r="AG62" s="45">
        <v>0</v>
      </c>
      <c r="AH62" s="45">
        <v>0</v>
      </c>
      <c r="AI62" s="45">
        <v>9.84</v>
      </c>
      <c r="AJ62" s="45">
        <v>0</v>
      </c>
      <c r="AK62" s="45">
        <v>3.0700000000000003</v>
      </c>
      <c r="AL62" s="45">
        <v>0</v>
      </c>
      <c r="AM62" s="45">
        <v>573.76880000000006</v>
      </c>
      <c r="AN62" s="45">
        <v>749.90517750714184</v>
      </c>
      <c r="AO62" s="45">
        <v>1.3942127561728397</v>
      </c>
      <c r="AP62" s="45">
        <v>0.11153702049382716</v>
      </c>
      <c r="AQ62" s="45">
        <v>5.576851024691358E-2</v>
      </c>
      <c r="AR62" s="45">
        <v>0.97238501818181833</v>
      </c>
      <c r="AS62" s="45">
        <v>0.35783768669090921</v>
      </c>
      <c r="AT62" s="45">
        <v>11.946444509090908</v>
      </c>
      <c r="AU62" s="45">
        <v>0.46304048484848487</v>
      </c>
      <c r="AV62" s="45">
        <v>15.301225985725701</v>
      </c>
      <c r="AW62" s="45">
        <v>3.8586707070707069</v>
      </c>
      <c r="AX62" s="45">
        <v>2.2843330585858586</v>
      </c>
      <c r="AY62" s="45">
        <v>5.7880060606060602E-2</v>
      </c>
      <c r="AZ62" s="45">
        <v>0.92608096969696974</v>
      </c>
      <c r="BA62" s="45">
        <v>0.36014259932659931</v>
      </c>
      <c r="BB62" s="45">
        <v>2.7552555214653203</v>
      </c>
      <c r="BC62" s="45">
        <v>10.242362916751516</v>
      </c>
      <c r="BD62" s="45"/>
      <c r="BE62" s="45">
        <v>0</v>
      </c>
      <c r="BF62" s="45">
        <v>10.242362916751516</v>
      </c>
      <c r="BG62" s="45">
        <v>29.470416666666669</v>
      </c>
      <c r="BH62" s="45">
        <v>2.0998411196257227</v>
      </c>
      <c r="BI62" s="45">
        <v>0.58158206377108801</v>
      </c>
      <c r="BJ62" s="45">
        <v>95.960927845681056</v>
      </c>
      <c r="BK62" s="45"/>
      <c r="BL62" s="45">
        <v>128.11276769574454</v>
      </c>
      <c r="BM62" s="45">
        <v>1181.3858250144544</v>
      </c>
      <c r="BN62" s="45">
        <f t="shared" si="0"/>
        <v>-4.7067307375242176E-8</v>
      </c>
      <c r="BO62" s="45">
        <f t="shared" si="1"/>
        <v>-3.3260897211837811E-8</v>
      </c>
      <c r="BP62" s="46">
        <f t="shared" si="2"/>
        <v>8.5633802816901436</v>
      </c>
      <c r="BQ62" s="46">
        <f t="shared" si="3"/>
        <v>1.8591549295774654</v>
      </c>
      <c r="BR62" s="64">
        <v>2</v>
      </c>
      <c r="BS62" s="46">
        <f t="shared" si="6"/>
        <v>2.2535211267605644</v>
      </c>
      <c r="BT62" s="46">
        <f t="shared" si="10"/>
        <v>11.25</v>
      </c>
      <c r="BU62" s="46">
        <f t="shared" si="11"/>
        <v>12.676056338028173</v>
      </c>
      <c r="BV62" s="45">
        <f t="shared" si="7"/>
        <v>149.75313273812873</v>
      </c>
      <c r="BW62" s="45">
        <f t="shared" si="4"/>
        <v>149.75313265780051</v>
      </c>
      <c r="BX62" s="45">
        <f t="shared" si="5"/>
        <v>1331.1389576722549</v>
      </c>
      <c r="BY62" s="45">
        <f t="shared" si="8"/>
        <v>15973.667492067059</v>
      </c>
      <c r="BZ62" s="45">
        <f t="shared" si="9"/>
        <v>31947.334984134119</v>
      </c>
      <c r="CA62" s="48">
        <v>43101</v>
      </c>
      <c r="CB62" s="111">
        <v>0</v>
      </c>
      <c r="CC62" s="111">
        <v>0</v>
      </c>
    </row>
    <row r="63" spans="1:81">
      <c r="A63" s="42" t="s">
        <v>494</v>
      </c>
      <c r="B63" s="42" t="s">
        <v>1</v>
      </c>
      <c r="C63" s="42" t="s">
        <v>165</v>
      </c>
      <c r="D63" s="42" t="s">
        <v>495</v>
      </c>
      <c r="E63" s="43" t="s">
        <v>402</v>
      </c>
      <c r="F63" s="43" t="s">
        <v>63</v>
      </c>
      <c r="G63" s="43">
        <v>1</v>
      </c>
      <c r="H63" s="45">
        <v>520.79999999999995</v>
      </c>
      <c r="I63" s="45">
        <v>520.79999999999995</v>
      </c>
      <c r="J63" s="45"/>
      <c r="K63" s="45"/>
      <c r="L63" s="45"/>
      <c r="M63" s="45"/>
      <c r="N63" s="45"/>
      <c r="O63" s="45"/>
      <c r="P63" s="45">
        <v>17.044363636363634</v>
      </c>
      <c r="Q63" s="45">
        <v>537.8443636363636</v>
      </c>
      <c r="R63" s="45">
        <v>107.56887272727272</v>
      </c>
      <c r="S63" s="45">
        <v>8.0676654545454536</v>
      </c>
      <c r="T63" s="45">
        <v>5.3784436363636363</v>
      </c>
      <c r="U63" s="45">
        <v>1.0756887272727271</v>
      </c>
      <c r="V63" s="45">
        <v>13.44610909090909</v>
      </c>
      <c r="W63" s="45">
        <v>43.027549090909091</v>
      </c>
      <c r="X63" s="45">
        <v>16.135330909090907</v>
      </c>
      <c r="Y63" s="45">
        <v>3.2270661818181816</v>
      </c>
      <c r="Z63" s="45">
        <v>197.92672581818178</v>
      </c>
      <c r="AA63" s="45">
        <v>44.820363636363631</v>
      </c>
      <c r="AB63" s="45">
        <v>59.754508799999996</v>
      </c>
      <c r="AC63" s="45">
        <v>38.483553056581826</v>
      </c>
      <c r="AD63" s="45">
        <v>143.05842549294545</v>
      </c>
      <c r="AE63" s="45">
        <v>148.75200000000001</v>
      </c>
      <c r="AF63" s="45">
        <v>397</v>
      </c>
      <c r="AG63" s="45">
        <v>0</v>
      </c>
      <c r="AH63" s="45">
        <v>0</v>
      </c>
      <c r="AI63" s="45">
        <v>0</v>
      </c>
      <c r="AJ63" s="45">
        <v>0</v>
      </c>
      <c r="AK63" s="45">
        <v>3.0700000000000003</v>
      </c>
      <c r="AL63" s="45">
        <v>0</v>
      </c>
      <c r="AM63" s="45">
        <v>548.822</v>
      </c>
      <c r="AN63" s="45">
        <v>889.80715131112731</v>
      </c>
      <c r="AO63" s="45">
        <v>2.6990781481481481</v>
      </c>
      <c r="AP63" s="45">
        <v>0.21592625185185185</v>
      </c>
      <c r="AQ63" s="45">
        <v>0.10796312592592593</v>
      </c>
      <c r="AR63" s="45">
        <v>1.8824552727272728</v>
      </c>
      <c r="AS63" s="45">
        <v>0.69274354036363661</v>
      </c>
      <c r="AT63" s="45">
        <v>23.127307636363632</v>
      </c>
      <c r="AU63" s="45">
        <v>0.89640727272727272</v>
      </c>
      <c r="AV63" s="45">
        <v>29.621881248107741</v>
      </c>
      <c r="AW63" s="45">
        <v>7.4700606060606054</v>
      </c>
      <c r="AX63" s="45">
        <v>4.4222758787878789</v>
      </c>
      <c r="AY63" s="45">
        <v>0.11205090909090908</v>
      </c>
      <c r="AZ63" s="45">
        <v>1.7928145454545454</v>
      </c>
      <c r="BA63" s="45">
        <v>0.69720565656565647</v>
      </c>
      <c r="BB63" s="45">
        <v>5.3339419953131317</v>
      </c>
      <c r="BC63" s="45">
        <v>19.82834959127273</v>
      </c>
      <c r="BD63" s="45"/>
      <c r="BE63" s="45">
        <v>0</v>
      </c>
      <c r="BF63" s="45">
        <v>19.82834959127273</v>
      </c>
      <c r="BG63" s="45">
        <v>29.470416666666669</v>
      </c>
      <c r="BH63" s="45">
        <v>4.1996822392514455</v>
      </c>
      <c r="BI63" s="45">
        <v>1.1631641275421762</v>
      </c>
      <c r="BJ63" s="45">
        <v>191.92185569136208</v>
      </c>
      <c r="BK63" s="45"/>
      <c r="BL63" s="45">
        <v>226.75511872482238</v>
      </c>
      <c r="BM63" s="45">
        <v>1703.8568645116939</v>
      </c>
      <c r="BN63" s="45">
        <f t="shared" si="0"/>
        <v>-4.7067307375242176E-8</v>
      </c>
      <c r="BO63" s="45">
        <f t="shared" si="1"/>
        <v>-3.3260897211837811E-8</v>
      </c>
      <c r="BP63" s="46">
        <f t="shared" si="2"/>
        <v>8.5633802816901436</v>
      </c>
      <c r="BQ63" s="46">
        <f t="shared" si="3"/>
        <v>1.8591549295774654</v>
      </c>
      <c r="BR63" s="64">
        <v>2</v>
      </c>
      <c r="BS63" s="46">
        <f t="shared" si="6"/>
        <v>2.2535211267605644</v>
      </c>
      <c r="BT63" s="46">
        <f t="shared" si="10"/>
        <v>11.25</v>
      </c>
      <c r="BU63" s="46">
        <f t="shared" si="11"/>
        <v>12.676056338028173</v>
      </c>
      <c r="BV63" s="45">
        <f t="shared" si="7"/>
        <v>215.98185605468024</v>
      </c>
      <c r="BW63" s="45">
        <f t="shared" si="4"/>
        <v>215.98185597435202</v>
      </c>
      <c r="BX63" s="45">
        <f t="shared" si="5"/>
        <v>1919.838720486046</v>
      </c>
      <c r="BY63" s="45">
        <f t="shared" si="8"/>
        <v>23038.06464583255</v>
      </c>
      <c r="BZ63" s="45">
        <f t="shared" si="9"/>
        <v>46076.1292916651</v>
      </c>
      <c r="CA63" s="48">
        <v>43101</v>
      </c>
      <c r="CB63" s="111">
        <v>0</v>
      </c>
      <c r="CC63" s="111">
        <v>0</v>
      </c>
    </row>
    <row r="64" spans="1:81">
      <c r="A64" s="42" t="s">
        <v>494</v>
      </c>
      <c r="B64" s="42" t="s">
        <v>0</v>
      </c>
      <c r="C64" s="42" t="s">
        <v>165</v>
      </c>
      <c r="D64" s="42" t="s">
        <v>496</v>
      </c>
      <c r="E64" s="43" t="s">
        <v>402</v>
      </c>
      <c r="F64" s="43" t="s">
        <v>63</v>
      </c>
      <c r="G64" s="43">
        <v>1</v>
      </c>
      <c r="H64" s="45">
        <v>1041.5999999999999</v>
      </c>
      <c r="I64" s="45">
        <v>1041.5999999999999</v>
      </c>
      <c r="J64" s="45"/>
      <c r="K64" s="45"/>
      <c r="L64" s="45"/>
      <c r="M64" s="45"/>
      <c r="N64" s="45"/>
      <c r="O64" s="45"/>
      <c r="P64" s="45">
        <v>34.088727272727269</v>
      </c>
      <c r="Q64" s="45">
        <v>1075.6887272727272</v>
      </c>
      <c r="R64" s="45">
        <v>215.13774545454544</v>
      </c>
      <c r="S64" s="45">
        <v>16.135330909090907</v>
      </c>
      <c r="T64" s="45">
        <v>10.756887272727273</v>
      </c>
      <c r="U64" s="45">
        <v>2.1513774545454543</v>
      </c>
      <c r="V64" s="45">
        <v>26.89221818181818</v>
      </c>
      <c r="W64" s="45">
        <v>86.055098181818181</v>
      </c>
      <c r="X64" s="45">
        <v>32.270661818181814</v>
      </c>
      <c r="Y64" s="45">
        <v>6.4541323636363632</v>
      </c>
      <c r="Z64" s="45">
        <v>395.85345163636356</v>
      </c>
      <c r="AA64" s="45">
        <v>89.640727272727261</v>
      </c>
      <c r="AB64" s="45">
        <v>119.50901759999999</v>
      </c>
      <c r="AC64" s="45">
        <v>76.967106113163652</v>
      </c>
      <c r="AD64" s="45">
        <v>286.11685098589089</v>
      </c>
      <c r="AE64" s="45">
        <v>117.504</v>
      </c>
      <c r="AF64" s="45">
        <v>397</v>
      </c>
      <c r="AG64" s="45">
        <v>0</v>
      </c>
      <c r="AH64" s="45">
        <v>0</v>
      </c>
      <c r="AI64" s="45">
        <v>0</v>
      </c>
      <c r="AJ64" s="45">
        <v>0</v>
      </c>
      <c r="AK64" s="45">
        <v>3.0700000000000003</v>
      </c>
      <c r="AL64" s="45">
        <v>0</v>
      </c>
      <c r="AM64" s="45">
        <v>517.57400000000007</v>
      </c>
      <c r="AN64" s="45">
        <v>1199.5443026222545</v>
      </c>
      <c r="AO64" s="45">
        <v>5.3981562962962961</v>
      </c>
      <c r="AP64" s="45">
        <v>0.43185250370370371</v>
      </c>
      <c r="AQ64" s="45">
        <v>0.21592625185185185</v>
      </c>
      <c r="AR64" s="45">
        <v>3.7649105454545455</v>
      </c>
      <c r="AS64" s="45">
        <v>1.3854870807272732</v>
      </c>
      <c r="AT64" s="45">
        <v>46.254615272727264</v>
      </c>
      <c r="AU64" s="45">
        <v>1.7928145454545454</v>
      </c>
      <c r="AV64" s="45">
        <v>59.243762496215481</v>
      </c>
      <c r="AW64" s="45">
        <v>14.940121212121211</v>
      </c>
      <c r="AX64" s="45">
        <v>8.8445517575757577</v>
      </c>
      <c r="AY64" s="45">
        <v>0.22410181818181815</v>
      </c>
      <c r="AZ64" s="45">
        <v>3.5856290909090909</v>
      </c>
      <c r="BA64" s="45">
        <v>1.3944113131313129</v>
      </c>
      <c r="BB64" s="45">
        <v>10.667883990626263</v>
      </c>
      <c r="BC64" s="45">
        <v>39.656699182545459</v>
      </c>
      <c r="BD64" s="45"/>
      <c r="BE64" s="45">
        <v>0</v>
      </c>
      <c r="BF64" s="45">
        <v>39.656699182545459</v>
      </c>
      <c r="BG64" s="45">
        <v>53.087083333333339</v>
      </c>
      <c r="BH64" s="45">
        <v>8.3993644785028909</v>
      </c>
      <c r="BI64" s="45">
        <v>2.3263282550843525</v>
      </c>
      <c r="BJ64" s="45">
        <v>383.84371138272417</v>
      </c>
      <c r="BK64" s="45"/>
      <c r="BL64" s="45">
        <v>447.65648744964477</v>
      </c>
      <c r="BM64" s="45">
        <v>2821.7899790233873</v>
      </c>
      <c r="BN64" s="45">
        <f t="shared" si="0"/>
        <v>-4.7067307375242176E-8</v>
      </c>
      <c r="BO64" s="45">
        <f t="shared" si="1"/>
        <v>-3.3260897211837811E-8</v>
      </c>
      <c r="BP64" s="46">
        <f t="shared" si="2"/>
        <v>8.5633802816901436</v>
      </c>
      <c r="BQ64" s="46">
        <f t="shared" si="3"/>
        <v>1.8591549295774654</v>
      </c>
      <c r="BR64" s="64">
        <v>2</v>
      </c>
      <c r="BS64" s="46">
        <f t="shared" si="6"/>
        <v>2.2535211267605644</v>
      </c>
      <c r="BT64" s="46">
        <f t="shared" si="10"/>
        <v>11.25</v>
      </c>
      <c r="BU64" s="46">
        <f t="shared" si="11"/>
        <v>12.676056338028173</v>
      </c>
      <c r="BV64" s="45">
        <f t="shared" si="7"/>
        <v>357.69168747165548</v>
      </c>
      <c r="BW64" s="45">
        <f t="shared" si="4"/>
        <v>357.69168739132726</v>
      </c>
      <c r="BX64" s="45">
        <f t="shared" si="5"/>
        <v>3179.4816664147147</v>
      </c>
      <c r="BY64" s="45">
        <f t="shared" si="8"/>
        <v>38153.779996976577</v>
      </c>
      <c r="BZ64" s="45">
        <f t="shared" si="9"/>
        <v>76307.559993953153</v>
      </c>
      <c r="CA64" s="48">
        <v>43101</v>
      </c>
      <c r="CB64" s="111">
        <v>0</v>
      </c>
      <c r="CC64" s="111">
        <v>0</v>
      </c>
    </row>
    <row r="65" spans="1:81">
      <c r="A65" s="42" t="s">
        <v>497</v>
      </c>
      <c r="B65" s="42" t="s">
        <v>2</v>
      </c>
      <c r="C65" s="42" t="s">
        <v>498</v>
      </c>
      <c r="D65" s="42" t="s">
        <v>499</v>
      </c>
      <c r="E65" s="43" t="s">
        <v>402</v>
      </c>
      <c r="F65" s="43" t="s">
        <v>63</v>
      </c>
      <c r="G65" s="43">
        <v>1</v>
      </c>
      <c r="H65" s="45">
        <v>260.39999999999998</v>
      </c>
      <c r="I65" s="45">
        <v>260.39999999999998</v>
      </c>
      <c r="J65" s="45"/>
      <c r="K65" s="45"/>
      <c r="L65" s="45"/>
      <c r="M65" s="45"/>
      <c r="N65" s="45"/>
      <c r="O65" s="45"/>
      <c r="P65" s="45">
        <v>8.5221818181818172</v>
      </c>
      <c r="Q65" s="45">
        <v>268.9221818181818</v>
      </c>
      <c r="R65" s="45">
        <v>53.78443636363636</v>
      </c>
      <c r="S65" s="45">
        <v>4.0338327272727268</v>
      </c>
      <c r="T65" s="45">
        <v>2.6892218181818182</v>
      </c>
      <c r="U65" s="45">
        <v>0.53784436363636356</v>
      </c>
      <c r="V65" s="45">
        <v>6.723054545454545</v>
      </c>
      <c r="W65" s="45">
        <v>21.513774545454545</v>
      </c>
      <c r="X65" s="45">
        <v>8.0676654545454536</v>
      </c>
      <c r="Y65" s="45">
        <v>1.6135330909090908</v>
      </c>
      <c r="Z65" s="45">
        <v>98.96336290909089</v>
      </c>
      <c r="AA65" s="45">
        <v>22.410181818181815</v>
      </c>
      <c r="AB65" s="45">
        <v>29.877254399999998</v>
      </c>
      <c r="AC65" s="45">
        <v>19.241776528290913</v>
      </c>
      <c r="AD65" s="45">
        <v>71.529212746472723</v>
      </c>
      <c r="AE65" s="45">
        <v>164.376</v>
      </c>
      <c r="AF65" s="45">
        <v>397</v>
      </c>
      <c r="AG65" s="45">
        <v>0</v>
      </c>
      <c r="AH65" s="45">
        <v>32.619999999999997</v>
      </c>
      <c r="AI65" s="45">
        <v>0</v>
      </c>
      <c r="AJ65" s="45">
        <v>0</v>
      </c>
      <c r="AK65" s="45">
        <v>3.0700000000000003</v>
      </c>
      <c r="AL65" s="45">
        <v>0</v>
      </c>
      <c r="AM65" s="45">
        <v>597.06600000000003</v>
      </c>
      <c r="AN65" s="45">
        <v>767.55857565556357</v>
      </c>
      <c r="AO65" s="45">
        <v>1.349539074074074</v>
      </c>
      <c r="AP65" s="45">
        <v>0.10796312592592593</v>
      </c>
      <c r="AQ65" s="45">
        <v>5.3981562962962963E-2</v>
      </c>
      <c r="AR65" s="45">
        <v>0.94122763636363638</v>
      </c>
      <c r="AS65" s="45">
        <v>0.34637177018181831</v>
      </c>
      <c r="AT65" s="45">
        <v>11.563653818181816</v>
      </c>
      <c r="AU65" s="45">
        <v>0.44820363636363636</v>
      </c>
      <c r="AV65" s="45">
        <v>14.81094062405387</v>
      </c>
      <c r="AW65" s="45">
        <v>3.7350303030303027</v>
      </c>
      <c r="AX65" s="45">
        <v>2.2111379393939394</v>
      </c>
      <c r="AY65" s="45">
        <v>5.6025454545454538E-2</v>
      </c>
      <c r="AZ65" s="45">
        <v>0.89640727272727272</v>
      </c>
      <c r="BA65" s="45">
        <v>0.34860282828282824</v>
      </c>
      <c r="BB65" s="45">
        <v>2.6669709976565659</v>
      </c>
      <c r="BC65" s="45">
        <v>9.9141747956363648</v>
      </c>
      <c r="BD65" s="45"/>
      <c r="BE65" s="45">
        <v>0</v>
      </c>
      <c r="BF65" s="45">
        <v>9.9141747956363648</v>
      </c>
      <c r="BG65" s="45">
        <v>29.470416666666669</v>
      </c>
      <c r="BH65" s="45">
        <v>2.0998411196257227</v>
      </c>
      <c r="BI65" s="45">
        <v>0.58158206377108801</v>
      </c>
      <c r="BJ65" s="45">
        <v>95.960927845681056</v>
      </c>
      <c r="BK65" s="45"/>
      <c r="BL65" s="45">
        <v>128.11276769574454</v>
      </c>
      <c r="BM65" s="45">
        <v>1189.3186405891802</v>
      </c>
      <c r="BN65" s="45">
        <f t="shared" si="0"/>
        <v>-4.7067307375242176E-8</v>
      </c>
      <c r="BO65" s="45">
        <f t="shared" si="1"/>
        <v>-3.3260897211837811E-8</v>
      </c>
      <c r="BP65" s="46">
        <f t="shared" si="2"/>
        <v>8.5633802816901436</v>
      </c>
      <c r="BQ65" s="46">
        <f t="shared" si="3"/>
        <v>1.8591549295774654</v>
      </c>
      <c r="BR65" s="64">
        <v>2</v>
      </c>
      <c r="BS65" s="46">
        <f t="shared" si="6"/>
        <v>2.2535211267605644</v>
      </c>
      <c r="BT65" s="46">
        <f t="shared" si="10"/>
        <v>11.25</v>
      </c>
      <c r="BU65" s="46">
        <f t="shared" si="11"/>
        <v>12.676056338028173</v>
      </c>
      <c r="BV65" s="45">
        <f t="shared" si="7"/>
        <v>150.75870090957284</v>
      </c>
      <c r="BW65" s="45">
        <f t="shared" si="4"/>
        <v>150.75870082924462</v>
      </c>
      <c r="BX65" s="45">
        <f t="shared" si="5"/>
        <v>1340.0773414184248</v>
      </c>
      <c r="BY65" s="45">
        <f t="shared" si="8"/>
        <v>16080.928097021097</v>
      </c>
      <c r="BZ65" s="45">
        <f t="shared" si="9"/>
        <v>32161.856194042193</v>
      </c>
      <c r="CA65" s="48">
        <v>43101</v>
      </c>
      <c r="CB65" s="111">
        <v>0</v>
      </c>
      <c r="CC65" s="111">
        <v>0</v>
      </c>
    </row>
    <row r="66" spans="1:81">
      <c r="A66" s="42" t="s">
        <v>216</v>
      </c>
      <c r="B66" s="42" t="s">
        <v>1</v>
      </c>
      <c r="C66" s="42" t="s">
        <v>217</v>
      </c>
      <c r="D66" s="42" t="s">
        <v>500</v>
      </c>
      <c r="E66" s="43" t="s">
        <v>402</v>
      </c>
      <c r="F66" s="43" t="s">
        <v>63</v>
      </c>
      <c r="G66" s="43">
        <v>1</v>
      </c>
      <c r="H66" s="45">
        <v>522.36</v>
      </c>
      <c r="I66" s="45">
        <v>522.36</v>
      </c>
      <c r="J66" s="45"/>
      <c r="K66" s="45"/>
      <c r="L66" s="45"/>
      <c r="M66" s="45"/>
      <c r="N66" s="45"/>
      <c r="O66" s="45"/>
      <c r="P66" s="45">
        <v>17.095418181818179</v>
      </c>
      <c r="Q66" s="45">
        <v>539.45541818181823</v>
      </c>
      <c r="R66" s="45">
        <v>107.89108363636365</v>
      </c>
      <c r="S66" s="45">
        <v>8.0918312727272728</v>
      </c>
      <c r="T66" s="45">
        <v>5.3945541818181821</v>
      </c>
      <c r="U66" s="45">
        <v>1.0789108363636364</v>
      </c>
      <c r="V66" s="45">
        <v>13.486385454545456</v>
      </c>
      <c r="W66" s="45">
        <v>43.156433454545457</v>
      </c>
      <c r="X66" s="45">
        <v>16.183662545454546</v>
      </c>
      <c r="Y66" s="45">
        <v>3.2367325090909094</v>
      </c>
      <c r="Z66" s="45">
        <v>198.51959389090911</v>
      </c>
      <c r="AA66" s="45">
        <v>44.954618181818184</v>
      </c>
      <c r="AB66" s="45">
        <v>59.933496960000006</v>
      </c>
      <c r="AC66" s="45">
        <v>38.598826372189109</v>
      </c>
      <c r="AD66" s="45">
        <v>143.4869415140073</v>
      </c>
      <c r="AE66" s="45">
        <v>148.6584</v>
      </c>
      <c r="AF66" s="45">
        <v>327.8</v>
      </c>
      <c r="AG66" s="45">
        <v>0</v>
      </c>
      <c r="AH66" s="45">
        <v>33.39</v>
      </c>
      <c r="AI66" s="45">
        <v>0</v>
      </c>
      <c r="AJ66" s="45">
        <v>0</v>
      </c>
      <c r="AK66" s="45">
        <v>3.0700000000000003</v>
      </c>
      <c r="AL66" s="45">
        <v>0</v>
      </c>
      <c r="AM66" s="45">
        <v>512.91840000000002</v>
      </c>
      <c r="AN66" s="45">
        <v>854.92493540491637</v>
      </c>
      <c r="AO66" s="45">
        <v>2.7071629444444452</v>
      </c>
      <c r="AP66" s="45">
        <v>0.2165730355555556</v>
      </c>
      <c r="AQ66" s="45">
        <v>0.1082865177777778</v>
      </c>
      <c r="AR66" s="45">
        <v>1.8880939636363641</v>
      </c>
      <c r="AS66" s="45">
        <v>0.69481857861818219</v>
      </c>
      <c r="AT66" s="45">
        <v>23.196582981818182</v>
      </c>
      <c r="AU66" s="45">
        <v>0.8990923636363638</v>
      </c>
      <c r="AV66" s="45">
        <v>29.71061038548687</v>
      </c>
      <c r="AW66" s="45">
        <v>7.4924363636363642</v>
      </c>
      <c r="AX66" s="45">
        <v>4.4355223272727278</v>
      </c>
      <c r="AY66" s="45">
        <v>0.11238654545454546</v>
      </c>
      <c r="AZ66" s="45">
        <v>1.7981847272727276</v>
      </c>
      <c r="BA66" s="45">
        <v>0.6992940606060607</v>
      </c>
      <c r="BB66" s="45">
        <v>5.3499192409212135</v>
      </c>
      <c r="BC66" s="45">
        <v>19.887743265163643</v>
      </c>
      <c r="BD66" s="45"/>
      <c r="BE66" s="45">
        <v>0</v>
      </c>
      <c r="BF66" s="45">
        <v>19.887743265163643</v>
      </c>
      <c r="BG66" s="45">
        <v>29.470416666666669</v>
      </c>
      <c r="BH66" s="45">
        <v>4.1996822392514455</v>
      </c>
      <c r="BI66" s="45">
        <v>1.1631641275421762</v>
      </c>
      <c r="BJ66" s="45">
        <v>191.92185569136208</v>
      </c>
      <c r="BK66" s="45"/>
      <c r="BL66" s="45">
        <v>226.75511872482238</v>
      </c>
      <c r="BM66" s="45">
        <v>1670.7338259622074</v>
      </c>
      <c r="BN66" s="45">
        <f t="shared" si="0"/>
        <v>-4.7067307375242176E-8</v>
      </c>
      <c r="BO66" s="45">
        <f t="shared" si="1"/>
        <v>-3.3260897211837811E-8</v>
      </c>
      <c r="BP66" s="46">
        <f t="shared" si="2"/>
        <v>8.8629737609329435</v>
      </c>
      <c r="BQ66" s="46">
        <f t="shared" si="3"/>
        <v>1.9241982507288626</v>
      </c>
      <c r="BR66" s="64">
        <v>5</v>
      </c>
      <c r="BS66" s="46">
        <f t="shared" si="6"/>
        <v>5.8309037900874632</v>
      </c>
      <c r="BT66" s="46">
        <f t="shared" si="10"/>
        <v>14.25</v>
      </c>
      <c r="BU66" s="46">
        <f t="shared" si="11"/>
        <v>16.618075801749271</v>
      </c>
      <c r="BV66" s="45">
        <f t="shared" si="7"/>
        <v>277.64381363051638</v>
      </c>
      <c r="BW66" s="45">
        <f t="shared" si="4"/>
        <v>277.64381355018816</v>
      </c>
      <c r="BX66" s="45">
        <f t="shared" si="5"/>
        <v>1948.3776395123955</v>
      </c>
      <c r="BY66" s="45">
        <f t="shared" si="8"/>
        <v>23380.531674148748</v>
      </c>
      <c r="BZ66" s="45">
        <f t="shared" si="9"/>
        <v>46761.063348297495</v>
      </c>
      <c r="CA66" s="66">
        <v>42736</v>
      </c>
      <c r="CB66" s="111">
        <v>0</v>
      </c>
      <c r="CC66" s="111">
        <v>0</v>
      </c>
    </row>
    <row r="67" spans="1:81">
      <c r="A67" s="42" t="s">
        <v>216</v>
      </c>
      <c r="B67" s="42" t="s">
        <v>0</v>
      </c>
      <c r="C67" s="42" t="s">
        <v>217</v>
      </c>
      <c r="D67" s="42" t="s">
        <v>501</v>
      </c>
      <c r="E67" s="43" t="s">
        <v>402</v>
      </c>
      <c r="F67" s="43" t="s">
        <v>63</v>
      </c>
      <c r="G67" s="43">
        <v>3</v>
      </c>
      <c r="H67" s="45">
        <v>1044.73</v>
      </c>
      <c r="I67" s="45">
        <v>3134.19</v>
      </c>
      <c r="J67" s="45"/>
      <c r="K67" s="45"/>
      <c r="L67" s="45"/>
      <c r="M67" s="45"/>
      <c r="N67" s="45"/>
      <c r="O67" s="45"/>
      <c r="P67" s="45">
        <v>102.57349090909091</v>
      </c>
      <c r="Q67" s="45">
        <v>3236.7634909090912</v>
      </c>
      <c r="R67" s="45">
        <v>647.35269818181825</v>
      </c>
      <c r="S67" s="45">
        <v>48.551452363636365</v>
      </c>
      <c r="T67" s="45">
        <v>32.36763490909091</v>
      </c>
      <c r="U67" s="45">
        <v>6.4735269818181829</v>
      </c>
      <c r="V67" s="45">
        <v>80.919087272727282</v>
      </c>
      <c r="W67" s="45">
        <v>258.94107927272728</v>
      </c>
      <c r="X67" s="45">
        <v>97.10290472727273</v>
      </c>
      <c r="Y67" s="45">
        <v>19.420580945454546</v>
      </c>
      <c r="Z67" s="45">
        <v>1191.1289646545456</v>
      </c>
      <c r="AA67" s="45">
        <v>269.73029090909091</v>
      </c>
      <c r="AB67" s="45">
        <v>359.60442384000004</v>
      </c>
      <c r="AC67" s="45">
        <v>231.59517502766553</v>
      </c>
      <c r="AD67" s="45">
        <v>860.92988977675645</v>
      </c>
      <c r="AE67" s="45">
        <v>351.9486</v>
      </c>
      <c r="AF67" s="45">
        <v>983.40000000000009</v>
      </c>
      <c r="AG67" s="45">
        <v>0</v>
      </c>
      <c r="AH67" s="45">
        <v>100.17</v>
      </c>
      <c r="AI67" s="45">
        <v>0</v>
      </c>
      <c r="AJ67" s="45">
        <v>0</v>
      </c>
      <c r="AK67" s="45">
        <v>9.2100000000000009</v>
      </c>
      <c r="AL67" s="45">
        <v>0</v>
      </c>
      <c r="AM67" s="45">
        <v>1444.7286000000001</v>
      </c>
      <c r="AN67" s="45">
        <v>3496.7874544313022</v>
      </c>
      <c r="AO67" s="45">
        <v>16.24313314351852</v>
      </c>
      <c r="AP67" s="45">
        <v>1.2994506514814816</v>
      </c>
      <c r="AQ67" s="45">
        <v>0.64972532574074082</v>
      </c>
      <c r="AR67" s="45">
        <v>11.32867221818182</v>
      </c>
      <c r="AS67" s="45">
        <v>4.1689513762909112</v>
      </c>
      <c r="AT67" s="45">
        <v>139.18083010909092</v>
      </c>
      <c r="AU67" s="45">
        <v>5.3946058181818186</v>
      </c>
      <c r="AV67" s="45">
        <v>178.26536864248621</v>
      </c>
      <c r="AW67" s="45">
        <v>44.955048484848483</v>
      </c>
      <c r="AX67" s="45">
        <v>26.613388703030306</v>
      </c>
      <c r="AY67" s="45">
        <v>0.67432572727272733</v>
      </c>
      <c r="AZ67" s="45">
        <v>10.789211636363637</v>
      </c>
      <c r="BA67" s="45">
        <v>4.1958045252525258</v>
      </c>
      <c r="BB67" s="45">
        <v>32.099822700250513</v>
      </c>
      <c r="BC67" s="45">
        <v>119.32760177701819</v>
      </c>
      <c r="BD67" s="45"/>
      <c r="BE67" s="45">
        <v>0</v>
      </c>
      <c r="BF67" s="45">
        <v>119.32760177701819</v>
      </c>
      <c r="BG67" s="45">
        <v>159.26125000000002</v>
      </c>
      <c r="BH67" s="45">
        <v>25.198093435508675</v>
      </c>
      <c r="BI67" s="45">
        <v>6.9789847652530579</v>
      </c>
      <c r="BJ67" s="45">
        <v>1151.5311341481724</v>
      </c>
      <c r="BK67" s="45"/>
      <c r="BL67" s="45">
        <v>1342.9694623489343</v>
      </c>
      <c r="BM67" s="45">
        <v>8374.113378108832</v>
      </c>
      <c r="BN67" s="45">
        <f t="shared" si="0"/>
        <v>-1.4120192212572653E-7</v>
      </c>
      <c r="BO67" s="45">
        <f t="shared" si="1"/>
        <v>-9.9782691635513433E-8</v>
      </c>
      <c r="BP67" s="46">
        <f t="shared" si="2"/>
        <v>8.8629737609329435</v>
      </c>
      <c r="BQ67" s="46">
        <f t="shared" si="3"/>
        <v>1.9241982507288626</v>
      </c>
      <c r="BR67" s="64">
        <v>5</v>
      </c>
      <c r="BS67" s="46">
        <f t="shared" si="6"/>
        <v>5.8309037900874632</v>
      </c>
      <c r="BT67" s="46">
        <f t="shared" si="10"/>
        <v>14.25</v>
      </c>
      <c r="BU67" s="46">
        <f t="shared" si="11"/>
        <v>16.618075801749271</v>
      </c>
      <c r="BV67" s="45">
        <f t="shared" si="7"/>
        <v>1391.6165088585051</v>
      </c>
      <c r="BW67" s="45">
        <f t="shared" si="4"/>
        <v>1391.6165086175204</v>
      </c>
      <c r="BX67" s="45">
        <f t="shared" si="5"/>
        <v>9765.7298867263526</v>
      </c>
      <c r="BY67" s="45">
        <f t="shared" si="8"/>
        <v>117188.75864071623</v>
      </c>
      <c r="BZ67" s="45">
        <f t="shared" si="9"/>
        <v>234377.51728143246</v>
      </c>
      <c r="CA67" s="66">
        <v>42736</v>
      </c>
      <c r="CB67" s="111">
        <v>0</v>
      </c>
      <c r="CC67" s="111">
        <v>0</v>
      </c>
    </row>
    <row r="68" spans="1:81">
      <c r="A68" s="42" t="s">
        <v>502</v>
      </c>
      <c r="B68" s="42" t="s">
        <v>2</v>
      </c>
      <c r="C68" s="42" t="s">
        <v>67</v>
      </c>
      <c r="D68" s="42" t="s">
        <v>503</v>
      </c>
      <c r="E68" s="43" t="s">
        <v>402</v>
      </c>
      <c r="F68" s="43" t="s">
        <v>63</v>
      </c>
      <c r="G68" s="43">
        <v>1</v>
      </c>
      <c r="H68" s="45">
        <v>260.39999999999998</v>
      </c>
      <c r="I68" s="45">
        <v>260.39999999999998</v>
      </c>
      <c r="J68" s="45"/>
      <c r="K68" s="45"/>
      <c r="L68" s="45"/>
      <c r="M68" s="45"/>
      <c r="N68" s="45"/>
      <c r="O68" s="45"/>
      <c r="P68" s="45">
        <v>8.5221818181818172</v>
      </c>
      <c r="Q68" s="45">
        <v>268.9221818181818</v>
      </c>
      <c r="R68" s="45">
        <v>53.78443636363636</v>
      </c>
      <c r="S68" s="45">
        <v>4.0338327272727268</v>
      </c>
      <c r="T68" s="45">
        <v>2.6892218181818182</v>
      </c>
      <c r="U68" s="45">
        <v>0.53784436363636356</v>
      </c>
      <c r="V68" s="45">
        <v>6.723054545454545</v>
      </c>
      <c r="W68" s="45">
        <v>21.513774545454545</v>
      </c>
      <c r="X68" s="45">
        <v>8.0676654545454536</v>
      </c>
      <c r="Y68" s="45">
        <v>1.6135330909090908</v>
      </c>
      <c r="Z68" s="45">
        <v>98.96336290909089</v>
      </c>
      <c r="AA68" s="45">
        <v>22.410181818181815</v>
      </c>
      <c r="AB68" s="45">
        <v>29.877254399999998</v>
      </c>
      <c r="AC68" s="45">
        <v>19.241776528290913</v>
      </c>
      <c r="AD68" s="45">
        <v>71.529212746472723</v>
      </c>
      <c r="AE68" s="45">
        <v>164.376</v>
      </c>
      <c r="AF68" s="45">
        <v>397</v>
      </c>
      <c r="AG68" s="45">
        <v>0</v>
      </c>
      <c r="AH68" s="45">
        <v>0</v>
      </c>
      <c r="AI68" s="45">
        <v>9.84</v>
      </c>
      <c r="AJ68" s="45">
        <v>0</v>
      </c>
      <c r="AK68" s="45">
        <v>3.0700000000000003</v>
      </c>
      <c r="AL68" s="45">
        <v>0</v>
      </c>
      <c r="AM68" s="45">
        <v>574.28600000000006</v>
      </c>
      <c r="AN68" s="45">
        <v>744.7785756555636</v>
      </c>
      <c r="AO68" s="45">
        <v>1.349539074074074</v>
      </c>
      <c r="AP68" s="45">
        <v>0.10796312592592593</v>
      </c>
      <c r="AQ68" s="45">
        <v>5.3981562962962963E-2</v>
      </c>
      <c r="AR68" s="45">
        <v>0.94122763636363638</v>
      </c>
      <c r="AS68" s="45">
        <v>0.34637177018181831</v>
      </c>
      <c r="AT68" s="45">
        <v>11.563653818181816</v>
      </c>
      <c r="AU68" s="45">
        <v>0.44820363636363636</v>
      </c>
      <c r="AV68" s="45">
        <v>14.81094062405387</v>
      </c>
      <c r="AW68" s="45">
        <v>3.7350303030303027</v>
      </c>
      <c r="AX68" s="45">
        <v>2.2111379393939394</v>
      </c>
      <c r="AY68" s="45">
        <v>5.6025454545454538E-2</v>
      </c>
      <c r="AZ68" s="45">
        <v>0.89640727272727272</v>
      </c>
      <c r="BA68" s="45">
        <v>0.34860282828282824</v>
      </c>
      <c r="BB68" s="45">
        <v>2.6669709976565659</v>
      </c>
      <c r="BC68" s="45">
        <v>9.9141747956363648</v>
      </c>
      <c r="BD68" s="45"/>
      <c r="BE68" s="45">
        <v>0</v>
      </c>
      <c r="BF68" s="45">
        <v>9.9141747956363648</v>
      </c>
      <c r="BG68" s="45">
        <v>29.470416666666669</v>
      </c>
      <c r="BH68" s="45">
        <v>2.0998411196257227</v>
      </c>
      <c r="BI68" s="45">
        <v>0.58158206377108801</v>
      </c>
      <c r="BJ68" s="45">
        <v>95.960927845681056</v>
      </c>
      <c r="BK68" s="45"/>
      <c r="BL68" s="45">
        <v>128.11276769574454</v>
      </c>
      <c r="BM68" s="45">
        <v>1166.5386405891802</v>
      </c>
      <c r="BN68" s="45">
        <f t="shared" si="0"/>
        <v>-4.7067307375242176E-8</v>
      </c>
      <c r="BO68" s="45">
        <f t="shared" si="1"/>
        <v>-3.3260897211837811E-8</v>
      </c>
      <c r="BP68" s="46">
        <f t="shared" si="2"/>
        <v>8.8629737609329435</v>
      </c>
      <c r="BQ68" s="46">
        <f t="shared" si="3"/>
        <v>1.9241982507288626</v>
      </c>
      <c r="BR68" s="64">
        <v>5</v>
      </c>
      <c r="BS68" s="46">
        <f t="shared" si="6"/>
        <v>5.8309037900874632</v>
      </c>
      <c r="BT68" s="46">
        <f t="shared" si="10"/>
        <v>14.25</v>
      </c>
      <c r="BU68" s="46">
        <f t="shared" si="11"/>
        <v>16.618075801749271</v>
      </c>
      <c r="BV68" s="45">
        <f t="shared" si="7"/>
        <v>193.85627553645645</v>
      </c>
      <c r="BW68" s="45">
        <f t="shared" si="4"/>
        <v>193.85627545612823</v>
      </c>
      <c r="BX68" s="45">
        <f t="shared" si="5"/>
        <v>1360.3949160453085</v>
      </c>
      <c r="BY68" s="45">
        <f t="shared" si="8"/>
        <v>16324.738992543702</v>
      </c>
      <c r="BZ68" s="45">
        <f t="shared" si="9"/>
        <v>32649.477985087404</v>
      </c>
      <c r="CA68" s="48">
        <v>43101</v>
      </c>
      <c r="CB68" s="111">
        <v>0</v>
      </c>
      <c r="CC68" s="111">
        <v>0</v>
      </c>
    </row>
    <row r="69" spans="1:81">
      <c r="A69" s="42" t="s">
        <v>223</v>
      </c>
      <c r="B69" s="42" t="s">
        <v>2</v>
      </c>
      <c r="C69" s="42" t="s">
        <v>74</v>
      </c>
      <c r="D69" s="42" t="s">
        <v>504</v>
      </c>
      <c r="E69" s="43" t="s">
        <v>402</v>
      </c>
      <c r="F69" s="43" t="s">
        <v>63</v>
      </c>
      <c r="G69" s="43">
        <v>1</v>
      </c>
      <c r="H69" s="45">
        <v>260.39999999999998</v>
      </c>
      <c r="I69" s="45">
        <v>260.39999999999998</v>
      </c>
      <c r="J69" s="45"/>
      <c r="K69" s="45"/>
      <c r="L69" s="45"/>
      <c r="M69" s="45"/>
      <c r="N69" s="45"/>
      <c r="O69" s="45"/>
      <c r="P69" s="45">
        <v>8.5221818181818172</v>
      </c>
      <c r="Q69" s="45">
        <v>268.9221818181818</v>
      </c>
      <c r="R69" s="45">
        <v>53.78443636363636</v>
      </c>
      <c r="S69" s="45">
        <v>4.0338327272727268</v>
      </c>
      <c r="T69" s="45">
        <v>2.6892218181818182</v>
      </c>
      <c r="U69" s="45">
        <v>0.53784436363636356</v>
      </c>
      <c r="V69" s="45">
        <v>6.723054545454545</v>
      </c>
      <c r="W69" s="45">
        <v>21.513774545454545</v>
      </c>
      <c r="X69" s="45">
        <v>8.0676654545454536</v>
      </c>
      <c r="Y69" s="45">
        <v>1.6135330909090908</v>
      </c>
      <c r="Z69" s="45">
        <v>98.96336290909089</v>
      </c>
      <c r="AA69" s="45">
        <v>22.410181818181815</v>
      </c>
      <c r="AB69" s="45">
        <v>29.877254399999998</v>
      </c>
      <c r="AC69" s="45">
        <v>19.241776528290913</v>
      </c>
      <c r="AD69" s="45">
        <v>71.529212746472723</v>
      </c>
      <c r="AE69" s="45">
        <v>164.376</v>
      </c>
      <c r="AF69" s="45">
        <v>0</v>
      </c>
      <c r="AG69" s="45">
        <v>264.83999999999997</v>
      </c>
      <c r="AH69" s="45">
        <v>27.01</v>
      </c>
      <c r="AI69" s="45">
        <v>0</v>
      </c>
      <c r="AJ69" s="45">
        <v>0</v>
      </c>
      <c r="AK69" s="45">
        <v>3.0700000000000003</v>
      </c>
      <c r="AL69" s="45">
        <v>0</v>
      </c>
      <c r="AM69" s="45">
        <v>459.29599999999999</v>
      </c>
      <c r="AN69" s="45">
        <v>629.78857565556359</v>
      </c>
      <c r="AO69" s="45">
        <v>1.349539074074074</v>
      </c>
      <c r="AP69" s="45">
        <v>0.10796312592592593</v>
      </c>
      <c r="AQ69" s="45">
        <v>5.3981562962962963E-2</v>
      </c>
      <c r="AR69" s="45">
        <v>0.94122763636363638</v>
      </c>
      <c r="AS69" s="45">
        <v>0.34637177018181831</v>
      </c>
      <c r="AT69" s="45">
        <v>11.563653818181816</v>
      </c>
      <c r="AU69" s="45">
        <v>0.44820363636363636</v>
      </c>
      <c r="AV69" s="45">
        <v>14.81094062405387</v>
      </c>
      <c r="AW69" s="45">
        <v>3.7350303030303027</v>
      </c>
      <c r="AX69" s="45">
        <v>2.2111379393939394</v>
      </c>
      <c r="AY69" s="45">
        <v>5.6025454545454538E-2</v>
      </c>
      <c r="AZ69" s="45">
        <v>0.89640727272727272</v>
      </c>
      <c r="BA69" s="45">
        <v>0.34860282828282824</v>
      </c>
      <c r="BB69" s="45">
        <v>2.6669709976565659</v>
      </c>
      <c r="BC69" s="45">
        <v>9.9141747956363648</v>
      </c>
      <c r="BD69" s="45"/>
      <c r="BE69" s="45">
        <v>0</v>
      </c>
      <c r="BF69" s="45">
        <v>9.9141747956363648</v>
      </c>
      <c r="BG69" s="45">
        <v>29.470416666666669</v>
      </c>
      <c r="BH69" s="45">
        <v>2.0998411196257227</v>
      </c>
      <c r="BI69" s="45">
        <v>0.58158206377108801</v>
      </c>
      <c r="BJ69" s="45">
        <v>95.960927845681056</v>
      </c>
      <c r="BK69" s="45"/>
      <c r="BL69" s="45">
        <v>128.11276769574454</v>
      </c>
      <c r="BM69" s="45">
        <v>1051.5486405891802</v>
      </c>
      <c r="BN69" s="45">
        <f t="shared" si="0"/>
        <v>-4.7067307375242176E-8</v>
      </c>
      <c r="BO69" s="45">
        <f t="shared" si="1"/>
        <v>-3.3260897211837811E-8</v>
      </c>
      <c r="BP69" s="46">
        <f t="shared" si="2"/>
        <v>8.5633802816901436</v>
      </c>
      <c r="BQ69" s="46">
        <f t="shared" si="3"/>
        <v>1.8591549295774654</v>
      </c>
      <c r="BR69" s="64">
        <v>2</v>
      </c>
      <c r="BS69" s="46">
        <f t="shared" si="6"/>
        <v>2.2535211267605644</v>
      </c>
      <c r="BT69" s="46">
        <f t="shared" si="10"/>
        <v>11.25</v>
      </c>
      <c r="BU69" s="46">
        <f t="shared" si="11"/>
        <v>12.676056338028173</v>
      </c>
      <c r="BV69" s="45">
        <f t="shared" si="7"/>
        <v>133.29489809267142</v>
      </c>
      <c r="BW69" s="45">
        <f t="shared" si="4"/>
        <v>133.2948980123432</v>
      </c>
      <c r="BX69" s="45">
        <f t="shared" si="5"/>
        <v>1184.8435386015235</v>
      </c>
      <c r="BY69" s="45">
        <f t="shared" si="8"/>
        <v>14218.122463218282</v>
      </c>
      <c r="BZ69" s="45">
        <f t="shared" si="9"/>
        <v>28436.244926436564</v>
      </c>
      <c r="CA69" s="48">
        <v>43101</v>
      </c>
      <c r="CB69" s="111">
        <v>0</v>
      </c>
      <c r="CC69" s="111">
        <v>0</v>
      </c>
    </row>
    <row r="70" spans="1:81">
      <c r="A70" s="42" t="s">
        <v>505</v>
      </c>
      <c r="B70" s="42" t="s">
        <v>2</v>
      </c>
      <c r="C70" s="42" t="s">
        <v>67</v>
      </c>
      <c r="D70" s="42" t="s">
        <v>506</v>
      </c>
      <c r="E70" s="43" t="s">
        <v>402</v>
      </c>
      <c r="F70" s="43" t="s">
        <v>63</v>
      </c>
      <c r="G70" s="43">
        <v>1</v>
      </c>
      <c r="H70" s="45">
        <v>260.39999999999998</v>
      </c>
      <c r="I70" s="45">
        <v>260.39999999999998</v>
      </c>
      <c r="J70" s="45"/>
      <c r="K70" s="45"/>
      <c r="L70" s="45"/>
      <c r="M70" s="45"/>
      <c r="N70" s="45"/>
      <c r="O70" s="45"/>
      <c r="P70" s="45">
        <v>8.5221818181818172</v>
      </c>
      <c r="Q70" s="45">
        <v>268.9221818181818</v>
      </c>
      <c r="R70" s="45">
        <v>53.78443636363636</v>
      </c>
      <c r="S70" s="45">
        <v>4.0338327272727268</v>
      </c>
      <c r="T70" s="45">
        <v>2.6892218181818182</v>
      </c>
      <c r="U70" s="45">
        <v>0.53784436363636356</v>
      </c>
      <c r="V70" s="45">
        <v>6.723054545454545</v>
      </c>
      <c r="W70" s="45">
        <v>21.513774545454545</v>
      </c>
      <c r="X70" s="45">
        <v>8.0676654545454536</v>
      </c>
      <c r="Y70" s="45">
        <v>1.6135330909090908</v>
      </c>
      <c r="Z70" s="45">
        <v>98.96336290909089</v>
      </c>
      <c r="AA70" s="45">
        <v>22.410181818181815</v>
      </c>
      <c r="AB70" s="45">
        <v>29.877254399999998</v>
      </c>
      <c r="AC70" s="45">
        <v>19.241776528290913</v>
      </c>
      <c r="AD70" s="45">
        <v>71.529212746472723</v>
      </c>
      <c r="AE70" s="45">
        <v>164.376</v>
      </c>
      <c r="AF70" s="45">
        <v>397</v>
      </c>
      <c r="AG70" s="45">
        <v>0</v>
      </c>
      <c r="AH70" s="45">
        <v>0</v>
      </c>
      <c r="AI70" s="45">
        <v>9.84</v>
      </c>
      <c r="AJ70" s="45">
        <v>0</v>
      </c>
      <c r="AK70" s="45">
        <v>3.0700000000000003</v>
      </c>
      <c r="AL70" s="45">
        <v>0</v>
      </c>
      <c r="AM70" s="45">
        <v>574.28600000000006</v>
      </c>
      <c r="AN70" s="45">
        <v>744.7785756555636</v>
      </c>
      <c r="AO70" s="45">
        <v>1.349539074074074</v>
      </c>
      <c r="AP70" s="45">
        <v>0.10796312592592593</v>
      </c>
      <c r="AQ70" s="45">
        <v>5.3981562962962963E-2</v>
      </c>
      <c r="AR70" s="45">
        <v>0.94122763636363638</v>
      </c>
      <c r="AS70" s="45">
        <v>0.34637177018181831</v>
      </c>
      <c r="AT70" s="45">
        <v>11.563653818181816</v>
      </c>
      <c r="AU70" s="45">
        <v>0.44820363636363636</v>
      </c>
      <c r="AV70" s="45">
        <v>14.81094062405387</v>
      </c>
      <c r="AW70" s="45">
        <v>3.7350303030303027</v>
      </c>
      <c r="AX70" s="45">
        <v>2.2111379393939394</v>
      </c>
      <c r="AY70" s="45">
        <v>5.6025454545454538E-2</v>
      </c>
      <c r="AZ70" s="45">
        <v>0.89640727272727272</v>
      </c>
      <c r="BA70" s="45">
        <v>0.34860282828282824</v>
      </c>
      <c r="BB70" s="45">
        <v>2.6669709976565659</v>
      </c>
      <c r="BC70" s="45">
        <v>9.9141747956363648</v>
      </c>
      <c r="BD70" s="45"/>
      <c r="BE70" s="45">
        <v>0</v>
      </c>
      <c r="BF70" s="45">
        <v>9.9141747956363648</v>
      </c>
      <c r="BG70" s="45">
        <v>29.470416666666669</v>
      </c>
      <c r="BH70" s="45">
        <v>2.0998411196257227</v>
      </c>
      <c r="BI70" s="45">
        <v>0.58158206377108801</v>
      </c>
      <c r="BJ70" s="45">
        <v>95.960927845681056</v>
      </c>
      <c r="BK70" s="45"/>
      <c r="BL70" s="45">
        <v>128.11276769574454</v>
      </c>
      <c r="BM70" s="45">
        <v>1166.5386405891802</v>
      </c>
      <c r="BN70" s="45">
        <f t="shared" ref="BN70:BN133" si="12">$BN$5*$G70</f>
        <v>-4.7067307375242176E-8</v>
      </c>
      <c r="BO70" s="45">
        <f t="shared" ref="BO70:BO133" si="13">$BO$5*$G70</f>
        <v>-3.3260897211837811E-8</v>
      </c>
      <c r="BP70" s="46">
        <f t="shared" ref="BP70:BP133" si="14">((100/((100-$BT70)%)-100)*$BP$5)/$BT70</f>
        <v>8.6609686609686669</v>
      </c>
      <c r="BQ70" s="46">
        <f t="shared" ref="BQ70:BQ133" si="15">((100/((100-$BT70)%)-100)*$BQ$5)/$BT70</f>
        <v>1.8803418803418819</v>
      </c>
      <c r="BR70" s="64">
        <v>3</v>
      </c>
      <c r="BS70" s="46">
        <f t="shared" si="6"/>
        <v>3.4188034188034218</v>
      </c>
      <c r="BT70" s="46">
        <f t="shared" si="10"/>
        <v>12.25</v>
      </c>
      <c r="BU70" s="46">
        <f t="shared" si="11"/>
        <v>13.960113960113972</v>
      </c>
      <c r="BV70" s="45">
        <f t="shared" si="7"/>
        <v>162.8501236038</v>
      </c>
      <c r="BW70" s="45">
        <f t="shared" ref="BW70:BW133" si="16">BV70+BO70+BN70</f>
        <v>162.85012352347178</v>
      </c>
      <c r="BX70" s="45">
        <f t="shared" ref="BX70:BX133" si="17">BW70+BM70</f>
        <v>1329.3887641126521</v>
      </c>
      <c r="BY70" s="45">
        <f t="shared" si="8"/>
        <v>15952.665169351825</v>
      </c>
      <c r="BZ70" s="45">
        <f t="shared" si="9"/>
        <v>31905.33033870365</v>
      </c>
      <c r="CA70" s="48">
        <v>43101</v>
      </c>
      <c r="CB70" s="111">
        <v>0</v>
      </c>
      <c r="CC70" s="111">
        <v>0</v>
      </c>
    </row>
    <row r="71" spans="1:81">
      <c r="A71" s="42" t="s">
        <v>225</v>
      </c>
      <c r="B71" s="42" t="s">
        <v>0</v>
      </c>
      <c r="C71" s="42" t="s">
        <v>161</v>
      </c>
      <c r="D71" s="42" t="s">
        <v>507</v>
      </c>
      <c r="E71" s="43" t="s">
        <v>402</v>
      </c>
      <c r="F71" s="43" t="s">
        <v>63</v>
      </c>
      <c r="G71" s="43">
        <v>1</v>
      </c>
      <c r="H71" s="45">
        <v>1076.08</v>
      </c>
      <c r="I71" s="45">
        <v>1076.08</v>
      </c>
      <c r="J71" s="45"/>
      <c r="K71" s="45"/>
      <c r="L71" s="45"/>
      <c r="M71" s="45"/>
      <c r="N71" s="45"/>
      <c r="O71" s="45"/>
      <c r="P71" s="45">
        <v>35.217163636363637</v>
      </c>
      <c r="Q71" s="45">
        <v>1111.2971636363636</v>
      </c>
      <c r="R71" s="45">
        <v>222.25943272727272</v>
      </c>
      <c r="S71" s="45">
        <v>16.669457454545455</v>
      </c>
      <c r="T71" s="45">
        <v>11.112971636363637</v>
      </c>
      <c r="U71" s="45">
        <v>2.2225943272727271</v>
      </c>
      <c r="V71" s="45">
        <v>27.782429090909091</v>
      </c>
      <c r="W71" s="45">
        <v>88.903773090909098</v>
      </c>
      <c r="X71" s="45">
        <v>33.33891490909091</v>
      </c>
      <c r="Y71" s="45">
        <v>6.6677829818181822</v>
      </c>
      <c r="Z71" s="45">
        <v>408.95735621818187</v>
      </c>
      <c r="AA71" s="45">
        <v>92.608096969696959</v>
      </c>
      <c r="AB71" s="45">
        <v>123.46511488</v>
      </c>
      <c r="AC71" s="45">
        <v>79.514941960688503</v>
      </c>
      <c r="AD71" s="45">
        <v>295.58815381038551</v>
      </c>
      <c r="AE71" s="45">
        <v>115.43520000000001</v>
      </c>
      <c r="AF71" s="45">
        <v>397</v>
      </c>
      <c r="AG71" s="45">
        <v>0</v>
      </c>
      <c r="AH71" s="45">
        <v>48.58</v>
      </c>
      <c r="AI71" s="45">
        <v>0</v>
      </c>
      <c r="AJ71" s="45">
        <v>0</v>
      </c>
      <c r="AK71" s="45">
        <v>3.0700000000000003</v>
      </c>
      <c r="AL71" s="45">
        <v>0</v>
      </c>
      <c r="AM71" s="45">
        <v>564.0852000000001</v>
      </c>
      <c r="AN71" s="45">
        <v>1268.6307100285676</v>
      </c>
      <c r="AO71" s="45">
        <v>5.5768510246913587</v>
      </c>
      <c r="AP71" s="45">
        <v>0.44614808197530864</v>
      </c>
      <c r="AQ71" s="45">
        <v>0.22307404098765432</v>
      </c>
      <c r="AR71" s="45">
        <v>3.8895400727272733</v>
      </c>
      <c r="AS71" s="45">
        <v>1.4313507467636368</v>
      </c>
      <c r="AT71" s="45">
        <v>47.785778036363631</v>
      </c>
      <c r="AU71" s="45">
        <v>1.8521619393939395</v>
      </c>
      <c r="AV71" s="45">
        <v>61.204903942902803</v>
      </c>
      <c r="AW71" s="45">
        <v>15.434682828282828</v>
      </c>
      <c r="AX71" s="45">
        <v>9.1373322343434342</v>
      </c>
      <c r="AY71" s="45">
        <v>0.23152024242424241</v>
      </c>
      <c r="AZ71" s="45">
        <v>3.7043238787878789</v>
      </c>
      <c r="BA71" s="45">
        <v>1.4405703973063972</v>
      </c>
      <c r="BB71" s="45">
        <v>11.021022085861281</v>
      </c>
      <c r="BC71" s="45">
        <v>40.969451667006062</v>
      </c>
      <c r="BD71" s="45"/>
      <c r="BE71" s="45">
        <v>0</v>
      </c>
      <c r="BF71" s="45">
        <v>40.969451667006062</v>
      </c>
      <c r="BG71" s="45">
        <v>53.087083333333339</v>
      </c>
      <c r="BH71" s="45">
        <v>8.3993644785028909</v>
      </c>
      <c r="BI71" s="45">
        <v>2.3263282550843525</v>
      </c>
      <c r="BJ71" s="45">
        <v>383.84371138272417</v>
      </c>
      <c r="BK71" s="45"/>
      <c r="BL71" s="45">
        <v>447.65648744964477</v>
      </c>
      <c r="BM71" s="45">
        <v>2929.7587167244847</v>
      </c>
      <c r="BN71" s="45">
        <f t="shared" si="12"/>
        <v>-4.7067307375242176E-8</v>
      </c>
      <c r="BO71" s="45">
        <f t="shared" si="13"/>
        <v>-3.3260897211837811E-8</v>
      </c>
      <c r="BP71" s="46">
        <f t="shared" si="14"/>
        <v>8.7608069164265068</v>
      </c>
      <c r="BQ71" s="46">
        <f t="shared" si="15"/>
        <v>1.9020172910662811</v>
      </c>
      <c r="BR71" s="64">
        <v>4</v>
      </c>
      <c r="BS71" s="46">
        <f t="shared" si="6"/>
        <v>4.6109510086455305</v>
      </c>
      <c r="BT71" s="46">
        <f t="shared" si="10"/>
        <v>13.25</v>
      </c>
      <c r="BU71" s="46">
        <f t="shared" si="11"/>
        <v>15.273775216138318</v>
      </c>
      <c r="BV71" s="45">
        <f t="shared" ref="BV71:BV134" si="18">((BO71+BN71+BM71)*BU71)%</f>
        <v>447.48476075544721</v>
      </c>
      <c r="BW71" s="45">
        <f t="shared" si="16"/>
        <v>447.48476067511899</v>
      </c>
      <c r="BX71" s="45">
        <f t="shared" si="17"/>
        <v>3377.2434773996038</v>
      </c>
      <c r="BY71" s="45">
        <f t="shared" si="8"/>
        <v>40526.921728795249</v>
      </c>
      <c r="BZ71" s="45">
        <f t="shared" ref="BZ71:BZ134" si="19">BX71*24</f>
        <v>81053.843457590498</v>
      </c>
      <c r="CA71" s="48">
        <v>43101</v>
      </c>
      <c r="CB71" s="111">
        <v>0</v>
      </c>
      <c r="CC71" s="111">
        <v>0</v>
      </c>
    </row>
    <row r="72" spans="1:81">
      <c r="A72" s="42" t="s">
        <v>508</v>
      </c>
      <c r="B72" s="42" t="s">
        <v>1</v>
      </c>
      <c r="C72" s="42" t="s">
        <v>170</v>
      </c>
      <c r="D72" s="42" t="s">
        <v>509</v>
      </c>
      <c r="E72" s="43" t="s">
        <v>402</v>
      </c>
      <c r="F72" s="43" t="s">
        <v>63</v>
      </c>
      <c r="G72" s="43">
        <v>1</v>
      </c>
      <c r="H72" s="45">
        <v>538.04</v>
      </c>
      <c r="I72" s="45">
        <v>538.04</v>
      </c>
      <c r="J72" s="45"/>
      <c r="K72" s="45"/>
      <c r="L72" s="45"/>
      <c r="M72" s="45"/>
      <c r="N72" s="45"/>
      <c r="O72" s="45"/>
      <c r="P72" s="45">
        <v>17.608581818181818</v>
      </c>
      <c r="Q72" s="45">
        <v>555.64858181818181</v>
      </c>
      <c r="R72" s="45">
        <v>111.12971636363636</v>
      </c>
      <c r="S72" s="45">
        <v>8.3347287272727275</v>
      </c>
      <c r="T72" s="45">
        <v>5.5564858181818186</v>
      </c>
      <c r="U72" s="45">
        <v>1.1112971636363635</v>
      </c>
      <c r="V72" s="45">
        <v>13.891214545454545</v>
      </c>
      <c r="W72" s="45">
        <v>44.451886545454549</v>
      </c>
      <c r="X72" s="45">
        <v>16.669457454545455</v>
      </c>
      <c r="Y72" s="45">
        <v>3.3338914909090911</v>
      </c>
      <c r="Z72" s="45">
        <v>204.47867810909094</v>
      </c>
      <c r="AA72" s="45">
        <v>46.304048484848479</v>
      </c>
      <c r="AB72" s="45">
        <v>61.732557440000001</v>
      </c>
      <c r="AC72" s="45">
        <v>39.757470980344252</v>
      </c>
      <c r="AD72" s="45">
        <v>147.79407690519275</v>
      </c>
      <c r="AE72" s="45">
        <v>147.7176</v>
      </c>
      <c r="AF72" s="45">
        <v>397</v>
      </c>
      <c r="AG72" s="45">
        <v>0</v>
      </c>
      <c r="AH72" s="45">
        <v>0</v>
      </c>
      <c r="AI72" s="45">
        <v>9.84</v>
      </c>
      <c r="AJ72" s="45">
        <v>0</v>
      </c>
      <c r="AK72" s="45">
        <v>3.0700000000000003</v>
      </c>
      <c r="AL72" s="45">
        <v>0</v>
      </c>
      <c r="AM72" s="45">
        <v>557.62760000000003</v>
      </c>
      <c r="AN72" s="45">
        <v>909.9003550142836</v>
      </c>
      <c r="AO72" s="45">
        <v>2.7884255123456794</v>
      </c>
      <c r="AP72" s="45">
        <v>0.22307404098765432</v>
      </c>
      <c r="AQ72" s="45">
        <v>0.11153702049382716</v>
      </c>
      <c r="AR72" s="45">
        <v>1.9447700363636367</v>
      </c>
      <c r="AS72" s="45">
        <v>0.71567537338181841</v>
      </c>
      <c r="AT72" s="45">
        <v>23.892889018181815</v>
      </c>
      <c r="AU72" s="45">
        <v>0.92608096969696974</v>
      </c>
      <c r="AV72" s="45">
        <v>30.602451971451401</v>
      </c>
      <c r="AW72" s="45">
        <v>7.7173414141414138</v>
      </c>
      <c r="AX72" s="45">
        <v>4.5686661171717171</v>
      </c>
      <c r="AY72" s="45">
        <v>0.1157601212121212</v>
      </c>
      <c r="AZ72" s="45">
        <v>1.8521619393939395</v>
      </c>
      <c r="BA72" s="45">
        <v>0.72028519865319862</v>
      </c>
      <c r="BB72" s="45">
        <v>5.5105110429306405</v>
      </c>
      <c r="BC72" s="45">
        <v>20.484725833503031</v>
      </c>
      <c r="BD72" s="45"/>
      <c r="BE72" s="45">
        <v>0</v>
      </c>
      <c r="BF72" s="45">
        <v>20.484725833503031</v>
      </c>
      <c r="BG72" s="45">
        <v>29.470416666666669</v>
      </c>
      <c r="BH72" s="45">
        <v>4.1996822392514455</v>
      </c>
      <c r="BI72" s="45">
        <v>1.1631641275421762</v>
      </c>
      <c r="BJ72" s="45">
        <v>191.92185569136208</v>
      </c>
      <c r="BK72" s="45"/>
      <c r="BL72" s="45">
        <v>226.75511872482238</v>
      </c>
      <c r="BM72" s="45">
        <v>1743.3912333622422</v>
      </c>
      <c r="BN72" s="45">
        <f t="shared" si="12"/>
        <v>-4.7067307375242176E-8</v>
      </c>
      <c r="BO72" s="45">
        <f t="shared" si="13"/>
        <v>-3.3260897211837811E-8</v>
      </c>
      <c r="BP72" s="46">
        <f t="shared" si="14"/>
        <v>8.5633802816901436</v>
      </c>
      <c r="BQ72" s="46">
        <f t="shared" si="15"/>
        <v>1.8591549295774654</v>
      </c>
      <c r="BR72" s="64">
        <v>2</v>
      </c>
      <c r="BS72" s="46">
        <f t="shared" ref="BS72:BS135" si="20">((100/((100-BT72)%)-100)*BR72)/BT72</f>
        <v>2.2535211267605644</v>
      </c>
      <c r="BT72" s="46">
        <f t="shared" ref="BT72:BT135" si="21">$BP$5+$BQ$5+BR72</f>
        <v>11.25</v>
      </c>
      <c r="BU72" s="46">
        <f t="shared" ref="BU72:BU135" si="22">BP72+BQ72+BS72</f>
        <v>12.676056338028173</v>
      </c>
      <c r="BV72" s="45">
        <f t="shared" si="18"/>
        <v>220.99325492305962</v>
      </c>
      <c r="BW72" s="45">
        <f t="shared" si="16"/>
        <v>220.9932548427314</v>
      </c>
      <c r="BX72" s="45">
        <f t="shared" si="17"/>
        <v>1964.3844882049736</v>
      </c>
      <c r="BY72" s="45">
        <f t="shared" ref="BY72:BY135" si="23">BX72*12</f>
        <v>23572.613858459685</v>
      </c>
      <c r="BZ72" s="45">
        <f t="shared" si="19"/>
        <v>47145.227716919369</v>
      </c>
      <c r="CA72" s="48">
        <v>43101</v>
      </c>
      <c r="CB72" s="111">
        <v>0</v>
      </c>
      <c r="CC72" s="111">
        <v>0</v>
      </c>
    </row>
    <row r="73" spans="1:81">
      <c r="A73" s="42" t="s">
        <v>228</v>
      </c>
      <c r="B73" s="42" t="s">
        <v>1</v>
      </c>
      <c r="C73" s="42" t="s">
        <v>231</v>
      </c>
      <c r="D73" s="42" t="s">
        <v>510</v>
      </c>
      <c r="E73" s="43" t="s">
        <v>402</v>
      </c>
      <c r="F73" s="43" t="s">
        <v>63</v>
      </c>
      <c r="G73" s="43">
        <v>1</v>
      </c>
      <c r="H73" s="45">
        <v>538.04</v>
      </c>
      <c r="I73" s="45">
        <v>538.04</v>
      </c>
      <c r="J73" s="45"/>
      <c r="K73" s="45"/>
      <c r="L73" s="45"/>
      <c r="M73" s="45"/>
      <c r="N73" s="45"/>
      <c r="O73" s="45"/>
      <c r="P73" s="45">
        <v>17.608581818181818</v>
      </c>
      <c r="Q73" s="45">
        <v>555.64858181818181</v>
      </c>
      <c r="R73" s="45">
        <v>111.12971636363636</v>
      </c>
      <c r="S73" s="45">
        <v>8.3347287272727275</v>
      </c>
      <c r="T73" s="45">
        <v>5.5564858181818186</v>
      </c>
      <c r="U73" s="45">
        <v>1.1112971636363635</v>
      </c>
      <c r="V73" s="45">
        <v>13.891214545454545</v>
      </c>
      <c r="W73" s="45">
        <v>44.451886545454549</v>
      </c>
      <c r="X73" s="45">
        <v>16.669457454545455</v>
      </c>
      <c r="Y73" s="45">
        <v>3.3338914909090911</v>
      </c>
      <c r="Z73" s="45">
        <v>204.47867810909094</v>
      </c>
      <c r="AA73" s="45">
        <v>46.304048484848479</v>
      </c>
      <c r="AB73" s="45">
        <v>61.732557440000001</v>
      </c>
      <c r="AC73" s="45">
        <v>39.757470980344252</v>
      </c>
      <c r="AD73" s="45">
        <v>147.79407690519275</v>
      </c>
      <c r="AE73" s="45">
        <v>147.7176</v>
      </c>
      <c r="AF73" s="45">
        <v>397</v>
      </c>
      <c r="AG73" s="45">
        <v>0</v>
      </c>
      <c r="AH73" s="45">
        <v>32.619999999999997</v>
      </c>
      <c r="AI73" s="45">
        <v>0</v>
      </c>
      <c r="AJ73" s="45">
        <v>0</v>
      </c>
      <c r="AK73" s="45">
        <v>3.0700000000000003</v>
      </c>
      <c r="AL73" s="45">
        <v>0</v>
      </c>
      <c r="AM73" s="45">
        <v>580.4076</v>
      </c>
      <c r="AN73" s="45">
        <v>932.68035501428358</v>
      </c>
      <c r="AO73" s="45">
        <v>2.7884255123456794</v>
      </c>
      <c r="AP73" s="45">
        <v>0.22307404098765432</v>
      </c>
      <c r="AQ73" s="45">
        <v>0.11153702049382716</v>
      </c>
      <c r="AR73" s="45">
        <v>1.9447700363636367</v>
      </c>
      <c r="AS73" s="45">
        <v>0.71567537338181841</v>
      </c>
      <c r="AT73" s="45">
        <v>23.892889018181815</v>
      </c>
      <c r="AU73" s="45">
        <v>0.92608096969696974</v>
      </c>
      <c r="AV73" s="45">
        <v>30.602451971451401</v>
      </c>
      <c r="AW73" s="45">
        <v>7.7173414141414138</v>
      </c>
      <c r="AX73" s="45">
        <v>4.5686661171717171</v>
      </c>
      <c r="AY73" s="45">
        <v>0.1157601212121212</v>
      </c>
      <c r="AZ73" s="45">
        <v>1.8521619393939395</v>
      </c>
      <c r="BA73" s="45">
        <v>0.72028519865319862</v>
      </c>
      <c r="BB73" s="45">
        <v>5.5105110429306405</v>
      </c>
      <c r="BC73" s="45">
        <v>20.484725833503031</v>
      </c>
      <c r="BD73" s="45"/>
      <c r="BE73" s="45">
        <v>0</v>
      </c>
      <c r="BF73" s="45">
        <v>20.484725833503031</v>
      </c>
      <c r="BG73" s="45">
        <v>29.470416666666669</v>
      </c>
      <c r="BH73" s="45">
        <v>4.1996822392514455</v>
      </c>
      <c r="BI73" s="45">
        <v>1.1631641275421762</v>
      </c>
      <c r="BJ73" s="45">
        <v>191.92185569136208</v>
      </c>
      <c r="BK73" s="45"/>
      <c r="BL73" s="45">
        <v>226.75511872482238</v>
      </c>
      <c r="BM73" s="45">
        <v>1766.1712333622422</v>
      </c>
      <c r="BN73" s="45">
        <f t="shared" si="12"/>
        <v>-4.7067307375242176E-8</v>
      </c>
      <c r="BO73" s="45">
        <f t="shared" si="13"/>
        <v>-3.3260897211837811E-8</v>
      </c>
      <c r="BP73" s="46">
        <f t="shared" si="14"/>
        <v>8.6609686609686669</v>
      </c>
      <c r="BQ73" s="46">
        <f t="shared" si="15"/>
        <v>1.8803418803418819</v>
      </c>
      <c r="BR73" s="64">
        <v>3</v>
      </c>
      <c r="BS73" s="46">
        <f t="shared" si="20"/>
        <v>3.4188034188034218</v>
      </c>
      <c r="BT73" s="46">
        <f t="shared" si="21"/>
        <v>12.25</v>
      </c>
      <c r="BU73" s="46">
        <f t="shared" si="22"/>
        <v>13.960113960113972</v>
      </c>
      <c r="BV73" s="45">
        <f t="shared" si="18"/>
        <v>246.55951689690559</v>
      </c>
      <c r="BW73" s="45">
        <f t="shared" si="16"/>
        <v>246.55951681657737</v>
      </c>
      <c r="BX73" s="45">
        <f t="shared" si="17"/>
        <v>2012.7307501788196</v>
      </c>
      <c r="BY73" s="45">
        <f t="shared" si="23"/>
        <v>24152.769002145833</v>
      </c>
      <c r="BZ73" s="45">
        <f t="shared" si="19"/>
        <v>48305.538004291666</v>
      </c>
      <c r="CA73" s="48">
        <v>43101</v>
      </c>
      <c r="CB73" s="111">
        <v>0</v>
      </c>
      <c r="CC73" s="111">
        <v>0</v>
      </c>
    </row>
    <row r="74" spans="1:81">
      <c r="A74" s="42" t="s">
        <v>228</v>
      </c>
      <c r="B74" s="42" t="s">
        <v>0</v>
      </c>
      <c r="C74" s="42" t="s">
        <v>231</v>
      </c>
      <c r="D74" s="42" t="s">
        <v>511</v>
      </c>
      <c r="E74" s="43" t="s">
        <v>402</v>
      </c>
      <c r="F74" s="43" t="s">
        <v>63</v>
      </c>
      <c r="G74" s="43">
        <v>1</v>
      </c>
      <c r="H74" s="45">
        <v>1076.08</v>
      </c>
      <c r="I74" s="45">
        <v>1076.08</v>
      </c>
      <c r="J74" s="45"/>
      <c r="K74" s="45"/>
      <c r="L74" s="45"/>
      <c r="M74" s="45"/>
      <c r="N74" s="45"/>
      <c r="O74" s="45"/>
      <c r="P74" s="45">
        <v>35.217163636363637</v>
      </c>
      <c r="Q74" s="45">
        <v>1111.2971636363636</v>
      </c>
      <c r="R74" s="45">
        <v>222.25943272727272</v>
      </c>
      <c r="S74" s="45">
        <v>16.669457454545455</v>
      </c>
      <c r="T74" s="45">
        <v>11.112971636363637</v>
      </c>
      <c r="U74" s="45">
        <v>2.2225943272727271</v>
      </c>
      <c r="V74" s="45">
        <v>27.782429090909091</v>
      </c>
      <c r="W74" s="45">
        <v>88.903773090909098</v>
      </c>
      <c r="X74" s="45">
        <v>33.33891490909091</v>
      </c>
      <c r="Y74" s="45">
        <v>6.6677829818181822</v>
      </c>
      <c r="Z74" s="45">
        <v>408.95735621818187</v>
      </c>
      <c r="AA74" s="45">
        <v>92.608096969696959</v>
      </c>
      <c r="AB74" s="45">
        <v>123.46511488</v>
      </c>
      <c r="AC74" s="45">
        <v>79.514941960688503</v>
      </c>
      <c r="AD74" s="45">
        <v>295.58815381038551</v>
      </c>
      <c r="AE74" s="45">
        <v>115.43520000000001</v>
      </c>
      <c r="AF74" s="45">
        <v>397</v>
      </c>
      <c r="AG74" s="45">
        <v>0</v>
      </c>
      <c r="AH74" s="45">
        <v>32.619999999999997</v>
      </c>
      <c r="AI74" s="45">
        <v>0</v>
      </c>
      <c r="AJ74" s="45">
        <v>0</v>
      </c>
      <c r="AK74" s="45">
        <v>3.0700000000000003</v>
      </c>
      <c r="AL74" s="45">
        <v>0</v>
      </c>
      <c r="AM74" s="45">
        <v>548.12520000000006</v>
      </c>
      <c r="AN74" s="45">
        <v>1252.6707100285676</v>
      </c>
      <c r="AO74" s="45">
        <v>5.5768510246913587</v>
      </c>
      <c r="AP74" s="45">
        <v>0.44614808197530864</v>
      </c>
      <c r="AQ74" s="45">
        <v>0.22307404098765432</v>
      </c>
      <c r="AR74" s="45">
        <v>3.8895400727272733</v>
      </c>
      <c r="AS74" s="45">
        <v>1.4313507467636368</v>
      </c>
      <c r="AT74" s="45">
        <v>47.785778036363631</v>
      </c>
      <c r="AU74" s="45">
        <v>1.8521619393939395</v>
      </c>
      <c r="AV74" s="45">
        <v>61.204903942902803</v>
      </c>
      <c r="AW74" s="45">
        <v>15.434682828282828</v>
      </c>
      <c r="AX74" s="45">
        <v>9.1373322343434342</v>
      </c>
      <c r="AY74" s="45">
        <v>0.23152024242424241</v>
      </c>
      <c r="AZ74" s="45">
        <v>3.7043238787878789</v>
      </c>
      <c r="BA74" s="45">
        <v>1.4405703973063972</v>
      </c>
      <c r="BB74" s="45">
        <v>11.021022085861281</v>
      </c>
      <c r="BC74" s="45">
        <v>40.969451667006062</v>
      </c>
      <c r="BD74" s="45"/>
      <c r="BE74" s="45">
        <v>0</v>
      </c>
      <c r="BF74" s="45">
        <v>40.969451667006062</v>
      </c>
      <c r="BG74" s="45">
        <v>53.087083333333339</v>
      </c>
      <c r="BH74" s="45">
        <v>8.3993644785028909</v>
      </c>
      <c r="BI74" s="45">
        <v>2.3263282550843525</v>
      </c>
      <c r="BJ74" s="45">
        <v>383.84371138272417</v>
      </c>
      <c r="BK74" s="45"/>
      <c r="BL74" s="45">
        <v>447.65648744964477</v>
      </c>
      <c r="BM74" s="45">
        <v>2913.7987167244846</v>
      </c>
      <c r="BN74" s="45">
        <f t="shared" si="12"/>
        <v>-4.7067307375242176E-8</v>
      </c>
      <c r="BO74" s="45">
        <f t="shared" si="13"/>
        <v>-3.3260897211837811E-8</v>
      </c>
      <c r="BP74" s="46">
        <f t="shared" si="14"/>
        <v>8.6609686609686669</v>
      </c>
      <c r="BQ74" s="46">
        <f t="shared" si="15"/>
        <v>1.8803418803418819</v>
      </c>
      <c r="BR74" s="64">
        <v>3</v>
      </c>
      <c r="BS74" s="46">
        <f t="shared" si="20"/>
        <v>3.4188034188034218</v>
      </c>
      <c r="BT74" s="46">
        <f t="shared" si="21"/>
        <v>12.25</v>
      </c>
      <c r="BU74" s="46">
        <f t="shared" si="22"/>
        <v>13.960113960113972</v>
      </c>
      <c r="BV74" s="45">
        <f t="shared" si="18"/>
        <v>406.7696214118626</v>
      </c>
      <c r="BW74" s="45">
        <f t="shared" si="16"/>
        <v>406.76962133153438</v>
      </c>
      <c r="BX74" s="45">
        <f t="shared" si="17"/>
        <v>3320.568338056019</v>
      </c>
      <c r="BY74" s="45">
        <f t="shared" si="23"/>
        <v>39846.82005667223</v>
      </c>
      <c r="BZ74" s="45">
        <f t="shared" si="19"/>
        <v>79693.64011334446</v>
      </c>
      <c r="CA74" s="48">
        <v>43101</v>
      </c>
      <c r="CB74" s="111">
        <v>0</v>
      </c>
      <c r="CC74" s="111">
        <v>0</v>
      </c>
    </row>
    <row r="75" spans="1:81">
      <c r="A75" s="42" t="s">
        <v>234</v>
      </c>
      <c r="B75" s="42" t="s">
        <v>437</v>
      </c>
      <c r="C75" s="42" t="s">
        <v>234</v>
      </c>
      <c r="D75" s="42" t="s">
        <v>512</v>
      </c>
      <c r="E75" s="43" t="s">
        <v>402</v>
      </c>
      <c r="F75" s="43" t="s">
        <v>63</v>
      </c>
      <c r="G75" s="43">
        <v>1</v>
      </c>
      <c r="H75" s="45">
        <v>733.69</v>
      </c>
      <c r="I75" s="45">
        <v>733.69</v>
      </c>
      <c r="J75" s="45"/>
      <c r="K75" s="45"/>
      <c r="L75" s="45"/>
      <c r="M75" s="45"/>
      <c r="N75" s="45"/>
      <c r="O75" s="45"/>
      <c r="P75" s="45">
        <v>26.412839999999999</v>
      </c>
      <c r="Q75" s="45">
        <v>760.10284000000001</v>
      </c>
      <c r="R75" s="45">
        <v>152.020568</v>
      </c>
      <c r="S75" s="45">
        <v>11.401542599999999</v>
      </c>
      <c r="T75" s="45">
        <v>7.6010284000000006</v>
      </c>
      <c r="U75" s="45">
        <v>1.5202056800000001</v>
      </c>
      <c r="V75" s="45">
        <v>19.002571</v>
      </c>
      <c r="W75" s="45">
        <v>60.808227200000005</v>
      </c>
      <c r="X75" s="45">
        <v>22.803085199999998</v>
      </c>
      <c r="Y75" s="45">
        <v>4.5606170400000003</v>
      </c>
      <c r="Z75" s="45">
        <v>279.71784511999999</v>
      </c>
      <c r="AA75" s="45">
        <v>63.341903333333335</v>
      </c>
      <c r="AB75" s="45">
        <v>84.44742552400001</v>
      </c>
      <c r="AC75" s="45">
        <v>54.386473019498688</v>
      </c>
      <c r="AD75" s="45">
        <v>202.17580187683203</v>
      </c>
      <c r="AE75" s="45">
        <v>135.9786</v>
      </c>
      <c r="AF75" s="45">
        <v>397</v>
      </c>
      <c r="AG75" s="45">
        <v>0</v>
      </c>
      <c r="AH75" s="45">
        <v>32.619999999999997</v>
      </c>
      <c r="AI75" s="45">
        <v>0</v>
      </c>
      <c r="AJ75" s="45">
        <v>0</v>
      </c>
      <c r="AK75" s="45">
        <v>3.0700000000000003</v>
      </c>
      <c r="AL75" s="45">
        <v>0</v>
      </c>
      <c r="AM75" s="45">
        <v>568.66860000000008</v>
      </c>
      <c r="AN75" s="45">
        <v>1050.5622469968321</v>
      </c>
      <c r="AO75" s="45">
        <v>3.8144435537422843</v>
      </c>
      <c r="AP75" s="45">
        <v>0.30515548429938272</v>
      </c>
      <c r="AQ75" s="45">
        <v>0.15257774214969136</v>
      </c>
      <c r="AR75" s="45">
        <v>2.6603599400000006</v>
      </c>
      <c r="AS75" s="45">
        <v>0.97901245792000036</v>
      </c>
      <c r="AT75" s="45">
        <v>32.684422120000001</v>
      </c>
      <c r="AU75" s="45">
        <v>1.2668380666666668</v>
      </c>
      <c r="AV75" s="45">
        <v>41.862809364778023</v>
      </c>
      <c r="AW75" s="45">
        <v>10.556983888888889</v>
      </c>
      <c r="AX75" s="45">
        <v>6.2497344622222224</v>
      </c>
      <c r="AY75" s="45">
        <v>0.15835475833333332</v>
      </c>
      <c r="AZ75" s="45">
        <v>2.5336761333333335</v>
      </c>
      <c r="BA75" s="45">
        <v>0.98531849629629631</v>
      </c>
      <c r="BB75" s="45">
        <v>7.5381369279792612</v>
      </c>
      <c r="BC75" s="45">
        <v>28.022204667053337</v>
      </c>
      <c r="BD75" s="45"/>
      <c r="BE75" s="45">
        <v>0</v>
      </c>
      <c r="BF75" s="45">
        <v>28.022204667053337</v>
      </c>
      <c r="BG75" s="45">
        <v>53.087083333333332</v>
      </c>
      <c r="BH75" s="45">
        <v>5.7268394171610622</v>
      </c>
      <c r="BI75" s="45">
        <v>1.5861329011938767</v>
      </c>
      <c r="BJ75" s="45">
        <v>261.71162139731194</v>
      </c>
      <c r="BK75" s="45"/>
      <c r="BL75" s="45">
        <v>322.11167704900021</v>
      </c>
      <c r="BM75" s="45">
        <v>2202.6617780776637</v>
      </c>
      <c r="BN75" s="45">
        <f t="shared" si="12"/>
        <v>-4.7067307375242176E-8</v>
      </c>
      <c r="BO75" s="45">
        <f t="shared" si="13"/>
        <v>-3.3260897211837811E-8</v>
      </c>
      <c r="BP75" s="46">
        <f t="shared" si="14"/>
        <v>8.6609686609686669</v>
      </c>
      <c r="BQ75" s="46">
        <f t="shared" si="15"/>
        <v>1.8803418803418819</v>
      </c>
      <c r="BR75" s="64">
        <v>3</v>
      </c>
      <c r="BS75" s="46">
        <f t="shared" si="20"/>
        <v>3.4188034188034218</v>
      </c>
      <c r="BT75" s="46">
        <f t="shared" si="21"/>
        <v>12.25</v>
      </c>
      <c r="BU75" s="46">
        <f t="shared" si="22"/>
        <v>13.960113960113972</v>
      </c>
      <c r="BV75" s="45">
        <f t="shared" si="18"/>
        <v>307.49409436430068</v>
      </c>
      <c r="BW75" s="45">
        <f t="shared" si="16"/>
        <v>307.49409428397246</v>
      </c>
      <c r="BX75" s="45">
        <f t="shared" si="17"/>
        <v>2510.1558723616363</v>
      </c>
      <c r="BY75" s="45">
        <f t="shared" si="23"/>
        <v>30121.870468339635</v>
      </c>
      <c r="BZ75" s="45">
        <f t="shared" si="19"/>
        <v>60243.740936679271</v>
      </c>
      <c r="CA75" s="48">
        <v>43101</v>
      </c>
      <c r="CB75" s="111">
        <v>0</v>
      </c>
      <c r="CC75" s="111">
        <v>0</v>
      </c>
    </row>
    <row r="76" spans="1:81">
      <c r="A76" s="42" t="s">
        <v>513</v>
      </c>
      <c r="B76" s="42" t="s">
        <v>0</v>
      </c>
      <c r="C76" s="42" t="s">
        <v>67</v>
      </c>
      <c r="D76" s="42" t="s">
        <v>514</v>
      </c>
      <c r="E76" s="43" t="s">
        <v>402</v>
      </c>
      <c r="F76" s="43" t="s">
        <v>63</v>
      </c>
      <c r="G76" s="43">
        <v>1</v>
      </c>
      <c r="H76" s="45">
        <v>1041.5999999999999</v>
      </c>
      <c r="I76" s="45">
        <v>1041.5999999999999</v>
      </c>
      <c r="J76" s="45"/>
      <c r="K76" s="45"/>
      <c r="L76" s="45"/>
      <c r="M76" s="45"/>
      <c r="N76" s="45"/>
      <c r="O76" s="45"/>
      <c r="P76" s="45">
        <v>34.088727272727269</v>
      </c>
      <c r="Q76" s="45">
        <v>1075.6887272727272</v>
      </c>
      <c r="R76" s="45">
        <v>215.13774545454544</v>
      </c>
      <c r="S76" s="45">
        <v>16.135330909090907</v>
      </c>
      <c r="T76" s="45">
        <v>10.756887272727273</v>
      </c>
      <c r="U76" s="45">
        <v>2.1513774545454543</v>
      </c>
      <c r="V76" s="45">
        <v>26.89221818181818</v>
      </c>
      <c r="W76" s="45">
        <v>86.055098181818181</v>
      </c>
      <c r="X76" s="45">
        <v>32.270661818181814</v>
      </c>
      <c r="Y76" s="45">
        <v>6.4541323636363632</v>
      </c>
      <c r="Z76" s="45">
        <v>395.85345163636356</v>
      </c>
      <c r="AA76" s="45">
        <v>89.640727272727261</v>
      </c>
      <c r="AB76" s="45">
        <v>119.50901759999999</v>
      </c>
      <c r="AC76" s="45">
        <v>76.967106113163652</v>
      </c>
      <c r="AD76" s="45">
        <v>286.11685098589089</v>
      </c>
      <c r="AE76" s="45">
        <v>117.504</v>
      </c>
      <c r="AF76" s="45">
        <v>397</v>
      </c>
      <c r="AG76" s="45">
        <v>0</v>
      </c>
      <c r="AH76" s="45">
        <v>0</v>
      </c>
      <c r="AI76" s="45">
        <v>9.84</v>
      </c>
      <c r="AJ76" s="45">
        <v>0</v>
      </c>
      <c r="AK76" s="45">
        <v>3.0700000000000003</v>
      </c>
      <c r="AL76" s="45">
        <v>0</v>
      </c>
      <c r="AM76" s="45">
        <v>527.4140000000001</v>
      </c>
      <c r="AN76" s="45">
        <v>1209.3843026222546</v>
      </c>
      <c r="AO76" s="45">
        <v>5.3981562962962961</v>
      </c>
      <c r="AP76" s="45">
        <v>0.43185250370370371</v>
      </c>
      <c r="AQ76" s="45">
        <v>0.21592625185185185</v>
      </c>
      <c r="AR76" s="45">
        <v>3.7649105454545455</v>
      </c>
      <c r="AS76" s="45">
        <v>1.3854870807272732</v>
      </c>
      <c r="AT76" s="45">
        <v>46.254615272727264</v>
      </c>
      <c r="AU76" s="45">
        <v>1.7928145454545454</v>
      </c>
      <c r="AV76" s="45">
        <v>59.243762496215481</v>
      </c>
      <c r="AW76" s="45">
        <v>14.940121212121211</v>
      </c>
      <c r="AX76" s="45">
        <v>8.8445517575757577</v>
      </c>
      <c r="AY76" s="45">
        <v>0.22410181818181815</v>
      </c>
      <c r="AZ76" s="45">
        <v>3.5856290909090909</v>
      </c>
      <c r="BA76" s="45">
        <v>1.3944113131313129</v>
      </c>
      <c r="BB76" s="45">
        <v>10.667883990626263</v>
      </c>
      <c r="BC76" s="45">
        <v>39.656699182545459</v>
      </c>
      <c r="BD76" s="45"/>
      <c r="BE76" s="45">
        <v>0</v>
      </c>
      <c r="BF76" s="45">
        <v>39.656699182545459</v>
      </c>
      <c r="BG76" s="45">
        <v>53.087083333333339</v>
      </c>
      <c r="BH76" s="45">
        <v>8.3993644785028909</v>
      </c>
      <c r="BI76" s="45">
        <v>2.3263282550843525</v>
      </c>
      <c r="BJ76" s="45">
        <v>383.84371138272417</v>
      </c>
      <c r="BK76" s="45"/>
      <c r="BL76" s="45">
        <v>447.65648744964477</v>
      </c>
      <c r="BM76" s="45">
        <v>2831.6299790233875</v>
      </c>
      <c r="BN76" s="45">
        <f t="shared" si="12"/>
        <v>-4.7067307375242176E-8</v>
      </c>
      <c r="BO76" s="45">
        <f t="shared" si="13"/>
        <v>-3.3260897211837811E-8</v>
      </c>
      <c r="BP76" s="46">
        <f t="shared" si="14"/>
        <v>8.6609686609686669</v>
      </c>
      <c r="BQ76" s="46">
        <f t="shared" si="15"/>
        <v>1.8803418803418819</v>
      </c>
      <c r="BR76" s="64">
        <v>3</v>
      </c>
      <c r="BS76" s="46">
        <f t="shared" si="20"/>
        <v>3.4188034188034218</v>
      </c>
      <c r="BT76" s="46">
        <f t="shared" si="21"/>
        <v>12.25</v>
      </c>
      <c r="BU76" s="46">
        <f t="shared" si="22"/>
        <v>13.960113960113972</v>
      </c>
      <c r="BV76" s="45">
        <f t="shared" si="18"/>
        <v>395.29877198920229</v>
      </c>
      <c r="BW76" s="45">
        <f t="shared" si="16"/>
        <v>395.29877190887407</v>
      </c>
      <c r="BX76" s="45">
        <f t="shared" si="17"/>
        <v>3226.9287509322617</v>
      </c>
      <c r="BY76" s="45">
        <f t="shared" si="23"/>
        <v>38723.145011187138</v>
      </c>
      <c r="BZ76" s="45">
        <f t="shared" si="19"/>
        <v>77446.290022374276</v>
      </c>
      <c r="CA76" s="48">
        <v>43101</v>
      </c>
      <c r="CB76" s="111">
        <v>0</v>
      </c>
      <c r="CC76" s="111">
        <v>0</v>
      </c>
    </row>
    <row r="77" spans="1:81">
      <c r="A77" s="42" t="s">
        <v>515</v>
      </c>
      <c r="B77" s="42" t="s">
        <v>2</v>
      </c>
      <c r="C77" s="42" t="s">
        <v>67</v>
      </c>
      <c r="D77" s="42" t="s">
        <v>516</v>
      </c>
      <c r="E77" s="43" t="s">
        <v>402</v>
      </c>
      <c r="F77" s="43" t="s">
        <v>63</v>
      </c>
      <c r="G77" s="43">
        <v>1</v>
      </c>
      <c r="H77" s="45">
        <v>260.39999999999998</v>
      </c>
      <c r="I77" s="45">
        <v>260.39999999999998</v>
      </c>
      <c r="J77" s="45"/>
      <c r="K77" s="45"/>
      <c r="L77" s="45"/>
      <c r="M77" s="45"/>
      <c r="N77" s="45"/>
      <c r="O77" s="45"/>
      <c r="P77" s="45">
        <v>8.5221818181818172</v>
      </c>
      <c r="Q77" s="45">
        <v>268.9221818181818</v>
      </c>
      <c r="R77" s="45">
        <v>53.78443636363636</v>
      </c>
      <c r="S77" s="45">
        <v>4.0338327272727268</v>
      </c>
      <c r="T77" s="45">
        <v>2.6892218181818182</v>
      </c>
      <c r="U77" s="45">
        <v>0.53784436363636356</v>
      </c>
      <c r="V77" s="45">
        <v>6.723054545454545</v>
      </c>
      <c r="W77" s="45">
        <v>21.513774545454545</v>
      </c>
      <c r="X77" s="45">
        <v>8.0676654545454536</v>
      </c>
      <c r="Y77" s="45">
        <v>1.6135330909090908</v>
      </c>
      <c r="Z77" s="45">
        <v>98.96336290909089</v>
      </c>
      <c r="AA77" s="45">
        <v>22.410181818181815</v>
      </c>
      <c r="AB77" s="45">
        <v>29.877254399999998</v>
      </c>
      <c r="AC77" s="45">
        <v>19.241776528290913</v>
      </c>
      <c r="AD77" s="45">
        <v>71.529212746472723</v>
      </c>
      <c r="AE77" s="45">
        <v>164.376</v>
      </c>
      <c r="AF77" s="45">
        <v>397</v>
      </c>
      <c r="AG77" s="45">
        <v>0</v>
      </c>
      <c r="AH77" s="45">
        <v>0</v>
      </c>
      <c r="AI77" s="45">
        <v>9.84</v>
      </c>
      <c r="AJ77" s="45">
        <v>0</v>
      </c>
      <c r="AK77" s="45">
        <v>3.0700000000000003</v>
      </c>
      <c r="AL77" s="45">
        <v>0</v>
      </c>
      <c r="AM77" s="45">
        <v>574.28600000000006</v>
      </c>
      <c r="AN77" s="45">
        <v>744.7785756555636</v>
      </c>
      <c r="AO77" s="45">
        <v>1.349539074074074</v>
      </c>
      <c r="AP77" s="45">
        <v>0.10796312592592593</v>
      </c>
      <c r="AQ77" s="45">
        <v>5.3981562962962963E-2</v>
      </c>
      <c r="AR77" s="45">
        <v>0.94122763636363638</v>
      </c>
      <c r="AS77" s="45">
        <v>0.34637177018181831</v>
      </c>
      <c r="AT77" s="45">
        <v>11.563653818181816</v>
      </c>
      <c r="AU77" s="45">
        <v>0.44820363636363636</v>
      </c>
      <c r="AV77" s="45">
        <v>14.81094062405387</v>
      </c>
      <c r="AW77" s="45">
        <v>3.7350303030303027</v>
      </c>
      <c r="AX77" s="45">
        <v>2.2111379393939394</v>
      </c>
      <c r="AY77" s="45">
        <v>5.6025454545454538E-2</v>
      </c>
      <c r="AZ77" s="45">
        <v>0.89640727272727272</v>
      </c>
      <c r="BA77" s="45">
        <v>0.34860282828282824</v>
      </c>
      <c r="BB77" s="45">
        <v>2.6669709976565659</v>
      </c>
      <c r="BC77" s="45">
        <v>9.9141747956363648</v>
      </c>
      <c r="BD77" s="45"/>
      <c r="BE77" s="45">
        <v>0</v>
      </c>
      <c r="BF77" s="45">
        <v>9.9141747956363648</v>
      </c>
      <c r="BG77" s="45">
        <v>29.470416666666669</v>
      </c>
      <c r="BH77" s="45">
        <v>2.0998411196257227</v>
      </c>
      <c r="BI77" s="45">
        <v>0.58158206377108801</v>
      </c>
      <c r="BJ77" s="45">
        <v>95.960927845681056</v>
      </c>
      <c r="BK77" s="45"/>
      <c r="BL77" s="45">
        <v>128.11276769574454</v>
      </c>
      <c r="BM77" s="45">
        <v>1166.5386405891802</v>
      </c>
      <c r="BN77" s="45">
        <f t="shared" si="12"/>
        <v>-4.7067307375242176E-8</v>
      </c>
      <c r="BO77" s="45">
        <f t="shared" si="13"/>
        <v>-3.3260897211837811E-8</v>
      </c>
      <c r="BP77" s="46">
        <f t="shared" si="14"/>
        <v>8.8629737609329435</v>
      </c>
      <c r="BQ77" s="46">
        <f t="shared" si="15"/>
        <v>1.9241982507288626</v>
      </c>
      <c r="BR77" s="64">
        <v>5</v>
      </c>
      <c r="BS77" s="46">
        <f t="shared" si="20"/>
        <v>5.8309037900874632</v>
      </c>
      <c r="BT77" s="46">
        <f t="shared" si="21"/>
        <v>14.25</v>
      </c>
      <c r="BU77" s="46">
        <f t="shared" si="22"/>
        <v>16.618075801749271</v>
      </c>
      <c r="BV77" s="45">
        <f t="shared" si="18"/>
        <v>193.85627553645645</v>
      </c>
      <c r="BW77" s="45">
        <f t="shared" si="16"/>
        <v>193.85627545612823</v>
      </c>
      <c r="BX77" s="45">
        <f t="shared" si="17"/>
        <v>1360.3949160453085</v>
      </c>
      <c r="BY77" s="45">
        <f t="shared" si="23"/>
        <v>16324.738992543702</v>
      </c>
      <c r="BZ77" s="45">
        <f t="shared" si="19"/>
        <v>32649.477985087404</v>
      </c>
      <c r="CA77" s="48">
        <v>43101</v>
      </c>
      <c r="CB77" s="111">
        <v>0</v>
      </c>
      <c r="CC77" s="111">
        <v>0</v>
      </c>
    </row>
    <row r="78" spans="1:81">
      <c r="A78" s="42" t="s">
        <v>237</v>
      </c>
      <c r="B78" s="42" t="s">
        <v>1</v>
      </c>
      <c r="C78" s="42" t="s">
        <v>238</v>
      </c>
      <c r="D78" s="42" t="s">
        <v>517</v>
      </c>
      <c r="E78" s="43" t="s">
        <v>402</v>
      </c>
      <c r="F78" s="43" t="s">
        <v>63</v>
      </c>
      <c r="G78" s="43">
        <v>1</v>
      </c>
      <c r="H78" s="45">
        <v>520.79999999999995</v>
      </c>
      <c r="I78" s="45">
        <v>520.79999999999995</v>
      </c>
      <c r="J78" s="45"/>
      <c r="K78" s="45"/>
      <c r="L78" s="45"/>
      <c r="M78" s="45"/>
      <c r="N78" s="45"/>
      <c r="O78" s="45"/>
      <c r="P78" s="45">
        <v>17.044363636363634</v>
      </c>
      <c r="Q78" s="45">
        <v>537.8443636363636</v>
      </c>
      <c r="R78" s="45">
        <v>107.56887272727272</v>
      </c>
      <c r="S78" s="45">
        <v>8.0676654545454536</v>
      </c>
      <c r="T78" s="45">
        <v>5.3784436363636363</v>
      </c>
      <c r="U78" s="45">
        <v>1.0756887272727271</v>
      </c>
      <c r="V78" s="45">
        <v>13.44610909090909</v>
      </c>
      <c r="W78" s="45">
        <v>43.027549090909091</v>
      </c>
      <c r="X78" s="45">
        <v>16.135330909090907</v>
      </c>
      <c r="Y78" s="45">
        <v>3.2270661818181816</v>
      </c>
      <c r="Z78" s="45">
        <v>197.92672581818178</v>
      </c>
      <c r="AA78" s="45">
        <v>44.820363636363631</v>
      </c>
      <c r="AB78" s="45">
        <v>59.754508799999996</v>
      </c>
      <c r="AC78" s="45">
        <v>38.483553056581826</v>
      </c>
      <c r="AD78" s="45">
        <v>143.05842549294545</v>
      </c>
      <c r="AE78" s="45">
        <v>148.75200000000001</v>
      </c>
      <c r="AF78" s="45">
        <v>397</v>
      </c>
      <c r="AG78" s="45">
        <v>0</v>
      </c>
      <c r="AH78" s="45">
        <v>33.44</v>
      </c>
      <c r="AI78" s="45">
        <v>0</v>
      </c>
      <c r="AJ78" s="45">
        <v>0</v>
      </c>
      <c r="AK78" s="45">
        <v>3.0700000000000003</v>
      </c>
      <c r="AL78" s="45">
        <v>0</v>
      </c>
      <c r="AM78" s="45">
        <v>582.26200000000006</v>
      </c>
      <c r="AN78" s="45">
        <v>923.24715131112737</v>
      </c>
      <c r="AO78" s="45">
        <v>2.6990781481481481</v>
      </c>
      <c r="AP78" s="45">
        <v>0.21592625185185185</v>
      </c>
      <c r="AQ78" s="45">
        <v>0.10796312592592593</v>
      </c>
      <c r="AR78" s="45">
        <v>1.8824552727272728</v>
      </c>
      <c r="AS78" s="45">
        <v>0.69274354036363661</v>
      </c>
      <c r="AT78" s="45">
        <v>23.127307636363632</v>
      </c>
      <c r="AU78" s="45">
        <v>0.89640727272727272</v>
      </c>
      <c r="AV78" s="45">
        <v>29.621881248107741</v>
      </c>
      <c r="AW78" s="45">
        <v>7.4700606060606054</v>
      </c>
      <c r="AX78" s="45">
        <v>4.4222758787878789</v>
      </c>
      <c r="AY78" s="45">
        <v>0.11205090909090908</v>
      </c>
      <c r="AZ78" s="45">
        <v>1.7928145454545454</v>
      </c>
      <c r="BA78" s="45">
        <v>0.69720565656565647</v>
      </c>
      <c r="BB78" s="45">
        <v>5.3339419953131317</v>
      </c>
      <c r="BC78" s="45">
        <v>19.82834959127273</v>
      </c>
      <c r="BD78" s="45"/>
      <c r="BE78" s="45">
        <v>0</v>
      </c>
      <c r="BF78" s="45">
        <v>19.82834959127273</v>
      </c>
      <c r="BG78" s="45">
        <v>29.470416666666669</v>
      </c>
      <c r="BH78" s="45">
        <v>4.1996822392514455</v>
      </c>
      <c r="BI78" s="45">
        <v>1.1631641275421762</v>
      </c>
      <c r="BJ78" s="45">
        <v>191.92185569136208</v>
      </c>
      <c r="BK78" s="45"/>
      <c r="BL78" s="45">
        <v>226.75511872482238</v>
      </c>
      <c r="BM78" s="45">
        <v>1737.2968645116939</v>
      </c>
      <c r="BN78" s="45">
        <f t="shared" si="12"/>
        <v>-4.7067307375242176E-8</v>
      </c>
      <c r="BO78" s="45">
        <f t="shared" si="13"/>
        <v>-3.3260897211837811E-8</v>
      </c>
      <c r="BP78" s="46">
        <f t="shared" si="14"/>
        <v>8.5633802816901436</v>
      </c>
      <c r="BQ78" s="46">
        <f t="shared" si="15"/>
        <v>1.8591549295774654</v>
      </c>
      <c r="BR78" s="64">
        <v>2</v>
      </c>
      <c r="BS78" s="46">
        <f t="shared" si="20"/>
        <v>2.2535211267605644</v>
      </c>
      <c r="BT78" s="46">
        <f t="shared" si="21"/>
        <v>11.25</v>
      </c>
      <c r="BU78" s="46">
        <f t="shared" si="22"/>
        <v>12.676056338028173</v>
      </c>
      <c r="BV78" s="45">
        <f t="shared" si="18"/>
        <v>220.22072929411686</v>
      </c>
      <c r="BW78" s="45">
        <f t="shared" si="16"/>
        <v>220.22072921378864</v>
      </c>
      <c r="BX78" s="45">
        <f t="shared" si="17"/>
        <v>1957.5175937254826</v>
      </c>
      <c r="BY78" s="45">
        <f t="shared" si="23"/>
        <v>23490.211124705791</v>
      </c>
      <c r="BZ78" s="45">
        <f t="shared" si="19"/>
        <v>46980.422249411582</v>
      </c>
      <c r="CA78" s="48">
        <v>43101</v>
      </c>
      <c r="CB78" s="111">
        <v>0</v>
      </c>
      <c r="CC78" s="111">
        <v>0</v>
      </c>
    </row>
    <row r="79" spans="1:81">
      <c r="A79" s="42" t="s">
        <v>237</v>
      </c>
      <c r="B79" s="42" t="s">
        <v>0</v>
      </c>
      <c r="C79" s="42" t="s">
        <v>238</v>
      </c>
      <c r="D79" s="42" t="s">
        <v>518</v>
      </c>
      <c r="E79" s="43" t="s">
        <v>402</v>
      </c>
      <c r="F79" s="43" t="s">
        <v>63</v>
      </c>
      <c r="G79" s="43">
        <v>2</v>
      </c>
      <c r="H79" s="45">
        <v>1041.5999999999999</v>
      </c>
      <c r="I79" s="45">
        <v>2083.1999999999998</v>
      </c>
      <c r="J79" s="45"/>
      <c r="K79" s="45"/>
      <c r="L79" s="45"/>
      <c r="M79" s="45"/>
      <c r="N79" s="45"/>
      <c r="O79" s="45"/>
      <c r="P79" s="45">
        <v>68.177454545454538</v>
      </c>
      <c r="Q79" s="45">
        <v>2151.3774545454544</v>
      </c>
      <c r="R79" s="45">
        <v>430.27549090909088</v>
      </c>
      <c r="S79" s="45">
        <v>32.270661818181814</v>
      </c>
      <c r="T79" s="45">
        <v>21.513774545454545</v>
      </c>
      <c r="U79" s="45">
        <v>4.3027549090909085</v>
      </c>
      <c r="V79" s="45">
        <v>53.78443636363636</v>
      </c>
      <c r="W79" s="45">
        <v>172.11019636363636</v>
      </c>
      <c r="X79" s="45">
        <v>64.541323636363629</v>
      </c>
      <c r="Y79" s="45">
        <v>12.908264727272726</v>
      </c>
      <c r="Z79" s="45">
        <v>791.70690327272712</v>
      </c>
      <c r="AA79" s="45">
        <v>179.28145454545452</v>
      </c>
      <c r="AB79" s="45">
        <v>239.01803519999999</v>
      </c>
      <c r="AC79" s="45">
        <v>153.9342122263273</v>
      </c>
      <c r="AD79" s="45">
        <v>572.23370197178178</v>
      </c>
      <c r="AE79" s="45">
        <v>235.00800000000001</v>
      </c>
      <c r="AF79" s="45">
        <v>794</v>
      </c>
      <c r="AG79" s="45">
        <v>0</v>
      </c>
      <c r="AH79" s="45">
        <v>66.88</v>
      </c>
      <c r="AI79" s="45">
        <v>0</v>
      </c>
      <c r="AJ79" s="45">
        <v>0</v>
      </c>
      <c r="AK79" s="45">
        <v>6.1400000000000006</v>
      </c>
      <c r="AL79" s="45">
        <v>0</v>
      </c>
      <c r="AM79" s="45">
        <v>1102.028</v>
      </c>
      <c r="AN79" s="45">
        <v>2465.968605244509</v>
      </c>
      <c r="AO79" s="45">
        <v>10.796312592592592</v>
      </c>
      <c r="AP79" s="45">
        <v>0.86370500740740741</v>
      </c>
      <c r="AQ79" s="45">
        <v>0.43185250370370371</v>
      </c>
      <c r="AR79" s="45">
        <v>7.529821090909091</v>
      </c>
      <c r="AS79" s="45">
        <v>2.7709741614545464</v>
      </c>
      <c r="AT79" s="45">
        <v>92.509230545454528</v>
      </c>
      <c r="AU79" s="45">
        <v>3.5856290909090909</v>
      </c>
      <c r="AV79" s="45">
        <v>118.48752499243096</v>
      </c>
      <c r="AW79" s="45">
        <v>29.880242424242422</v>
      </c>
      <c r="AX79" s="45">
        <v>17.689103515151515</v>
      </c>
      <c r="AY79" s="45">
        <v>0.4482036363636363</v>
      </c>
      <c r="AZ79" s="45">
        <v>7.1712581818181818</v>
      </c>
      <c r="BA79" s="45">
        <v>2.7888226262626259</v>
      </c>
      <c r="BB79" s="45">
        <v>21.335767981252527</v>
      </c>
      <c r="BC79" s="45">
        <v>79.313398365090919</v>
      </c>
      <c r="BD79" s="45"/>
      <c r="BE79" s="45">
        <v>0</v>
      </c>
      <c r="BF79" s="45">
        <v>79.313398365090919</v>
      </c>
      <c r="BG79" s="45">
        <v>106.17416666666668</v>
      </c>
      <c r="BH79" s="45">
        <v>16.798728957005782</v>
      </c>
      <c r="BI79" s="45">
        <v>4.652656510168705</v>
      </c>
      <c r="BJ79" s="45">
        <v>767.68742276544833</v>
      </c>
      <c r="BK79" s="45"/>
      <c r="BL79" s="45">
        <v>895.31297489928954</v>
      </c>
      <c r="BM79" s="45">
        <v>5710.4599580467748</v>
      </c>
      <c r="BN79" s="45">
        <f t="shared" si="12"/>
        <v>-9.4134614750484352E-8</v>
      </c>
      <c r="BO79" s="45">
        <f t="shared" si="13"/>
        <v>-6.6521794423675622E-8</v>
      </c>
      <c r="BP79" s="46">
        <f t="shared" si="14"/>
        <v>8.5633802816901436</v>
      </c>
      <c r="BQ79" s="46">
        <f t="shared" si="15"/>
        <v>1.8591549295774654</v>
      </c>
      <c r="BR79" s="64">
        <v>2</v>
      </c>
      <c r="BS79" s="46">
        <f t="shared" si="20"/>
        <v>2.2535211267605644</v>
      </c>
      <c r="BT79" s="46">
        <f t="shared" si="21"/>
        <v>11.25</v>
      </c>
      <c r="BU79" s="46">
        <f t="shared" si="22"/>
        <v>12.676056338028173</v>
      </c>
      <c r="BV79" s="45">
        <f t="shared" si="18"/>
        <v>723.86112142218417</v>
      </c>
      <c r="BW79" s="45">
        <f t="shared" si="16"/>
        <v>723.86112126152773</v>
      </c>
      <c r="BX79" s="45">
        <f t="shared" si="17"/>
        <v>6434.3210793083026</v>
      </c>
      <c r="BY79" s="45">
        <f t="shared" si="23"/>
        <v>77211.852951699635</v>
      </c>
      <c r="BZ79" s="45">
        <f t="shared" si="19"/>
        <v>154423.70590339927</v>
      </c>
      <c r="CA79" s="48">
        <v>43101</v>
      </c>
      <c r="CB79" s="111">
        <v>0</v>
      </c>
      <c r="CC79" s="111">
        <v>0</v>
      </c>
    </row>
    <row r="80" spans="1:81">
      <c r="A80" s="42" t="s">
        <v>240</v>
      </c>
      <c r="B80" s="42" t="s">
        <v>2</v>
      </c>
      <c r="C80" s="42" t="s">
        <v>70</v>
      </c>
      <c r="D80" s="42" t="s">
        <v>519</v>
      </c>
      <c r="E80" s="43" t="s">
        <v>402</v>
      </c>
      <c r="F80" s="43" t="s">
        <v>63</v>
      </c>
      <c r="G80" s="43">
        <v>1</v>
      </c>
      <c r="H80" s="45">
        <v>260.39999999999998</v>
      </c>
      <c r="I80" s="45">
        <v>260.39999999999998</v>
      </c>
      <c r="J80" s="45"/>
      <c r="K80" s="45"/>
      <c r="L80" s="45"/>
      <c r="M80" s="45"/>
      <c r="N80" s="45"/>
      <c r="O80" s="45"/>
      <c r="P80" s="45">
        <v>8.5221818181818172</v>
      </c>
      <c r="Q80" s="45">
        <v>268.9221818181818</v>
      </c>
      <c r="R80" s="45">
        <v>53.78443636363636</v>
      </c>
      <c r="S80" s="45">
        <v>4.0338327272727268</v>
      </c>
      <c r="T80" s="45">
        <v>2.6892218181818182</v>
      </c>
      <c r="U80" s="45">
        <v>0.53784436363636356</v>
      </c>
      <c r="V80" s="45">
        <v>6.723054545454545</v>
      </c>
      <c r="W80" s="45">
        <v>21.513774545454545</v>
      </c>
      <c r="X80" s="45">
        <v>8.0676654545454536</v>
      </c>
      <c r="Y80" s="45">
        <v>1.6135330909090908</v>
      </c>
      <c r="Z80" s="45">
        <v>98.96336290909089</v>
      </c>
      <c r="AA80" s="45">
        <v>22.410181818181815</v>
      </c>
      <c r="AB80" s="45">
        <v>29.877254399999998</v>
      </c>
      <c r="AC80" s="45">
        <v>19.241776528290913</v>
      </c>
      <c r="AD80" s="45">
        <v>71.529212746472723</v>
      </c>
      <c r="AE80" s="45">
        <v>164.376</v>
      </c>
      <c r="AF80" s="45">
        <v>397</v>
      </c>
      <c r="AG80" s="45">
        <v>0</v>
      </c>
      <c r="AH80" s="45">
        <v>32.619999999999997</v>
      </c>
      <c r="AI80" s="45">
        <v>0</v>
      </c>
      <c r="AJ80" s="45">
        <v>0</v>
      </c>
      <c r="AK80" s="45">
        <v>3.0700000000000003</v>
      </c>
      <c r="AL80" s="45">
        <v>0</v>
      </c>
      <c r="AM80" s="45">
        <v>597.06600000000003</v>
      </c>
      <c r="AN80" s="45">
        <v>767.55857565556357</v>
      </c>
      <c r="AO80" s="45">
        <v>1.349539074074074</v>
      </c>
      <c r="AP80" s="45">
        <v>0.10796312592592593</v>
      </c>
      <c r="AQ80" s="45">
        <v>5.3981562962962963E-2</v>
      </c>
      <c r="AR80" s="45">
        <v>0.94122763636363638</v>
      </c>
      <c r="AS80" s="45">
        <v>0.34637177018181831</v>
      </c>
      <c r="AT80" s="45">
        <v>11.563653818181816</v>
      </c>
      <c r="AU80" s="45">
        <v>0.44820363636363636</v>
      </c>
      <c r="AV80" s="45">
        <v>14.81094062405387</v>
      </c>
      <c r="AW80" s="45">
        <v>3.7350303030303027</v>
      </c>
      <c r="AX80" s="45">
        <v>2.2111379393939394</v>
      </c>
      <c r="AY80" s="45">
        <v>5.6025454545454538E-2</v>
      </c>
      <c r="AZ80" s="45">
        <v>0.89640727272727272</v>
      </c>
      <c r="BA80" s="45">
        <v>0.34860282828282824</v>
      </c>
      <c r="BB80" s="45">
        <v>2.6669709976565659</v>
      </c>
      <c r="BC80" s="45">
        <v>9.9141747956363648</v>
      </c>
      <c r="BD80" s="45"/>
      <c r="BE80" s="45">
        <v>0</v>
      </c>
      <c r="BF80" s="45">
        <v>9.9141747956363648</v>
      </c>
      <c r="BG80" s="45">
        <v>29.470416666666669</v>
      </c>
      <c r="BH80" s="45">
        <v>2.0998411196257227</v>
      </c>
      <c r="BI80" s="45">
        <v>0.58158206377108801</v>
      </c>
      <c r="BJ80" s="45">
        <v>95.960927845681056</v>
      </c>
      <c r="BK80" s="45"/>
      <c r="BL80" s="45">
        <v>128.11276769574454</v>
      </c>
      <c r="BM80" s="45">
        <v>1189.3186405891802</v>
      </c>
      <c r="BN80" s="45">
        <f t="shared" si="12"/>
        <v>-4.7067307375242176E-8</v>
      </c>
      <c r="BO80" s="45">
        <f t="shared" si="13"/>
        <v>-3.3260897211837811E-8</v>
      </c>
      <c r="BP80" s="46">
        <f t="shared" si="14"/>
        <v>8.6609686609686669</v>
      </c>
      <c r="BQ80" s="46">
        <f t="shared" si="15"/>
        <v>1.8803418803418819</v>
      </c>
      <c r="BR80" s="64">
        <v>3</v>
      </c>
      <c r="BS80" s="46">
        <f t="shared" si="20"/>
        <v>3.4188034188034218</v>
      </c>
      <c r="BT80" s="46">
        <f t="shared" si="21"/>
        <v>12.25</v>
      </c>
      <c r="BU80" s="46">
        <f t="shared" si="22"/>
        <v>13.960113960113972</v>
      </c>
      <c r="BV80" s="45">
        <f t="shared" si="18"/>
        <v>166.03023756391394</v>
      </c>
      <c r="BW80" s="45">
        <f t="shared" si="16"/>
        <v>166.03023748358572</v>
      </c>
      <c r="BX80" s="45">
        <f t="shared" si="17"/>
        <v>1355.348878072766</v>
      </c>
      <c r="BY80" s="45">
        <f t="shared" si="23"/>
        <v>16264.186536873192</v>
      </c>
      <c r="BZ80" s="45">
        <f t="shared" si="19"/>
        <v>32528.373073746385</v>
      </c>
      <c r="CA80" s="48">
        <v>43101</v>
      </c>
      <c r="CB80" s="111">
        <v>0</v>
      </c>
      <c r="CC80" s="111">
        <v>0</v>
      </c>
    </row>
    <row r="81" spans="1:81">
      <c r="A81" s="42" t="s">
        <v>520</v>
      </c>
      <c r="B81" s="42" t="s">
        <v>2</v>
      </c>
      <c r="C81" s="42" t="s">
        <v>165</v>
      </c>
      <c r="D81" s="42" t="s">
        <v>521</v>
      </c>
      <c r="E81" s="43" t="s">
        <v>402</v>
      </c>
      <c r="F81" s="43" t="s">
        <v>63</v>
      </c>
      <c r="G81" s="43">
        <v>1</v>
      </c>
      <c r="H81" s="45">
        <v>260.39999999999998</v>
      </c>
      <c r="I81" s="45">
        <v>260.39999999999998</v>
      </c>
      <c r="J81" s="45"/>
      <c r="K81" s="45"/>
      <c r="L81" s="45"/>
      <c r="M81" s="45"/>
      <c r="N81" s="45"/>
      <c r="O81" s="45"/>
      <c r="P81" s="45">
        <v>8.5221818181818172</v>
      </c>
      <c r="Q81" s="45">
        <v>268.9221818181818</v>
      </c>
      <c r="R81" s="45">
        <v>53.78443636363636</v>
      </c>
      <c r="S81" s="45">
        <v>4.0338327272727268</v>
      </c>
      <c r="T81" s="45">
        <v>2.6892218181818182</v>
      </c>
      <c r="U81" s="45">
        <v>0.53784436363636356</v>
      </c>
      <c r="V81" s="45">
        <v>6.723054545454545</v>
      </c>
      <c r="W81" s="45">
        <v>21.513774545454545</v>
      </c>
      <c r="X81" s="45">
        <v>8.0676654545454536</v>
      </c>
      <c r="Y81" s="45">
        <v>1.6135330909090908</v>
      </c>
      <c r="Z81" s="45">
        <v>98.96336290909089</v>
      </c>
      <c r="AA81" s="45">
        <v>22.410181818181815</v>
      </c>
      <c r="AB81" s="45">
        <v>29.877254399999998</v>
      </c>
      <c r="AC81" s="45">
        <v>19.241776528290913</v>
      </c>
      <c r="AD81" s="45">
        <v>71.529212746472723</v>
      </c>
      <c r="AE81" s="45">
        <v>164.376</v>
      </c>
      <c r="AF81" s="45">
        <v>397</v>
      </c>
      <c r="AG81" s="45">
        <v>0</v>
      </c>
      <c r="AH81" s="45">
        <v>0</v>
      </c>
      <c r="AI81" s="45">
        <v>0</v>
      </c>
      <c r="AJ81" s="45">
        <v>0</v>
      </c>
      <c r="AK81" s="45">
        <v>3.0700000000000003</v>
      </c>
      <c r="AL81" s="45">
        <v>0</v>
      </c>
      <c r="AM81" s="45">
        <v>564.44600000000003</v>
      </c>
      <c r="AN81" s="45">
        <v>734.93857565556357</v>
      </c>
      <c r="AO81" s="45">
        <v>1.349539074074074</v>
      </c>
      <c r="AP81" s="45">
        <v>0.10796312592592593</v>
      </c>
      <c r="AQ81" s="45">
        <v>5.3981562962962963E-2</v>
      </c>
      <c r="AR81" s="45">
        <v>0.94122763636363638</v>
      </c>
      <c r="AS81" s="45">
        <v>0.34637177018181831</v>
      </c>
      <c r="AT81" s="45">
        <v>11.563653818181816</v>
      </c>
      <c r="AU81" s="45">
        <v>0.44820363636363636</v>
      </c>
      <c r="AV81" s="45">
        <v>14.81094062405387</v>
      </c>
      <c r="AW81" s="45">
        <v>3.7350303030303027</v>
      </c>
      <c r="AX81" s="45">
        <v>2.2111379393939394</v>
      </c>
      <c r="AY81" s="45">
        <v>5.6025454545454538E-2</v>
      </c>
      <c r="AZ81" s="45">
        <v>0.89640727272727272</v>
      </c>
      <c r="BA81" s="45">
        <v>0.34860282828282824</v>
      </c>
      <c r="BB81" s="45">
        <v>2.6669709976565659</v>
      </c>
      <c r="BC81" s="45">
        <v>9.9141747956363648</v>
      </c>
      <c r="BD81" s="45"/>
      <c r="BE81" s="45">
        <v>0</v>
      </c>
      <c r="BF81" s="45">
        <v>9.9141747956363648</v>
      </c>
      <c r="BG81" s="45">
        <v>29.470416666666669</v>
      </c>
      <c r="BH81" s="45">
        <v>2.0998411196257227</v>
      </c>
      <c r="BI81" s="45">
        <v>0.58158206377108801</v>
      </c>
      <c r="BJ81" s="45">
        <v>95.960927845681056</v>
      </c>
      <c r="BK81" s="45"/>
      <c r="BL81" s="45">
        <v>128.11276769574454</v>
      </c>
      <c r="BM81" s="45">
        <v>1156.6986405891803</v>
      </c>
      <c r="BN81" s="45">
        <f t="shared" si="12"/>
        <v>-4.7067307375242176E-8</v>
      </c>
      <c r="BO81" s="45">
        <f t="shared" si="13"/>
        <v>-3.3260897211837811E-8</v>
      </c>
      <c r="BP81" s="46">
        <f t="shared" si="14"/>
        <v>8.6609686609686669</v>
      </c>
      <c r="BQ81" s="46">
        <f t="shared" si="15"/>
        <v>1.8803418803418819</v>
      </c>
      <c r="BR81" s="64">
        <v>3</v>
      </c>
      <c r="BS81" s="46">
        <f t="shared" si="20"/>
        <v>3.4188034188034218</v>
      </c>
      <c r="BT81" s="46">
        <f t="shared" si="21"/>
        <v>12.25</v>
      </c>
      <c r="BU81" s="46">
        <f t="shared" si="22"/>
        <v>13.960113960113972</v>
      </c>
      <c r="BV81" s="45">
        <f t="shared" si="18"/>
        <v>161.4764483901248</v>
      </c>
      <c r="BW81" s="45">
        <f t="shared" si="16"/>
        <v>161.47644830979658</v>
      </c>
      <c r="BX81" s="45">
        <f t="shared" si="17"/>
        <v>1318.1750888989768</v>
      </c>
      <c r="BY81" s="45">
        <f t="shared" si="23"/>
        <v>15818.101066787722</v>
      </c>
      <c r="BZ81" s="45">
        <f t="shared" si="19"/>
        <v>31636.202133575443</v>
      </c>
      <c r="CA81" s="48">
        <v>43101</v>
      </c>
      <c r="CB81" s="111">
        <v>0</v>
      </c>
      <c r="CC81" s="111">
        <v>0</v>
      </c>
    </row>
    <row r="82" spans="1:81">
      <c r="A82" s="42" t="s">
        <v>522</v>
      </c>
      <c r="B82" s="42" t="s">
        <v>2</v>
      </c>
      <c r="C82" s="42" t="s">
        <v>74</v>
      </c>
      <c r="D82" s="42" t="s">
        <v>523</v>
      </c>
      <c r="E82" s="43" t="s">
        <v>402</v>
      </c>
      <c r="F82" s="43" t="s">
        <v>63</v>
      </c>
      <c r="G82" s="43">
        <v>1</v>
      </c>
      <c r="H82" s="45">
        <v>260.39999999999998</v>
      </c>
      <c r="I82" s="45">
        <v>260.39999999999998</v>
      </c>
      <c r="J82" s="45"/>
      <c r="K82" s="45"/>
      <c r="L82" s="45"/>
      <c r="M82" s="45"/>
      <c r="N82" s="45"/>
      <c r="O82" s="45"/>
      <c r="P82" s="45">
        <v>8.5221818181818172</v>
      </c>
      <c r="Q82" s="45">
        <v>268.9221818181818</v>
      </c>
      <c r="R82" s="45">
        <v>53.78443636363636</v>
      </c>
      <c r="S82" s="45">
        <v>4.0338327272727268</v>
      </c>
      <c r="T82" s="45">
        <v>2.6892218181818182</v>
      </c>
      <c r="U82" s="45">
        <v>0.53784436363636356</v>
      </c>
      <c r="V82" s="45">
        <v>6.723054545454545</v>
      </c>
      <c r="W82" s="45">
        <v>21.513774545454545</v>
      </c>
      <c r="X82" s="45">
        <v>8.0676654545454536</v>
      </c>
      <c r="Y82" s="45">
        <v>1.6135330909090908</v>
      </c>
      <c r="Z82" s="45">
        <v>98.96336290909089</v>
      </c>
      <c r="AA82" s="45">
        <v>22.410181818181815</v>
      </c>
      <c r="AB82" s="45">
        <v>29.877254399999998</v>
      </c>
      <c r="AC82" s="45">
        <v>19.241776528290913</v>
      </c>
      <c r="AD82" s="45">
        <v>71.529212746472723</v>
      </c>
      <c r="AE82" s="45">
        <v>164.376</v>
      </c>
      <c r="AF82" s="45">
        <v>0</v>
      </c>
      <c r="AG82" s="45">
        <v>264.83999999999997</v>
      </c>
      <c r="AH82" s="45">
        <v>27.01</v>
      </c>
      <c r="AI82" s="45">
        <v>0</v>
      </c>
      <c r="AJ82" s="45">
        <v>0</v>
      </c>
      <c r="AK82" s="45">
        <v>3.0700000000000003</v>
      </c>
      <c r="AL82" s="45">
        <v>0</v>
      </c>
      <c r="AM82" s="45">
        <v>459.29599999999999</v>
      </c>
      <c r="AN82" s="45">
        <v>629.78857565556359</v>
      </c>
      <c r="AO82" s="45">
        <v>1.349539074074074</v>
      </c>
      <c r="AP82" s="45">
        <v>0.10796312592592593</v>
      </c>
      <c r="AQ82" s="45">
        <v>5.3981562962962963E-2</v>
      </c>
      <c r="AR82" s="45">
        <v>0.94122763636363638</v>
      </c>
      <c r="AS82" s="45">
        <v>0.34637177018181831</v>
      </c>
      <c r="AT82" s="45">
        <v>11.563653818181816</v>
      </c>
      <c r="AU82" s="45">
        <v>0.44820363636363636</v>
      </c>
      <c r="AV82" s="45">
        <v>14.81094062405387</v>
      </c>
      <c r="AW82" s="45">
        <v>3.7350303030303027</v>
      </c>
      <c r="AX82" s="45">
        <v>2.2111379393939394</v>
      </c>
      <c r="AY82" s="45">
        <v>5.6025454545454538E-2</v>
      </c>
      <c r="AZ82" s="45">
        <v>0.89640727272727272</v>
      </c>
      <c r="BA82" s="45">
        <v>0.34860282828282824</v>
      </c>
      <c r="BB82" s="45">
        <v>2.6669709976565659</v>
      </c>
      <c r="BC82" s="45">
        <v>9.9141747956363648</v>
      </c>
      <c r="BD82" s="45"/>
      <c r="BE82" s="45">
        <v>0</v>
      </c>
      <c r="BF82" s="45">
        <v>9.9141747956363648</v>
      </c>
      <c r="BG82" s="45">
        <v>29.470416666666669</v>
      </c>
      <c r="BH82" s="45">
        <v>2.0998411196257227</v>
      </c>
      <c r="BI82" s="45">
        <v>0.58158206377108801</v>
      </c>
      <c r="BJ82" s="45">
        <v>95.960927845681056</v>
      </c>
      <c r="BK82" s="45"/>
      <c r="BL82" s="45">
        <v>128.11276769574454</v>
      </c>
      <c r="BM82" s="45">
        <v>1051.5486405891802</v>
      </c>
      <c r="BN82" s="45">
        <f t="shared" si="12"/>
        <v>-4.7067307375242176E-8</v>
      </c>
      <c r="BO82" s="45">
        <f t="shared" si="13"/>
        <v>-3.3260897211837811E-8</v>
      </c>
      <c r="BP82" s="46">
        <f t="shared" si="14"/>
        <v>8.8629737609329435</v>
      </c>
      <c r="BQ82" s="46">
        <f t="shared" si="15"/>
        <v>1.9241982507288626</v>
      </c>
      <c r="BR82" s="64">
        <v>5</v>
      </c>
      <c r="BS82" s="46">
        <f t="shared" si="20"/>
        <v>5.8309037900874632</v>
      </c>
      <c r="BT82" s="46">
        <f t="shared" si="21"/>
        <v>14.25</v>
      </c>
      <c r="BU82" s="46">
        <f t="shared" si="22"/>
        <v>16.618075801749271</v>
      </c>
      <c r="BV82" s="45">
        <f t="shared" si="18"/>
        <v>174.74715017202496</v>
      </c>
      <c r="BW82" s="45">
        <f t="shared" si="16"/>
        <v>174.74715009169674</v>
      </c>
      <c r="BX82" s="45">
        <f t="shared" si="17"/>
        <v>1226.295790680877</v>
      </c>
      <c r="BY82" s="45">
        <f t="shared" si="23"/>
        <v>14715.549488170524</v>
      </c>
      <c r="BZ82" s="45">
        <f t="shared" si="19"/>
        <v>29431.098976341047</v>
      </c>
      <c r="CA82" s="48">
        <v>43101</v>
      </c>
      <c r="CB82" s="111">
        <v>0</v>
      </c>
      <c r="CC82" s="111">
        <v>0</v>
      </c>
    </row>
    <row r="83" spans="1:81">
      <c r="A83" s="42" t="s">
        <v>524</v>
      </c>
      <c r="B83" s="42" t="s">
        <v>2</v>
      </c>
      <c r="C83" s="42" t="s">
        <v>315</v>
      </c>
      <c r="D83" s="42" t="s">
        <v>525</v>
      </c>
      <c r="E83" s="43" t="s">
        <v>402</v>
      </c>
      <c r="F83" s="43" t="s">
        <v>63</v>
      </c>
      <c r="G83" s="43">
        <v>1</v>
      </c>
      <c r="H83" s="45">
        <v>260.39999999999998</v>
      </c>
      <c r="I83" s="45">
        <v>260.39999999999998</v>
      </c>
      <c r="J83" s="45"/>
      <c r="K83" s="45"/>
      <c r="L83" s="45"/>
      <c r="M83" s="45"/>
      <c r="N83" s="45"/>
      <c r="O83" s="45"/>
      <c r="P83" s="45">
        <v>8.5221818181818172</v>
      </c>
      <c r="Q83" s="45">
        <v>268.9221818181818</v>
      </c>
      <c r="R83" s="45">
        <v>53.78443636363636</v>
      </c>
      <c r="S83" s="45">
        <v>4.0338327272727268</v>
      </c>
      <c r="T83" s="45">
        <v>2.6892218181818182</v>
      </c>
      <c r="U83" s="45">
        <v>0.53784436363636356</v>
      </c>
      <c r="V83" s="45">
        <v>6.723054545454545</v>
      </c>
      <c r="W83" s="45">
        <v>21.513774545454545</v>
      </c>
      <c r="X83" s="45">
        <v>8.0676654545454536</v>
      </c>
      <c r="Y83" s="45">
        <v>1.6135330909090908</v>
      </c>
      <c r="Z83" s="45">
        <v>98.96336290909089</v>
      </c>
      <c r="AA83" s="45">
        <v>22.410181818181815</v>
      </c>
      <c r="AB83" s="45">
        <v>29.877254399999998</v>
      </c>
      <c r="AC83" s="45">
        <v>19.241776528290913</v>
      </c>
      <c r="AD83" s="45">
        <v>71.529212746472723</v>
      </c>
      <c r="AE83" s="45">
        <v>164.376</v>
      </c>
      <c r="AF83" s="45">
        <v>397</v>
      </c>
      <c r="AG83" s="45">
        <v>0</v>
      </c>
      <c r="AH83" s="45">
        <v>0</v>
      </c>
      <c r="AI83" s="45">
        <v>0</v>
      </c>
      <c r="AJ83" s="45">
        <v>0</v>
      </c>
      <c r="AK83" s="45">
        <v>3.0700000000000003</v>
      </c>
      <c r="AL83" s="45">
        <v>0</v>
      </c>
      <c r="AM83" s="45">
        <v>564.44600000000003</v>
      </c>
      <c r="AN83" s="45">
        <v>734.93857565556357</v>
      </c>
      <c r="AO83" s="45">
        <v>1.349539074074074</v>
      </c>
      <c r="AP83" s="45">
        <v>0.10796312592592593</v>
      </c>
      <c r="AQ83" s="45">
        <v>5.3981562962962963E-2</v>
      </c>
      <c r="AR83" s="45">
        <v>0.94122763636363638</v>
      </c>
      <c r="AS83" s="45">
        <v>0.34637177018181831</v>
      </c>
      <c r="AT83" s="45">
        <v>11.563653818181816</v>
      </c>
      <c r="AU83" s="45">
        <v>0.44820363636363636</v>
      </c>
      <c r="AV83" s="45">
        <v>14.81094062405387</v>
      </c>
      <c r="AW83" s="45">
        <v>3.7350303030303027</v>
      </c>
      <c r="AX83" s="45">
        <v>2.2111379393939394</v>
      </c>
      <c r="AY83" s="45">
        <v>5.6025454545454538E-2</v>
      </c>
      <c r="AZ83" s="45">
        <v>0.89640727272727272</v>
      </c>
      <c r="BA83" s="45">
        <v>0.34860282828282824</v>
      </c>
      <c r="BB83" s="45">
        <v>2.6669709976565659</v>
      </c>
      <c r="BC83" s="45">
        <v>9.9141747956363648</v>
      </c>
      <c r="BD83" s="45"/>
      <c r="BE83" s="45">
        <v>0</v>
      </c>
      <c r="BF83" s="45">
        <v>9.9141747956363648</v>
      </c>
      <c r="BG83" s="45">
        <v>29.470416666666669</v>
      </c>
      <c r="BH83" s="45">
        <v>2.0998411196257227</v>
      </c>
      <c r="BI83" s="45">
        <v>0.58158206377108801</v>
      </c>
      <c r="BJ83" s="45">
        <v>95.960927845681056</v>
      </c>
      <c r="BK83" s="45"/>
      <c r="BL83" s="45">
        <v>128.11276769574454</v>
      </c>
      <c r="BM83" s="45">
        <v>1156.6986405891803</v>
      </c>
      <c r="BN83" s="45">
        <f t="shared" si="12"/>
        <v>-4.7067307375242176E-8</v>
      </c>
      <c r="BO83" s="45">
        <f t="shared" si="13"/>
        <v>-3.3260897211837811E-8</v>
      </c>
      <c r="BP83" s="46">
        <f t="shared" si="14"/>
        <v>8.6609686609686669</v>
      </c>
      <c r="BQ83" s="46">
        <f t="shared" si="15"/>
        <v>1.8803418803418819</v>
      </c>
      <c r="BR83" s="64">
        <v>3</v>
      </c>
      <c r="BS83" s="46">
        <f t="shared" si="20"/>
        <v>3.4188034188034218</v>
      </c>
      <c r="BT83" s="46">
        <f t="shared" si="21"/>
        <v>12.25</v>
      </c>
      <c r="BU83" s="46">
        <f t="shared" si="22"/>
        <v>13.960113960113972</v>
      </c>
      <c r="BV83" s="45">
        <f t="shared" si="18"/>
        <v>161.4764483901248</v>
      </c>
      <c r="BW83" s="45">
        <f t="shared" si="16"/>
        <v>161.47644830979658</v>
      </c>
      <c r="BX83" s="45">
        <f t="shared" si="17"/>
        <v>1318.1750888989768</v>
      </c>
      <c r="BY83" s="45">
        <f t="shared" si="23"/>
        <v>15818.101066787722</v>
      </c>
      <c r="BZ83" s="45">
        <f t="shared" si="19"/>
        <v>31636.202133575443</v>
      </c>
      <c r="CA83" s="48">
        <v>43101</v>
      </c>
      <c r="CB83" s="111">
        <v>0</v>
      </c>
      <c r="CC83" s="111">
        <v>0</v>
      </c>
    </row>
    <row r="84" spans="1:81">
      <c r="A84" s="42" t="s">
        <v>242</v>
      </c>
      <c r="B84" s="42" t="s">
        <v>0</v>
      </c>
      <c r="C84" s="42" t="s">
        <v>67</v>
      </c>
      <c r="D84" s="42" t="s">
        <v>526</v>
      </c>
      <c r="E84" s="43" t="s">
        <v>402</v>
      </c>
      <c r="F84" s="43" t="s">
        <v>63</v>
      </c>
      <c r="G84" s="43">
        <v>2</v>
      </c>
      <c r="H84" s="45">
        <v>1041.5999999999999</v>
      </c>
      <c r="I84" s="45">
        <v>2083.1999999999998</v>
      </c>
      <c r="J84" s="45"/>
      <c r="K84" s="45"/>
      <c r="L84" s="45"/>
      <c r="M84" s="45"/>
      <c r="N84" s="45"/>
      <c r="O84" s="45"/>
      <c r="P84" s="45">
        <v>68.177454545454538</v>
      </c>
      <c r="Q84" s="45">
        <v>2151.3774545454544</v>
      </c>
      <c r="R84" s="45">
        <v>430.27549090909088</v>
      </c>
      <c r="S84" s="45">
        <v>32.270661818181814</v>
      </c>
      <c r="T84" s="45">
        <v>21.513774545454545</v>
      </c>
      <c r="U84" s="45">
        <v>4.3027549090909085</v>
      </c>
      <c r="V84" s="45">
        <v>53.78443636363636</v>
      </c>
      <c r="W84" s="45">
        <v>172.11019636363636</v>
      </c>
      <c r="X84" s="45">
        <v>64.541323636363629</v>
      </c>
      <c r="Y84" s="45">
        <v>12.908264727272726</v>
      </c>
      <c r="Z84" s="45">
        <v>791.70690327272712</v>
      </c>
      <c r="AA84" s="45">
        <v>179.28145454545452</v>
      </c>
      <c r="AB84" s="45">
        <v>239.01803519999999</v>
      </c>
      <c r="AC84" s="45">
        <v>153.9342122263273</v>
      </c>
      <c r="AD84" s="45">
        <v>572.23370197178178</v>
      </c>
      <c r="AE84" s="45">
        <v>235.00800000000001</v>
      </c>
      <c r="AF84" s="45">
        <v>794</v>
      </c>
      <c r="AG84" s="45">
        <v>0</v>
      </c>
      <c r="AH84" s="45">
        <v>0</v>
      </c>
      <c r="AI84" s="45">
        <v>19.68</v>
      </c>
      <c r="AJ84" s="45">
        <v>0</v>
      </c>
      <c r="AK84" s="45">
        <v>6.1400000000000006</v>
      </c>
      <c r="AL84" s="45">
        <v>0</v>
      </c>
      <c r="AM84" s="45">
        <v>1054.8280000000002</v>
      </c>
      <c r="AN84" s="45">
        <v>2418.7686052445092</v>
      </c>
      <c r="AO84" s="45">
        <v>10.796312592592592</v>
      </c>
      <c r="AP84" s="45">
        <v>0.86370500740740741</v>
      </c>
      <c r="AQ84" s="45">
        <v>0.43185250370370371</v>
      </c>
      <c r="AR84" s="45">
        <v>7.529821090909091</v>
      </c>
      <c r="AS84" s="45">
        <v>2.7709741614545464</v>
      </c>
      <c r="AT84" s="45">
        <v>92.509230545454528</v>
      </c>
      <c r="AU84" s="45">
        <v>3.5856290909090909</v>
      </c>
      <c r="AV84" s="45">
        <v>118.48752499243096</v>
      </c>
      <c r="AW84" s="45">
        <v>29.880242424242422</v>
      </c>
      <c r="AX84" s="45">
        <v>17.689103515151515</v>
      </c>
      <c r="AY84" s="45">
        <v>0.4482036363636363</v>
      </c>
      <c r="AZ84" s="45">
        <v>7.1712581818181818</v>
      </c>
      <c r="BA84" s="45">
        <v>2.7888226262626259</v>
      </c>
      <c r="BB84" s="45">
        <v>21.335767981252527</v>
      </c>
      <c r="BC84" s="45">
        <v>79.313398365090919</v>
      </c>
      <c r="BD84" s="45"/>
      <c r="BE84" s="45">
        <v>0</v>
      </c>
      <c r="BF84" s="45">
        <v>79.313398365090919</v>
      </c>
      <c r="BG84" s="45">
        <v>106.17416666666668</v>
      </c>
      <c r="BH84" s="45">
        <v>16.798728957005782</v>
      </c>
      <c r="BI84" s="45">
        <v>4.652656510168705</v>
      </c>
      <c r="BJ84" s="45">
        <v>767.68742276544833</v>
      </c>
      <c r="BK84" s="45"/>
      <c r="BL84" s="45">
        <v>895.31297489928954</v>
      </c>
      <c r="BM84" s="45">
        <v>5663.259958046775</v>
      </c>
      <c r="BN84" s="45">
        <f t="shared" si="12"/>
        <v>-9.4134614750484352E-8</v>
      </c>
      <c r="BO84" s="45">
        <f t="shared" si="13"/>
        <v>-6.6521794423675622E-8</v>
      </c>
      <c r="BP84" s="46">
        <f t="shared" si="14"/>
        <v>8.5633802816901436</v>
      </c>
      <c r="BQ84" s="46">
        <f t="shared" si="15"/>
        <v>1.8591549295774654</v>
      </c>
      <c r="BR84" s="64">
        <v>2</v>
      </c>
      <c r="BS84" s="46">
        <f t="shared" si="20"/>
        <v>2.2535211267605644</v>
      </c>
      <c r="BT84" s="46">
        <f t="shared" si="21"/>
        <v>11.25</v>
      </c>
      <c r="BU84" s="46">
        <f t="shared" si="22"/>
        <v>12.676056338028173</v>
      </c>
      <c r="BV84" s="45">
        <f t="shared" si="18"/>
        <v>717.87802283063502</v>
      </c>
      <c r="BW84" s="45">
        <f t="shared" si="16"/>
        <v>717.87802266997858</v>
      </c>
      <c r="BX84" s="45">
        <f t="shared" si="17"/>
        <v>6381.1379807167532</v>
      </c>
      <c r="BY84" s="45">
        <f t="shared" si="23"/>
        <v>76573.655768601035</v>
      </c>
      <c r="BZ84" s="45">
        <f t="shared" si="19"/>
        <v>153147.31153720207</v>
      </c>
      <c r="CA84" s="48">
        <v>43101</v>
      </c>
      <c r="CB84" s="111">
        <v>0</v>
      </c>
      <c r="CC84" s="111">
        <v>0</v>
      </c>
    </row>
    <row r="85" spans="1:81">
      <c r="A85" s="42" t="s">
        <v>245</v>
      </c>
      <c r="B85" s="42" t="s">
        <v>1</v>
      </c>
      <c r="C85" s="42" t="s">
        <v>74</v>
      </c>
      <c r="D85" s="42" t="s">
        <v>527</v>
      </c>
      <c r="E85" s="43" t="s">
        <v>402</v>
      </c>
      <c r="F85" s="43" t="s">
        <v>63</v>
      </c>
      <c r="G85" s="43">
        <v>1</v>
      </c>
      <c r="H85" s="45">
        <v>520.79999999999995</v>
      </c>
      <c r="I85" s="45">
        <v>520.79999999999995</v>
      </c>
      <c r="J85" s="45"/>
      <c r="K85" s="45"/>
      <c r="L85" s="45"/>
      <c r="M85" s="45"/>
      <c r="N85" s="45"/>
      <c r="O85" s="45"/>
      <c r="P85" s="45">
        <v>17.044363636363634</v>
      </c>
      <c r="Q85" s="45">
        <v>537.8443636363636</v>
      </c>
      <c r="R85" s="45">
        <v>107.56887272727272</v>
      </c>
      <c r="S85" s="45">
        <v>8.0676654545454536</v>
      </c>
      <c r="T85" s="45">
        <v>5.3784436363636363</v>
      </c>
      <c r="U85" s="45">
        <v>1.0756887272727271</v>
      </c>
      <c r="V85" s="45">
        <v>13.44610909090909</v>
      </c>
      <c r="W85" s="45">
        <v>43.027549090909091</v>
      </c>
      <c r="X85" s="45">
        <v>16.135330909090907</v>
      </c>
      <c r="Y85" s="45">
        <v>3.2270661818181816</v>
      </c>
      <c r="Z85" s="45">
        <v>197.92672581818178</v>
      </c>
      <c r="AA85" s="45">
        <v>44.820363636363631</v>
      </c>
      <c r="AB85" s="45">
        <v>59.754508799999996</v>
      </c>
      <c r="AC85" s="45">
        <v>38.483553056581826</v>
      </c>
      <c r="AD85" s="45">
        <v>143.05842549294545</v>
      </c>
      <c r="AE85" s="45">
        <v>148.75200000000001</v>
      </c>
      <c r="AF85" s="45">
        <v>0</v>
      </c>
      <c r="AG85" s="45">
        <v>264.83999999999997</v>
      </c>
      <c r="AH85" s="45">
        <v>27.01</v>
      </c>
      <c r="AI85" s="45">
        <v>0</v>
      </c>
      <c r="AJ85" s="45">
        <v>0</v>
      </c>
      <c r="AK85" s="45">
        <v>3.0700000000000003</v>
      </c>
      <c r="AL85" s="45">
        <v>0</v>
      </c>
      <c r="AM85" s="45">
        <v>443.67199999999997</v>
      </c>
      <c r="AN85" s="45">
        <v>784.65715131112722</v>
      </c>
      <c r="AO85" s="45">
        <v>2.6990781481481481</v>
      </c>
      <c r="AP85" s="45">
        <v>0.21592625185185185</v>
      </c>
      <c r="AQ85" s="45">
        <v>0.10796312592592593</v>
      </c>
      <c r="AR85" s="45">
        <v>1.8824552727272728</v>
      </c>
      <c r="AS85" s="45">
        <v>0.69274354036363661</v>
      </c>
      <c r="AT85" s="45">
        <v>23.127307636363632</v>
      </c>
      <c r="AU85" s="45">
        <v>0.89640727272727272</v>
      </c>
      <c r="AV85" s="45">
        <v>29.621881248107741</v>
      </c>
      <c r="AW85" s="45">
        <v>7.4700606060606054</v>
      </c>
      <c r="AX85" s="45">
        <v>4.4222758787878789</v>
      </c>
      <c r="AY85" s="45">
        <v>0.11205090909090908</v>
      </c>
      <c r="AZ85" s="45">
        <v>1.7928145454545454</v>
      </c>
      <c r="BA85" s="45">
        <v>0.69720565656565647</v>
      </c>
      <c r="BB85" s="45">
        <v>5.3339419953131317</v>
      </c>
      <c r="BC85" s="45">
        <v>19.82834959127273</v>
      </c>
      <c r="BD85" s="45"/>
      <c r="BE85" s="45">
        <v>0</v>
      </c>
      <c r="BF85" s="45">
        <v>19.82834959127273</v>
      </c>
      <c r="BG85" s="45">
        <v>29.470416666666669</v>
      </c>
      <c r="BH85" s="45">
        <v>4.1996822392514455</v>
      </c>
      <c r="BI85" s="45">
        <v>1.1631641275421762</v>
      </c>
      <c r="BJ85" s="45">
        <v>191.92185569136208</v>
      </c>
      <c r="BK85" s="45"/>
      <c r="BL85" s="45">
        <v>226.75511872482238</v>
      </c>
      <c r="BM85" s="45">
        <v>1598.7068645116938</v>
      </c>
      <c r="BN85" s="45">
        <f t="shared" si="12"/>
        <v>-4.7067307375242176E-8</v>
      </c>
      <c r="BO85" s="45">
        <f t="shared" si="13"/>
        <v>-3.3260897211837811E-8</v>
      </c>
      <c r="BP85" s="46">
        <f t="shared" si="14"/>
        <v>8.7608069164265068</v>
      </c>
      <c r="BQ85" s="46">
        <f t="shared" si="15"/>
        <v>1.9020172910662811</v>
      </c>
      <c r="BR85" s="64">
        <v>4</v>
      </c>
      <c r="BS85" s="46">
        <f t="shared" si="20"/>
        <v>4.6109510086455305</v>
      </c>
      <c r="BT85" s="46">
        <f t="shared" si="21"/>
        <v>13.25</v>
      </c>
      <c r="BU85" s="46">
        <f t="shared" si="22"/>
        <v>15.273775216138318</v>
      </c>
      <c r="BV85" s="45">
        <f t="shared" si="18"/>
        <v>244.18289283821997</v>
      </c>
      <c r="BW85" s="45">
        <f t="shared" si="16"/>
        <v>244.18289275789175</v>
      </c>
      <c r="BX85" s="45">
        <f t="shared" si="17"/>
        <v>1842.8897572695855</v>
      </c>
      <c r="BY85" s="45">
        <f t="shared" si="23"/>
        <v>22114.677087235024</v>
      </c>
      <c r="BZ85" s="45">
        <f t="shared" si="19"/>
        <v>44229.354174470049</v>
      </c>
      <c r="CA85" s="48">
        <v>43101</v>
      </c>
      <c r="CB85" s="111">
        <v>0</v>
      </c>
      <c r="CC85" s="111">
        <v>0</v>
      </c>
    </row>
    <row r="86" spans="1:81">
      <c r="A86" s="42" t="s">
        <v>528</v>
      </c>
      <c r="B86" s="42" t="s">
        <v>1</v>
      </c>
      <c r="C86" s="42" t="s">
        <v>74</v>
      </c>
      <c r="D86" s="42" t="s">
        <v>529</v>
      </c>
      <c r="E86" s="43" t="s">
        <v>402</v>
      </c>
      <c r="F86" s="43" t="s">
        <v>63</v>
      </c>
      <c r="G86" s="43">
        <v>1</v>
      </c>
      <c r="H86" s="45">
        <v>520.79999999999995</v>
      </c>
      <c r="I86" s="45">
        <v>520.79999999999995</v>
      </c>
      <c r="J86" s="45"/>
      <c r="K86" s="45"/>
      <c r="L86" s="45"/>
      <c r="M86" s="45"/>
      <c r="N86" s="45"/>
      <c r="O86" s="45"/>
      <c r="P86" s="45">
        <v>17.044363636363634</v>
      </c>
      <c r="Q86" s="45">
        <v>537.8443636363636</v>
      </c>
      <c r="R86" s="45">
        <v>107.56887272727272</v>
      </c>
      <c r="S86" s="45">
        <v>8.0676654545454536</v>
      </c>
      <c r="T86" s="45">
        <v>5.3784436363636363</v>
      </c>
      <c r="U86" s="45">
        <v>1.0756887272727271</v>
      </c>
      <c r="V86" s="45">
        <v>13.44610909090909</v>
      </c>
      <c r="W86" s="45">
        <v>43.027549090909091</v>
      </c>
      <c r="X86" s="45">
        <v>16.135330909090907</v>
      </c>
      <c r="Y86" s="45">
        <v>3.2270661818181816</v>
      </c>
      <c r="Z86" s="45">
        <v>197.92672581818178</v>
      </c>
      <c r="AA86" s="45">
        <v>44.820363636363631</v>
      </c>
      <c r="AB86" s="45">
        <v>59.754508799999996</v>
      </c>
      <c r="AC86" s="45">
        <v>38.483553056581826</v>
      </c>
      <c r="AD86" s="45">
        <v>143.05842549294545</v>
      </c>
      <c r="AE86" s="45">
        <v>148.75200000000001</v>
      </c>
      <c r="AF86" s="45">
        <v>0</v>
      </c>
      <c r="AG86" s="45">
        <v>264.83999999999997</v>
      </c>
      <c r="AH86" s="45">
        <v>27.01</v>
      </c>
      <c r="AI86" s="45">
        <v>0</v>
      </c>
      <c r="AJ86" s="45">
        <v>0</v>
      </c>
      <c r="AK86" s="45">
        <v>3.0700000000000003</v>
      </c>
      <c r="AL86" s="45">
        <v>0</v>
      </c>
      <c r="AM86" s="45">
        <v>443.67199999999997</v>
      </c>
      <c r="AN86" s="45">
        <v>784.65715131112722</v>
      </c>
      <c r="AO86" s="45">
        <v>2.6990781481481481</v>
      </c>
      <c r="AP86" s="45">
        <v>0.21592625185185185</v>
      </c>
      <c r="AQ86" s="45">
        <v>0.10796312592592593</v>
      </c>
      <c r="AR86" s="45">
        <v>1.8824552727272728</v>
      </c>
      <c r="AS86" s="45">
        <v>0.69274354036363661</v>
      </c>
      <c r="AT86" s="45">
        <v>23.127307636363632</v>
      </c>
      <c r="AU86" s="45">
        <v>0.89640727272727272</v>
      </c>
      <c r="AV86" s="45">
        <v>29.621881248107741</v>
      </c>
      <c r="AW86" s="45">
        <v>7.4700606060606054</v>
      </c>
      <c r="AX86" s="45">
        <v>4.4222758787878789</v>
      </c>
      <c r="AY86" s="45">
        <v>0.11205090909090908</v>
      </c>
      <c r="AZ86" s="45">
        <v>1.7928145454545454</v>
      </c>
      <c r="BA86" s="45">
        <v>0.69720565656565647</v>
      </c>
      <c r="BB86" s="45">
        <v>5.3339419953131317</v>
      </c>
      <c r="BC86" s="45">
        <v>19.82834959127273</v>
      </c>
      <c r="BD86" s="45"/>
      <c r="BE86" s="45">
        <v>0</v>
      </c>
      <c r="BF86" s="45">
        <v>19.82834959127273</v>
      </c>
      <c r="BG86" s="45">
        <v>29.470416666666669</v>
      </c>
      <c r="BH86" s="45">
        <v>4.1996822392514455</v>
      </c>
      <c r="BI86" s="45">
        <v>1.1631641275421762</v>
      </c>
      <c r="BJ86" s="45">
        <v>191.92185569136208</v>
      </c>
      <c r="BK86" s="45"/>
      <c r="BL86" s="45">
        <v>226.75511872482238</v>
      </c>
      <c r="BM86" s="45">
        <v>1598.7068645116938</v>
      </c>
      <c r="BN86" s="45">
        <f t="shared" si="12"/>
        <v>-4.7067307375242176E-8</v>
      </c>
      <c r="BO86" s="45">
        <f t="shared" si="13"/>
        <v>-3.3260897211837811E-8</v>
      </c>
      <c r="BP86" s="46">
        <f t="shared" si="14"/>
        <v>8.6609686609686669</v>
      </c>
      <c r="BQ86" s="46">
        <f t="shared" si="15"/>
        <v>1.8803418803418819</v>
      </c>
      <c r="BR86" s="64">
        <v>3</v>
      </c>
      <c r="BS86" s="46">
        <f t="shared" si="20"/>
        <v>3.4188034188034218</v>
      </c>
      <c r="BT86" s="46">
        <f t="shared" si="21"/>
        <v>12.25</v>
      </c>
      <c r="BU86" s="46">
        <f t="shared" si="22"/>
        <v>13.960113960113972</v>
      </c>
      <c r="BV86" s="45">
        <f t="shared" si="18"/>
        <v>223.1813001627834</v>
      </c>
      <c r="BW86" s="45">
        <f t="shared" si="16"/>
        <v>223.18130008245518</v>
      </c>
      <c r="BX86" s="45">
        <f t="shared" si="17"/>
        <v>1821.888164594149</v>
      </c>
      <c r="BY86" s="45">
        <f t="shared" si="23"/>
        <v>21862.657975129787</v>
      </c>
      <c r="BZ86" s="45">
        <f t="shared" si="19"/>
        <v>43725.315950259574</v>
      </c>
      <c r="CA86" s="48">
        <v>43101</v>
      </c>
      <c r="CB86" s="111">
        <v>0</v>
      </c>
      <c r="CC86" s="111">
        <v>0</v>
      </c>
    </row>
    <row r="87" spans="1:81">
      <c r="A87" s="42" t="s">
        <v>249</v>
      </c>
      <c r="B87" s="42" t="s">
        <v>0</v>
      </c>
      <c r="C87" s="42" t="s">
        <v>250</v>
      </c>
      <c r="D87" s="42" t="s">
        <v>530</v>
      </c>
      <c r="E87" s="43" t="s">
        <v>402</v>
      </c>
      <c r="F87" s="43" t="s">
        <v>63</v>
      </c>
      <c r="G87" s="43">
        <v>1</v>
      </c>
      <c r="H87" s="45">
        <v>1041.5999999999999</v>
      </c>
      <c r="I87" s="45">
        <v>1041.5999999999999</v>
      </c>
      <c r="J87" s="45"/>
      <c r="K87" s="45"/>
      <c r="L87" s="45"/>
      <c r="M87" s="45"/>
      <c r="N87" s="45"/>
      <c r="O87" s="45"/>
      <c r="P87" s="45">
        <v>34.088727272727269</v>
      </c>
      <c r="Q87" s="45">
        <v>1075.6887272727272</v>
      </c>
      <c r="R87" s="45">
        <v>215.13774545454544</v>
      </c>
      <c r="S87" s="45">
        <v>16.135330909090907</v>
      </c>
      <c r="T87" s="45">
        <v>10.756887272727273</v>
      </c>
      <c r="U87" s="45">
        <v>2.1513774545454543</v>
      </c>
      <c r="V87" s="45">
        <v>26.89221818181818</v>
      </c>
      <c r="W87" s="45">
        <v>86.055098181818181</v>
      </c>
      <c r="X87" s="45">
        <v>32.270661818181814</v>
      </c>
      <c r="Y87" s="45">
        <v>6.4541323636363632</v>
      </c>
      <c r="Z87" s="45">
        <v>395.85345163636356</v>
      </c>
      <c r="AA87" s="45">
        <v>89.640727272727261</v>
      </c>
      <c r="AB87" s="45">
        <v>119.50901759999999</v>
      </c>
      <c r="AC87" s="45">
        <v>76.967106113163652</v>
      </c>
      <c r="AD87" s="45">
        <v>286.11685098589089</v>
      </c>
      <c r="AE87" s="45">
        <v>117.504</v>
      </c>
      <c r="AF87" s="45">
        <v>397</v>
      </c>
      <c r="AG87" s="45">
        <v>0</v>
      </c>
      <c r="AH87" s="45">
        <v>32.619999999999997</v>
      </c>
      <c r="AI87" s="45">
        <v>0</v>
      </c>
      <c r="AJ87" s="45">
        <v>0</v>
      </c>
      <c r="AK87" s="45">
        <v>3.0700000000000003</v>
      </c>
      <c r="AL87" s="45">
        <v>0</v>
      </c>
      <c r="AM87" s="45">
        <v>550.19400000000007</v>
      </c>
      <c r="AN87" s="45">
        <v>1232.1643026222546</v>
      </c>
      <c r="AO87" s="45">
        <v>5.3981562962962961</v>
      </c>
      <c r="AP87" s="45">
        <v>0.43185250370370371</v>
      </c>
      <c r="AQ87" s="45">
        <v>0.21592625185185185</v>
      </c>
      <c r="AR87" s="45">
        <v>3.7649105454545455</v>
      </c>
      <c r="AS87" s="45">
        <v>1.3854870807272732</v>
      </c>
      <c r="AT87" s="45">
        <v>46.254615272727264</v>
      </c>
      <c r="AU87" s="45">
        <v>1.7928145454545454</v>
      </c>
      <c r="AV87" s="45">
        <v>59.243762496215481</v>
      </c>
      <c r="AW87" s="45">
        <v>14.940121212121211</v>
      </c>
      <c r="AX87" s="45">
        <v>8.8445517575757577</v>
      </c>
      <c r="AY87" s="45">
        <v>0.22410181818181815</v>
      </c>
      <c r="AZ87" s="45">
        <v>3.5856290909090909</v>
      </c>
      <c r="BA87" s="45">
        <v>1.3944113131313129</v>
      </c>
      <c r="BB87" s="45">
        <v>10.667883990626263</v>
      </c>
      <c r="BC87" s="45">
        <v>39.656699182545459</v>
      </c>
      <c r="BD87" s="45"/>
      <c r="BE87" s="45">
        <v>0</v>
      </c>
      <c r="BF87" s="45">
        <v>39.656699182545459</v>
      </c>
      <c r="BG87" s="45">
        <v>53.087083333333339</v>
      </c>
      <c r="BH87" s="45">
        <v>8.3993644785028909</v>
      </c>
      <c r="BI87" s="45">
        <v>2.3263282550843525</v>
      </c>
      <c r="BJ87" s="45">
        <v>383.84371138272417</v>
      </c>
      <c r="BK87" s="45"/>
      <c r="BL87" s="45">
        <v>447.65648744964477</v>
      </c>
      <c r="BM87" s="45">
        <v>2854.4099790233877</v>
      </c>
      <c r="BN87" s="45">
        <f t="shared" si="12"/>
        <v>-4.7067307375242176E-8</v>
      </c>
      <c r="BO87" s="45">
        <f t="shared" si="13"/>
        <v>-3.3260897211837811E-8</v>
      </c>
      <c r="BP87" s="46">
        <f t="shared" si="14"/>
        <v>8.7608069164265068</v>
      </c>
      <c r="BQ87" s="46">
        <f t="shared" si="15"/>
        <v>1.9020172910662811</v>
      </c>
      <c r="BR87" s="64">
        <v>4</v>
      </c>
      <c r="BS87" s="46">
        <f t="shared" si="20"/>
        <v>4.6109510086455305</v>
      </c>
      <c r="BT87" s="46">
        <f t="shared" si="21"/>
        <v>13.25</v>
      </c>
      <c r="BU87" s="46">
        <f t="shared" si="22"/>
        <v>15.273775216138318</v>
      </c>
      <c r="BV87" s="45">
        <f t="shared" si="18"/>
        <v>435.97616393078397</v>
      </c>
      <c r="BW87" s="45">
        <f t="shared" si="16"/>
        <v>435.97616385045575</v>
      </c>
      <c r="BX87" s="45">
        <f t="shared" si="17"/>
        <v>3290.3861428738433</v>
      </c>
      <c r="BY87" s="45">
        <f t="shared" si="23"/>
        <v>39484.633714486117</v>
      </c>
      <c r="BZ87" s="45">
        <f t="shared" si="19"/>
        <v>78969.267428972234</v>
      </c>
      <c r="CA87" s="48">
        <v>43101</v>
      </c>
      <c r="CB87" s="111">
        <v>0</v>
      </c>
      <c r="CC87" s="111">
        <v>0</v>
      </c>
    </row>
    <row r="88" spans="1:81">
      <c r="A88" s="42" t="s">
        <v>253</v>
      </c>
      <c r="B88" s="42" t="s">
        <v>0</v>
      </c>
      <c r="C88" s="42" t="s">
        <v>250</v>
      </c>
      <c r="D88" s="42" t="s">
        <v>531</v>
      </c>
      <c r="E88" s="43" t="s">
        <v>402</v>
      </c>
      <c r="F88" s="43" t="s">
        <v>63</v>
      </c>
      <c r="G88" s="43">
        <v>1</v>
      </c>
      <c r="H88" s="45">
        <v>1041.5999999999999</v>
      </c>
      <c r="I88" s="45">
        <v>1041.5999999999999</v>
      </c>
      <c r="J88" s="45"/>
      <c r="K88" s="45"/>
      <c r="L88" s="45"/>
      <c r="M88" s="45"/>
      <c r="N88" s="45"/>
      <c r="O88" s="45"/>
      <c r="P88" s="45">
        <v>34.088727272727269</v>
      </c>
      <c r="Q88" s="45">
        <v>1075.6887272727272</v>
      </c>
      <c r="R88" s="45">
        <v>215.13774545454544</v>
      </c>
      <c r="S88" s="45">
        <v>16.135330909090907</v>
      </c>
      <c r="T88" s="45">
        <v>10.756887272727273</v>
      </c>
      <c r="U88" s="45">
        <v>2.1513774545454543</v>
      </c>
      <c r="V88" s="45">
        <v>26.89221818181818</v>
      </c>
      <c r="W88" s="45">
        <v>86.055098181818181</v>
      </c>
      <c r="X88" s="45">
        <v>32.270661818181814</v>
      </c>
      <c r="Y88" s="45">
        <v>6.4541323636363632</v>
      </c>
      <c r="Z88" s="45">
        <v>395.85345163636356</v>
      </c>
      <c r="AA88" s="45">
        <v>89.640727272727261</v>
      </c>
      <c r="AB88" s="45">
        <v>119.50901759999999</v>
      </c>
      <c r="AC88" s="45">
        <v>76.967106113163652</v>
      </c>
      <c r="AD88" s="45">
        <v>286.11685098589089</v>
      </c>
      <c r="AE88" s="45">
        <v>117.504</v>
      </c>
      <c r="AF88" s="45">
        <v>397</v>
      </c>
      <c r="AG88" s="45">
        <v>0</v>
      </c>
      <c r="AH88" s="45">
        <v>32.619999999999997</v>
      </c>
      <c r="AI88" s="45">
        <v>0</v>
      </c>
      <c r="AJ88" s="45">
        <v>0</v>
      </c>
      <c r="AK88" s="45">
        <v>3.0700000000000003</v>
      </c>
      <c r="AL88" s="45">
        <v>0</v>
      </c>
      <c r="AM88" s="45">
        <v>550.19400000000007</v>
      </c>
      <c r="AN88" s="45">
        <v>1232.1643026222546</v>
      </c>
      <c r="AO88" s="45">
        <v>5.3981562962962961</v>
      </c>
      <c r="AP88" s="45">
        <v>0.43185250370370371</v>
      </c>
      <c r="AQ88" s="45">
        <v>0.21592625185185185</v>
      </c>
      <c r="AR88" s="45">
        <v>3.7649105454545455</v>
      </c>
      <c r="AS88" s="45">
        <v>1.3854870807272732</v>
      </c>
      <c r="AT88" s="45">
        <v>46.254615272727264</v>
      </c>
      <c r="AU88" s="45">
        <v>1.7928145454545454</v>
      </c>
      <c r="AV88" s="45">
        <v>59.243762496215481</v>
      </c>
      <c r="AW88" s="45">
        <v>14.940121212121211</v>
      </c>
      <c r="AX88" s="45">
        <v>8.8445517575757577</v>
      </c>
      <c r="AY88" s="45">
        <v>0.22410181818181815</v>
      </c>
      <c r="AZ88" s="45">
        <v>3.5856290909090909</v>
      </c>
      <c r="BA88" s="45">
        <v>1.3944113131313129</v>
      </c>
      <c r="BB88" s="45">
        <v>10.667883990626263</v>
      </c>
      <c r="BC88" s="45">
        <v>39.656699182545459</v>
      </c>
      <c r="BD88" s="45"/>
      <c r="BE88" s="45">
        <v>0</v>
      </c>
      <c r="BF88" s="45">
        <v>39.656699182545459</v>
      </c>
      <c r="BG88" s="45">
        <v>53.087083333333339</v>
      </c>
      <c r="BH88" s="45">
        <v>8.3993644785028909</v>
      </c>
      <c r="BI88" s="45">
        <v>2.3263282550843525</v>
      </c>
      <c r="BJ88" s="45">
        <v>383.84371138272417</v>
      </c>
      <c r="BK88" s="45"/>
      <c r="BL88" s="45">
        <v>447.65648744964477</v>
      </c>
      <c r="BM88" s="45">
        <v>2854.4099790233877</v>
      </c>
      <c r="BN88" s="45">
        <f t="shared" si="12"/>
        <v>-4.7067307375242176E-8</v>
      </c>
      <c r="BO88" s="45">
        <f t="shared" si="13"/>
        <v>-3.3260897211837811E-8</v>
      </c>
      <c r="BP88" s="46">
        <f t="shared" si="14"/>
        <v>8.6609686609686669</v>
      </c>
      <c r="BQ88" s="46">
        <f t="shared" si="15"/>
        <v>1.8803418803418819</v>
      </c>
      <c r="BR88" s="64">
        <v>3</v>
      </c>
      <c r="BS88" s="46">
        <f t="shared" si="20"/>
        <v>3.4188034188034218</v>
      </c>
      <c r="BT88" s="46">
        <f t="shared" si="21"/>
        <v>12.25</v>
      </c>
      <c r="BU88" s="46">
        <f t="shared" si="22"/>
        <v>13.960113960113972</v>
      </c>
      <c r="BV88" s="45">
        <f t="shared" si="18"/>
        <v>398.47888594931629</v>
      </c>
      <c r="BW88" s="45">
        <f t="shared" si="16"/>
        <v>398.47888586898807</v>
      </c>
      <c r="BX88" s="45">
        <f t="shared" si="17"/>
        <v>3252.8888648923758</v>
      </c>
      <c r="BY88" s="45">
        <f t="shared" si="23"/>
        <v>39034.666378708513</v>
      </c>
      <c r="BZ88" s="45">
        <f t="shared" si="19"/>
        <v>78069.332757417025</v>
      </c>
      <c r="CA88" s="48">
        <v>43101</v>
      </c>
      <c r="CB88" s="111">
        <v>0</v>
      </c>
      <c r="CC88" s="111">
        <v>0</v>
      </c>
    </row>
    <row r="89" spans="1:81">
      <c r="A89" s="42" t="s">
        <v>532</v>
      </c>
      <c r="B89" s="42" t="s">
        <v>2</v>
      </c>
      <c r="C89" s="42" t="s">
        <v>70</v>
      </c>
      <c r="D89" s="42" t="s">
        <v>533</v>
      </c>
      <c r="E89" s="43" t="s">
        <v>402</v>
      </c>
      <c r="F89" s="43" t="s">
        <v>63</v>
      </c>
      <c r="G89" s="43">
        <v>1</v>
      </c>
      <c r="H89" s="45">
        <v>260.39999999999998</v>
      </c>
      <c r="I89" s="45">
        <v>260.39999999999998</v>
      </c>
      <c r="J89" s="45"/>
      <c r="K89" s="45"/>
      <c r="L89" s="45"/>
      <c r="M89" s="45"/>
      <c r="N89" s="45"/>
      <c r="O89" s="45"/>
      <c r="P89" s="45">
        <v>8.5221818181818172</v>
      </c>
      <c r="Q89" s="45">
        <v>268.9221818181818</v>
      </c>
      <c r="R89" s="45">
        <v>53.78443636363636</v>
      </c>
      <c r="S89" s="45">
        <v>4.0338327272727268</v>
      </c>
      <c r="T89" s="45">
        <v>2.6892218181818182</v>
      </c>
      <c r="U89" s="45">
        <v>0.53784436363636356</v>
      </c>
      <c r="V89" s="45">
        <v>6.723054545454545</v>
      </c>
      <c r="W89" s="45">
        <v>21.513774545454545</v>
      </c>
      <c r="X89" s="45">
        <v>8.0676654545454536</v>
      </c>
      <c r="Y89" s="45">
        <v>1.6135330909090908</v>
      </c>
      <c r="Z89" s="45">
        <v>98.96336290909089</v>
      </c>
      <c r="AA89" s="45">
        <v>22.410181818181815</v>
      </c>
      <c r="AB89" s="45">
        <v>29.877254399999998</v>
      </c>
      <c r="AC89" s="45">
        <v>19.241776528290913</v>
      </c>
      <c r="AD89" s="45">
        <v>71.529212746472723</v>
      </c>
      <c r="AE89" s="45">
        <v>164.376</v>
      </c>
      <c r="AF89" s="45">
        <v>397</v>
      </c>
      <c r="AG89" s="45">
        <v>0</v>
      </c>
      <c r="AH89" s="45">
        <v>32.619999999999997</v>
      </c>
      <c r="AI89" s="45">
        <v>0</v>
      </c>
      <c r="AJ89" s="45">
        <v>0</v>
      </c>
      <c r="AK89" s="45">
        <v>3.0700000000000003</v>
      </c>
      <c r="AL89" s="45">
        <v>0</v>
      </c>
      <c r="AM89" s="45">
        <v>597.06600000000003</v>
      </c>
      <c r="AN89" s="45">
        <v>767.55857565556357</v>
      </c>
      <c r="AO89" s="45">
        <v>1.349539074074074</v>
      </c>
      <c r="AP89" s="45">
        <v>0.10796312592592593</v>
      </c>
      <c r="AQ89" s="45">
        <v>5.3981562962962963E-2</v>
      </c>
      <c r="AR89" s="45">
        <v>0.94122763636363638</v>
      </c>
      <c r="AS89" s="45">
        <v>0.34637177018181831</v>
      </c>
      <c r="AT89" s="45">
        <v>11.563653818181816</v>
      </c>
      <c r="AU89" s="45">
        <v>0.44820363636363636</v>
      </c>
      <c r="AV89" s="45">
        <v>14.81094062405387</v>
      </c>
      <c r="AW89" s="45">
        <v>3.7350303030303027</v>
      </c>
      <c r="AX89" s="45">
        <v>2.2111379393939394</v>
      </c>
      <c r="AY89" s="45">
        <v>5.6025454545454538E-2</v>
      </c>
      <c r="AZ89" s="45">
        <v>0.89640727272727272</v>
      </c>
      <c r="BA89" s="45">
        <v>0.34860282828282824</v>
      </c>
      <c r="BB89" s="45">
        <v>2.6669709976565659</v>
      </c>
      <c r="BC89" s="45">
        <v>9.9141747956363648</v>
      </c>
      <c r="BD89" s="45"/>
      <c r="BE89" s="45">
        <v>0</v>
      </c>
      <c r="BF89" s="45">
        <v>9.9141747956363648</v>
      </c>
      <c r="BG89" s="45">
        <v>29.470416666666669</v>
      </c>
      <c r="BH89" s="45">
        <v>2.0998411196257227</v>
      </c>
      <c r="BI89" s="45">
        <v>0.58158206377108801</v>
      </c>
      <c r="BJ89" s="45">
        <v>95.960927845681056</v>
      </c>
      <c r="BK89" s="45"/>
      <c r="BL89" s="45">
        <v>128.11276769574454</v>
      </c>
      <c r="BM89" s="45">
        <v>1189.3186405891802</v>
      </c>
      <c r="BN89" s="45">
        <f t="shared" si="12"/>
        <v>-4.7067307375242176E-8</v>
      </c>
      <c r="BO89" s="45">
        <f t="shared" si="13"/>
        <v>-3.3260897211837811E-8</v>
      </c>
      <c r="BP89" s="46">
        <f t="shared" si="14"/>
        <v>8.8629737609329435</v>
      </c>
      <c r="BQ89" s="46">
        <f t="shared" si="15"/>
        <v>1.9241982507288626</v>
      </c>
      <c r="BR89" s="64">
        <v>5</v>
      </c>
      <c r="BS89" s="46">
        <f t="shared" si="20"/>
        <v>5.8309037900874632</v>
      </c>
      <c r="BT89" s="46">
        <f t="shared" si="21"/>
        <v>14.25</v>
      </c>
      <c r="BU89" s="46">
        <f t="shared" si="22"/>
        <v>16.618075801749271</v>
      </c>
      <c r="BV89" s="45">
        <f t="shared" si="18"/>
        <v>197.64187320409491</v>
      </c>
      <c r="BW89" s="45">
        <f t="shared" si="16"/>
        <v>197.64187312376669</v>
      </c>
      <c r="BX89" s="45">
        <f t="shared" si="17"/>
        <v>1386.960513712947</v>
      </c>
      <c r="BY89" s="45">
        <f t="shared" si="23"/>
        <v>16643.526164555362</v>
      </c>
      <c r="BZ89" s="45">
        <f t="shared" si="19"/>
        <v>33287.052329110724</v>
      </c>
      <c r="CA89" s="48">
        <v>43101</v>
      </c>
      <c r="CB89" s="111">
        <v>0</v>
      </c>
      <c r="CC89" s="111">
        <v>0</v>
      </c>
    </row>
    <row r="90" spans="1:81">
      <c r="A90" s="42" t="s">
        <v>534</v>
      </c>
      <c r="B90" s="42" t="s">
        <v>2</v>
      </c>
      <c r="C90" s="42" t="s">
        <v>534</v>
      </c>
      <c r="D90" s="42" t="s">
        <v>535</v>
      </c>
      <c r="E90" s="43" t="s">
        <v>402</v>
      </c>
      <c r="F90" s="43" t="s">
        <v>63</v>
      </c>
      <c r="G90" s="43">
        <v>1</v>
      </c>
      <c r="H90" s="45">
        <v>269.02</v>
      </c>
      <c r="I90" s="45">
        <v>269.02</v>
      </c>
      <c r="J90" s="45"/>
      <c r="K90" s="45"/>
      <c r="L90" s="45"/>
      <c r="M90" s="45"/>
      <c r="N90" s="45"/>
      <c r="O90" s="45"/>
      <c r="P90" s="45">
        <v>8.8042909090909092</v>
      </c>
      <c r="Q90" s="45">
        <v>277.82429090909091</v>
      </c>
      <c r="R90" s="45">
        <v>55.564858181818181</v>
      </c>
      <c r="S90" s="45">
        <v>4.1673643636363638</v>
      </c>
      <c r="T90" s="45">
        <v>2.7782429090909093</v>
      </c>
      <c r="U90" s="45">
        <v>0.55564858181818177</v>
      </c>
      <c r="V90" s="45">
        <v>6.9456072727272726</v>
      </c>
      <c r="W90" s="45">
        <v>22.225943272727275</v>
      </c>
      <c r="X90" s="45">
        <v>8.3347287272727275</v>
      </c>
      <c r="Y90" s="45">
        <v>1.6669457454545455</v>
      </c>
      <c r="Z90" s="45">
        <v>102.23933905454547</v>
      </c>
      <c r="AA90" s="45">
        <v>23.15202424242424</v>
      </c>
      <c r="AB90" s="45">
        <v>30.86627872</v>
      </c>
      <c r="AC90" s="45">
        <v>19.878735490172126</v>
      </c>
      <c r="AD90" s="45">
        <v>73.897038452596377</v>
      </c>
      <c r="AE90" s="45">
        <v>163.8588</v>
      </c>
      <c r="AF90" s="45">
        <v>397</v>
      </c>
      <c r="AG90" s="45">
        <v>0</v>
      </c>
      <c r="AH90" s="45">
        <v>32.619999999999997</v>
      </c>
      <c r="AI90" s="45">
        <v>0</v>
      </c>
      <c r="AJ90" s="45">
        <v>0</v>
      </c>
      <c r="AK90" s="45">
        <v>3.0700000000000003</v>
      </c>
      <c r="AL90" s="45">
        <v>0</v>
      </c>
      <c r="AM90" s="45">
        <v>596.54880000000003</v>
      </c>
      <c r="AN90" s="45">
        <v>772.68517750714182</v>
      </c>
      <c r="AO90" s="45">
        <v>1.3942127561728397</v>
      </c>
      <c r="AP90" s="45">
        <v>0.11153702049382716</v>
      </c>
      <c r="AQ90" s="45">
        <v>5.576851024691358E-2</v>
      </c>
      <c r="AR90" s="45">
        <v>0.97238501818181833</v>
      </c>
      <c r="AS90" s="45">
        <v>0.35783768669090921</v>
      </c>
      <c r="AT90" s="45">
        <v>11.946444509090908</v>
      </c>
      <c r="AU90" s="45">
        <v>0.46304048484848487</v>
      </c>
      <c r="AV90" s="45">
        <v>15.301225985725701</v>
      </c>
      <c r="AW90" s="45">
        <v>3.8586707070707069</v>
      </c>
      <c r="AX90" s="45">
        <v>2.2843330585858586</v>
      </c>
      <c r="AY90" s="45">
        <v>5.7880060606060602E-2</v>
      </c>
      <c r="AZ90" s="45">
        <v>0.92608096969696974</v>
      </c>
      <c r="BA90" s="45">
        <v>0.36014259932659931</v>
      </c>
      <c r="BB90" s="45">
        <v>2.7552555214653203</v>
      </c>
      <c r="BC90" s="45">
        <v>10.242362916751516</v>
      </c>
      <c r="BD90" s="45"/>
      <c r="BE90" s="45">
        <v>0</v>
      </c>
      <c r="BF90" s="45">
        <v>10.242362916751516</v>
      </c>
      <c r="BG90" s="45">
        <v>29.470416666666669</v>
      </c>
      <c r="BH90" s="45">
        <v>2.0998411196257227</v>
      </c>
      <c r="BI90" s="45">
        <v>0.58158206377108801</v>
      </c>
      <c r="BJ90" s="45">
        <v>95.960927845681056</v>
      </c>
      <c r="BK90" s="45"/>
      <c r="BL90" s="45">
        <v>128.11276769574454</v>
      </c>
      <c r="BM90" s="45">
        <v>1204.1658250144544</v>
      </c>
      <c r="BN90" s="45">
        <f t="shared" si="12"/>
        <v>-4.7067307375242176E-8</v>
      </c>
      <c r="BO90" s="45">
        <f t="shared" si="13"/>
        <v>-3.3260897211837811E-8</v>
      </c>
      <c r="BP90" s="46">
        <f t="shared" si="14"/>
        <v>8.8629737609329435</v>
      </c>
      <c r="BQ90" s="46">
        <f t="shared" si="15"/>
        <v>1.9241982507288626</v>
      </c>
      <c r="BR90" s="64">
        <v>5</v>
      </c>
      <c r="BS90" s="46">
        <f t="shared" si="20"/>
        <v>5.8309037900874632</v>
      </c>
      <c r="BT90" s="46">
        <f t="shared" si="21"/>
        <v>14.25</v>
      </c>
      <c r="BU90" s="46">
        <f t="shared" si="22"/>
        <v>16.618075801749271</v>
      </c>
      <c r="BV90" s="45">
        <f t="shared" si="18"/>
        <v>200.10918956631252</v>
      </c>
      <c r="BW90" s="45">
        <f t="shared" si="16"/>
        <v>200.1091894859843</v>
      </c>
      <c r="BX90" s="45">
        <f t="shared" si="17"/>
        <v>1404.2750145004388</v>
      </c>
      <c r="BY90" s="45">
        <f t="shared" si="23"/>
        <v>16851.300174005264</v>
      </c>
      <c r="BZ90" s="45">
        <f t="shared" si="19"/>
        <v>33702.600348010528</v>
      </c>
      <c r="CA90" s="48">
        <v>43101</v>
      </c>
      <c r="CB90" s="111">
        <v>0</v>
      </c>
      <c r="CC90" s="111">
        <v>0</v>
      </c>
    </row>
    <row r="91" spans="1:81">
      <c r="A91" s="42" t="s">
        <v>536</v>
      </c>
      <c r="B91" s="42" t="s">
        <v>0</v>
      </c>
      <c r="C91" s="42" t="s">
        <v>67</v>
      </c>
      <c r="D91" s="42" t="s">
        <v>537</v>
      </c>
      <c r="E91" s="43" t="s">
        <v>402</v>
      </c>
      <c r="F91" s="43" t="s">
        <v>63</v>
      </c>
      <c r="G91" s="43">
        <v>1</v>
      </c>
      <c r="H91" s="45">
        <v>1041.5999999999999</v>
      </c>
      <c r="I91" s="45">
        <v>1041.5999999999999</v>
      </c>
      <c r="J91" s="45"/>
      <c r="K91" s="45"/>
      <c r="L91" s="45"/>
      <c r="M91" s="45"/>
      <c r="N91" s="45"/>
      <c r="O91" s="45"/>
      <c r="P91" s="45">
        <v>34.088727272727269</v>
      </c>
      <c r="Q91" s="45">
        <v>1075.6887272727272</v>
      </c>
      <c r="R91" s="45">
        <v>215.13774545454544</v>
      </c>
      <c r="S91" s="45">
        <v>16.135330909090907</v>
      </c>
      <c r="T91" s="45">
        <v>10.756887272727273</v>
      </c>
      <c r="U91" s="45">
        <v>2.1513774545454543</v>
      </c>
      <c r="V91" s="45">
        <v>26.89221818181818</v>
      </c>
      <c r="W91" s="45">
        <v>86.055098181818181</v>
      </c>
      <c r="X91" s="45">
        <v>32.270661818181814</v>
      </c>
      <c r="Y91" s="45">
        <v>6.4541323636363632</v>
      </c>
      <c r="Z91" s="45">
        <v>395.85345163636356</v>
      </c>
      <c r="AA91" s="45">
        <v>89.640727272727261</v>
      </c>
      <c r="AB91" s="45">
        <v>119.50901759999999</v>
      </c>
      <c r="AC91" s="45">
        <v>76.967106113163652</v>
      </c>
      <c r="AD91" s="45">
        <v>286.11685098589089</v>
      </c>
      <c r="AE91" s="45">
        <v>117.504</v>
      </c>
      <c r="AF91" s="45">
        <v>397</v>
      </c>
      <c r="AG91" s="45">
        <v>0</v>
      </c>
      <c r="AH91" s="45">
        <v>0</v>
      </c>
      <c r="AI91" s="45">
        <v>9.84</v>
      </c>
      <c r="AJ91" s="45">
        <v>0</v>
      </c>
      <c r="AK91" s="45">
        <v>3.0700000000000003</v>
      </c>
      <c r="AL91" s="45">
        <v>0</v>
      </c>
      <c r="AM91" s="45">
        <v>527.4140000000001</v>
      </c>
      <c r="AN91" s="45">
        <v>1209.3843026222546</v>
      </c>
      <c r="AO91" s="45">
        <v>5.3981562962962961</v>
      </c>
      <c r="AP91" s="45">
        <v>0.43185250370370371</v>
      </c>
      <c r="AQ91" s="45">
        <v>0.21592625185185185</v>
      </c>
      <c r="AR91" s="45">
        <v>3.7649105454545455</v>
      </c>
      <c r="AS91" s="45">
        <v>1.3854870807272732</v>
      </c>
      <c r="AT91" s="45">
        <v>46.254615272727264</v>
      </c>
      <c r="AU91" s="45">
        <v>1.7928145454545454</v>
      </c>
      <c r="AV91" s="45">
        <v>59.243762496215481</v>
      </c>
      <c r="AW91" s="45">
        <v>14.940121212121211</v>
      </c>
      <c r="AX91" s="45">
        <v>8.8445517575757577</v>
      </c>
      <c r="AY91" s="45">
        <v>0.22410181818181815</v>
      </c>
      <c r="AZ91" s="45">
        <v>3.5856290909090909</v>
      </c>
      <c r="BA91" s="45">
        <v>1.3944113131313129</v>
      </c>
      <c r="BB91" s="45">
        <v>10.667883990626263</v>
      </c>
      <c r="BC91" s="45">
        <v>39.656699182545459</v>
      </c>
      <c r="BD91" s="45"/>
      <c r="BE91" s="45">
        <v>0</v>
      </c>
      <c r="BF91" s="45">
        <v>39.656699182545459</v>
      </c>
      <c r="BG91" s="45">
        <v>53.087083333333339</v>
      </c>
      <c r="BH91" s="45">
        <v>8.3993644785028909</v>
      </c>
      <c r="BI91" s="45">
        <v>2.3263282550843525</v>
      </c>
      <c r="BJ91" s="45">
        <v>383.84371138272417</v>
      </c>
      <c r="BK91" s="45"/>
      <c r="BL91" s="45">
        <v>447.65648744964477</v>
      </c>
      <c r="BM91" s="45">
        <v>2831.6299790233875</v>
      </c>
      <c r="BN91" s="45">
        <f t="shared" si="12"/>
        <v>-4.7067307375242176E-8</v>
      </c>
      <c r="BO91" s="45">
        <f t="shared" si="13"/>
        <v>-3.3260897211837811E-8</v>
      </c>
      <c r="BP91" s="46">
        <f t="shared" si="14"/>
        <v>8.6609686609686669</v>
      </c>
      <c r="BQ91" s="46">
        <f t="shared" si="15"/>
        <v>1.8803418803418819</v>
      </c>
      <c r="BR91" s="64">
        <v>3</v>
      </c>
      <c r="BS91" s="46">
        <f t="shared" si="20"/>
        <v>3.4188034188034218</v>
      </c>
      <c r="BT91" s="46">
        <f t="shared" si="21"/>
        <v>12.25</v>
      </c>
      <c r="BU91" s="46">
        <f t="shared" si="22"/>
        <v>13.960113960113972</v>
      </c>
      <c r="BV91" s="45">
        <f t="shared" si="18"/>
        <v>395.29877198920229</v>
      </c>
      <c r="BW91" s="45">
        <f t="shared" si="16"/>
        <v>395.29877190887407</v>
      </c>
      <c r="BX91" s="45">
        <f t="shared" si="17"/>
        <v>3226.9287509322617</v>
      </c>
      <c r="BY91" s="45">
        <f t="shared" si="23"/>
        <v>38723.145011187138</v>
      </c>
      <c r="BZ91" s="45">
        <f t="shared" si="19"/>
        <v>77446.290022374276</v>
      </c>
      <c r="CA91" s="48">
        <v>43101</v>
      </c>
      <c r="CB91" s="111">
        <v>0</v>
      </c>
      <c r="CC91" s="111">
        <v>0</v>
      </c>
    </row>
    <row r="92" spans="1:81">
      <c r="A92" s="42" t="s">
        <v>255</v>
      </c>
      <c r="B92" s="42" t="s">
        <v>1</v>
      </c>
      <c r="C92" s="42" t="s">
        <v>255</v>
      </c>
      <c r="D92" s="42" t="s">
        <v>538</v>
      </c>
      <c r="E92" s="43" t="s">
        <v>402</v>
      </c>
      <c r="F92" s="43" t="s">
        <v>63</v>
      </c>
      <c r="G92" s="43">
        <v>3</v>
      </c>
      <c r="H92" s="45">
        <v>518.11</v>
      </c>
      <c r="I92" s="45">
        <v>1554.33</v>
      </c>
      <c r="J92" s="45"/>
      <c r="K92" s="45"/>
      <c r="L92" s="45"/>
      <c r="M92" s="45"/>
      <c r="N92" s="45"/>
      <c r="O92" s="45"/>
      <c r="P92" s="45">
        <v>50.868981818181823</v>
      </c>
      <c r="Q92" s="45">
        <v>1605.1989818181817</v>
      </c>
      <c r="R92" s="45">
        <v>321.03979636363636</v>
      </c>
      <c r="S92" s="45">
        <v>24.077984727272725</v>
      </c>
      <c r="T92" s="45">
        <v>16.051989818181816</v>
      </c>
      <c r="U92" s="45">
        <v>3.2103979636363635</v>
      </c>
      <c r="V92" s="45">
        <v>40.129974545454544</v>
      </c>
      <c r="W92" s="45">
        <v>128.41591854545453</v>
      </c>
      <c r="X92" s="45">
        <v>48.155969454545449</v>
      </c>
      <c r="Y92" s="45">
        <v>9.6311938909090902</v>
      </c>
      <c r="Z92" s="45">
        <v>590.71322530909094</v>
      </c>
      <c r="AA92" s="45">
        <v>133.76658181818181</v>
      </c>
      <c r="AB92" s="45">
        <v>178.33760687999998</v>
      </c>
      <c r="AC92" s="45">
        <v>114.85434144093094</v>
      </c>
      <c r="AD92" s="45">
        <v>426.95853013911278</v>
      </c>
      <c r="AE92" s="45">
        <v>446.74020000000002</v>
      </c>
      <c r="AF92" s="45">
        <v>832.19999999999993</v>
      </c>
      <c r="AG92" s="45">
        <v>0</v>
      </c>
      <c r="AH92" s="45">
        <v>114</v>
      </c>
      <c r="AI92" s="45">
        <v>31.68</v>
      </c>
      <c r="AJ92" s="45">
        <v>0</v>
      </c>
      <c r="AK92" s="45">
        <v>9.2100000000000009</v>
      </c>
      <c r="AL92" s="45">
        <v>0</v>
      </c>
      <c r="AM92" s="45">
        <v>1433.8302000000001</v>
      </c>
      <c r="AN92" s="45">
        <v>2451.5019554482037</v>
      </c>
      <c r="AO92" s="45">
        <v>8.0554111712962957</v>
      </c>
      <c r="AP92" s="45">
        <v>0.64443289370370371</v>
      </c>
      <c r="AQ92" s="45">
        <v>0.32221644685185186</v>
      </c>
      <c r="AR92" s="45">
        <v>5.618196436363637</v>
      </c>
      <c r="AS92" s="45">
        <v>2.0674962885818187</v>
      </c>
      <c r="AT92" s="45">
        <v>69.02355621818181</v>
      </c>
      <c r="AU92" s="45">
        <v>2.6753316363636364</v>
      </c>
      <c r="AV92" s="45">
        <v>88.406641091342749</v>
      </c>
      <c r="AW92" s="45">
        <v>22.2944303030303</v>
      </c>
      <c r="AX92" s="45">
        <v>13.19830273939394</v>
      </c>
      <c r="AY92" s="45">
        <v>0.33441645454545449</v>
      </c>
      <c r="AZ92" s="45">
        <v>5.3506632727272727</v>
      </c>
      <c r="BA92" s="45">
        <v>2.0808134949494947</v>
      </c>
      <c r="BB92" s="45">
        <v>15.919174465389901</v>
      </c>
      <c r="BC92" s="45">
        <v>59.177800730036367</v>
      </c>
      <c r="BD92" s="45"/>
      <c r="BE92" s="45">
        <v>0</v>
      </c>
      <c r="BF92" s="45">
        <v>59.177800730036367</v>
      </c>
      <c r="BG92" s="45">
        <v>88.41125000000001</v>
      </c>
      <c r="BH92" s="45">
        <v>12.599046717754337</v>
      </c>
      <c r="BI92" s="45">
        <v>3.4894923826265289</v>
      </c>
      <c r="BJ92" s="45">
        <v>575.76556707408622</v>
      </c>
      <c r="BK92" s="45"/>
      <c r="BL92" s="45">
        <v>680.26535617446712</v>
      </c>
      <c r="BM92" s="45">
        <v>4884.5507352622317</v>
      </c>
      <c r="BN92" s="45">
        <f t="shared" si="12"/>
        <v>-1.4120192212572653E-7</v>
      </c>
      <c r="BO92" s="45">
        <f t="shared" si="13"/>
        <v>-9.9782691635513433E-8</v>
      </c>
      <c r="BP92" s="46">
        <f t="shared" si="14"/>
        <v>8.6609686609686669</v>
      </c>
      <c r="BQ92" s="46">
        <f t="shared" si="15"/>
        <v>1.8803418803418819</v>
      </c>
      <c r="BR92" s="64">
        <v>3</v>
      </c>
      <c r="BS92" s="46">
        <f t="shared" si="20"/>
        <v>3.4188034188034218</v>
      </c>
      <c r="BT92" s="46">
        <f t="shared" si="21"/>
        <v>12.25</v>
      </c>
      <c r="BU92" s="46">
        <f t="shared" si="22"/>
        <v>13.960113960113972</v>
      </c>
      <c r="BV92" s="45">
        <f t="shared" si="18"/>
        <v>681.88884904855081</v>
      </c>
      <c r="BW92" s="45">
        <f t="shared" si="16"/>
        <v>681.88884880756621</v>
      </c>
      <c r="BX92" s="45">
        <f t="shared" si="17"/>
        <v>5566.439584069798</v>
      </c>
      <c r="BY92" s="45">
        <f t="shared" si="23"/>
        <v>66797.275008837576</v>
      </c>
      <c r="BZ92" s="45">
        <f t="shared" si="19"/>
        <v>133594.55001767515</v>
      </c>
      <c r="CA92" s="48">
        <v>43101</v>
      </c>
      <c r="CB92" s="111">
        <v>0</v>
      </c>
      <c r="CC92" s="111">
        <v>0</v>
      </c>
    </row>
    <row r="93" spans="1:81">
      <c r="A93" s="42" t="s">
        <v>255</v>
      </c>
      <c r="B93" s="42" t="s">
        <v>0</v>
      </c>
      <c r="C93" s="42" t="s">
        <v>255</v>
      </c>
      <c r="D93" s="42" t="s">
        <v>539</v>
      </c>
      <c r="E93" s="43" t="s">
        <v>402</v>
      </c>
      <c r="F93" s="43" t="s">
        <v>63</v>
      </c>
      <c r="G93" s="43">
        <v>2</v>
      </c>
      <c r="H93" s="45">
        <v>1036.22</v>
      </c>
      <c r="I93" s="45">
        <v>2072.44</v>
      </c>
      <c r="J93" s="45"/>
      <c r="K93" s="45"/>
      <c r="L93" s="45"/>
      <c r="M93" s="45"/>
      <c r="N93" s="45"/>
      <c r="O93" s="45"/>
      <c r="P93" s="45">
        <v>67.825309090909087</v>
      </c>
      <c r="Q93" s="45">
        <v>2140.2653090909093</v>
      </c>
      <c r="R93" s="45">
        <v>428.0530618181819</v>
      </c>
      <c r="S93" s="45">
        <v>32.10397963636364</v>
      </c>
      <c r="T93" s="45">
        <v>21.402653090909094</v>
      </c>
      <c r="U93" s="45">
        <v>4.2805306181818183</v>
      </c>
      <c r="V93" s="45">
        <v>53.506632727272738</v>
      </c>
      <c r="W93" s="45">
        <v>171.22122472727276</v>
      </c>
      <c r="X93" s="45">
        <v>64.20795927272728</v>
      </c>
      <c r="Y93" s="45">
        <v>12.841591854545456</v>
      </c>
      <c r="Z93" s="45">
        <v>787.61763374545467</v>
      </c>
      <c r="AA93" s="45">
        <v>178.35544242424243</v>
      </c>
      <c r="AB93" s="45">
        <v>237.78347584000005</v>
      </c>
      <c r="AC93" s="45">
        <v>153.13912192124127</v>
      </c>
      <c r="AD93" s="45">
        <v>569.27804018548375</v>
      </c>
      <c r="AE93" s="45">
        <v>235.65359999999998</v>
      </c>
      <c r="AF93" s="45">
        <v>554.79999999999995</v>
      </c>
      <c r="AG93" s="45">
        <v>0</v>
      </c>
      <c r="AH93" s="45">
        <v>76</v>
      </c>
      <c r="AI93" s="45">
        <v>21.12</v>
      </c>
      <c r="AJ93" s="45">
        <v>0</v>
      </c>
      <c r="AK93" s="45">
        <v>6.1400000000000006</v>
      </c>
      <c r="AL93" s="45">
        <v>0</v>
      </c>
      <c r="AM93" s="45">
        <v>893.71359999999993</v>
      </c>
      <c r="AN93" s="45">
        <v>2250.6092739309383</v>
      </c>
      <c r="AO93" s="45">
        <v>10.740548228395063</v>
      </c>
      <c r="AP93" s="45">
        <v>0.8592438582716051</v>
      </c>
      <c r="AQ93" s="45">
        <v>0.42962192913580255</v>
      </c>
      <c r="AR93" s="45">
        <v>7.4909285818181841</v>
      </c>
      <c r="AS93" s="45">
        <v>2.7566617181090924</v>
      </c>
      <c r="AT93" s="45">
        <v>92.031408290909098</v>
      </c>
      <c r="AU93" s="45">
        <v>3.5671088484848492</v>
      </c>
      <c r="AV93" s="45">
        <v>117.8755214551237</v>
      </c>
      <c r="AW93" s="45">
        <v>29.725907070707073</v>
      </c>
      <c r="AX93" s="45">
        <v>17.597736985858589</v>
      </c>
      <c r="AY93" s="45">
        <v>0.4458886060606061</v>
      </c>
      <c r="AZ93" s="45">
        <v>7.1342176969696984</v>
      </c>
      <c r="BA93" s="45">
        <v>2.7744179932659936</v>
      </c>
      <c r="BB93" s="45">
        <v>21.225565953853206</v>
      </c>
      <c r="BC93" s="45">
        <v>78.903734306715165</v>
      </c>
      <c r="BD93" s="45"/>
      <c r="BE93" s="45">
        <v>0</v>
      </c>
      <c r="BF93" s="45">
        <v>78.903734306715165</v>
      </c>
      <c r="BG93" s="45">
        <v>106.17416666666668</v>
      </c>
      <c r="BH93" s="45">
        <v>16.798728957005782</v>
      </c>
      <c r="BI93" s="45">
        <v>4.652656510168705</v>
      </c>
      <c r="BJ93" s="45">
        <v>767.68742276544833</v>
      </c>
      <c r="BK93" s="45"/>
      <c r="BL93" s="45">
        <v>895.31297489928954</v>
      </c>
      <c r="BM93" s="45">
        <v>5482.966813682976</v>
      </c>
      <c r="BN93" s="45">
        <f t="shared" si="12"/>
        <v>-9.4134614750484352E-8</v>
      </c>
      <c r="BO93" s="45">
        <f t="shared" si="13"/>
        <v>-6.6521794423675622E-8</v>
      </c>
      <c r="BP93" s="46">
        <f t="shared" si="14"/>
        <v>8.6609686609686669</v>
      </c>
      <c r="BQ93" s="46">
        <f t="shared" si="15"/>
        <v>1.8803418803418819</v>
      </c>
      <c r="BR93" s="64">
        <v>3</v>
      </c>
      <c r="BS93" s="46">
        <f t="shared" si="20"/>
        <v>3.4188034188034218</v>
      </c>
      <c r="BT93" s="46">
        <f t="shared" si="21"/>
        <v>12.25</v>
      </c>
      <c r="BU93" s="46">
        <f t="shared" si="22"/>
        <v>13.960113960113972</v>
      </c>
      <c r="BV93" s="45">
        <f t="shared" si="18"/>
        <v>765.42841556294547</v>
      </c>
      <c r="BW93" s="45">
        <f t="shared" si="16"/>
        <v>765.42841540228903</v>
      </c>
      <c r="BX93" s="45">
        <f t="shared" si="17"/>
        <v>6248.3952290852649</v>
      </c>
      <c r="BY93" s="45">
        <f t="shared" si="23"/>
        <v>74980.742749023178</v>
      </c>
      <c r="BZ93" s="45">
        <f t="shared" si="19"/>
        <v>149961.48549804636</v>
      </c>
      <c r="CA93" s="48">
        <v>43101</v>
      </c>
      <c r="CB93" s="111">
        <v>0</v>
      </c>
      <c r="CC93" s="111">
        <v>0</v>
      </c>
    </row>
    <row r="94" spans="1:81">
      <c r="A94" s="42" t="s">
        <v>540</v>
      </c>
      <c r="B94" s="42" t="s">
        <v>2</v>
      </c>
      <c r="C94" s="42" t="s">
        <v>84</v>
      </c>
      <c r="D94" s="42" t="s">
        <v>541</v>
      </c>
      <c r="E94" s="43" t="s">
        <v>402</v>
      </c>
      <c r="F94" s="43" t="s">
        <v>63</v>
      </c>
      <c r="G94" s="43">
        <v>1</v>
      </c>
      <c r="H94" s="45">
        <v>260.39999999999998</v>
      </c>
      <c r="I94" s="45">
        <v>260.39999999999998</v>
      </c>
      <c r="J94" s="45"/>
      <c r="K94" s="45"/>
      <c r="L94" s="45"/>
      <c r="M94" s="45"/>
      <c r="N94" s="45"/>
      <c r="O94" s="45"/>
      <c r="P94" s="45">
        <v>8.5221818181818172</v>
      </c>
      <c r="Q94" s="45">
        <v>268.9221818181818</v>
      </c>
      <c r="R94" s="45">
        <v>53.78443636363636</v>
      </c>
      <c r="S94" s="45">
        <v>4.0338327272727268</v>
      </c>
      <c r="T94" s="45">
        <v>2.6892218181818182</v>
      </c>
      <c r="U94" s="45">
        <v>0.53784436363636356</v>
      </c>
      <c r="V94" s="45">
        <v>6.723054545454545</v>
      </c>
      <c r="W94" s="45">
        <v>21.513774545454545</v>
      </c>
      <c r="X94" s="45">
        <v>8.0676654545454536</v>
      </c>
      <c r="Y94" s="45">
        <v>1.6135330909090908</v>
      </c>
      <c r="Z94" s="45">
        <v>98.96336290909089</v>
      </c>
      <c r="AA94" s="45">
        <v>22.410181818181815</v>
      </c>
      <c r="AB94" s="45">
        <v>29.877254399999998</v>
      </c>
      <c r="AC94" s="45">
        <v>19.241776528290913</v>
      </c>
      <c r="AD94" s="45">
        <v>71.529212746472723</v>
      </c>
      <c r="AE94" s="45">
        <v>164.376</v>
      </c>
      <c r="AF94" s="45">
        <v>397</v>
      </c>
      <c r="AG94" s="45">
        <v>0</v>
      </c>
      <c r="AH94" s="45">
        <v>32.619999999999997</v>
      </c>
      <c r="AI94" s="45">
        <v>0</v>
      </c>
      <c r="AJ94" s="45">
        <v>0</v>
      </c>
      <c r="AK94" s="45">
        <v>3.0700000000000003</v>
      </c>
      <c r="AL94" s="45">
        <v>0</v>
      </c>
      <c r="AM94" s="45">
        <v>597.06600000000003</v>
      </c>
      <c r="AN94" s="45">
        <v>767.55857565556357</v>
      </c>
      <c r="AO94" s="45">
        <v>1.349539074074074</v>
      </c>
      <c r="AP94" s="45">
        <v>0.10796312592592593</v>
      </c>
      <c r="AQ94" s="45">
        <v>5.3981562962962963E-2</v>
      </c>
      <c r="AR94" s="45">
        <v>0.94122763636363638</v>
      </c>
      <c r="AS94" s="45">
        <v>0.34637177018181831</v>
      </c>
      <c r="AT94" s="45">
        <v>11.563653818181816</v>
      </c>
      <c r="AU94" s="45">
        <v>0.44820363636363636</v>
      </c>
      <c r="AV94" s="45">
        <v>14.81094062405387</v>
      </c>
      <c r="AW94" s="45">
        <v>3.7350303030303027</v>
      </c>
      <c r="AX94" s="45">
        <v>2.2111379393939394</v>
      </c>
      <c r="AY94" s="45">
        <v>5.6025454545454538E-2</v>
      </c>
      <c r="AZ94" s="45">
        <v>0.89640727272727272</v>
      </c>
      <c r="BA94" s="45">
        <v>0.34860282828282824</v>
      </c>
      <c r="BB94" s="45">
        <v>2.6669709976565659</v>
      </c>
      <c r="BC94" s="45">
        <v>9.9141747956363648</v>
      </c>
      <c r="BD94" s="45"/>
      <c r="BE94" s="45">
        <v>0</v>
      </c>
      <c r="BF94" s="45">
        <v>9.9141747956363648</v>
      </c>
      <c r="BG94" s="45">
        <v>29.470416666666669</v>
      </c>
      <c r="BH94" s="45">
        <v>2.0998411196257227</v>
      </c>
      <c r="BI94" s="45">
        <v>0.58158206377108801</v>
      </c>
      <c r="BJ94" s="45">
        <v>95.960927845681056</v>
      </c>
      <c r="BK94" s="45"/>
      <c r="BL94" s="45">
        <v>128.11276769574454</v>
      </c>
      <c r="BM94" s="45">
        <v>1189.3186405891802</v>
      </c>
      <c r="BN94" s="45">
        <f t="shared" si="12"/>
        <v>-4.7067307375242176E-8</v>
      </c>
      <c r="BO94" s="45">
        <f t="shared" si="13"/>
        <v>-3.3260897211837811E-8</v>
      </c>
      <c r="BP94" s="46">
        <f t="shared" si="14"/>
        <v>8.6609686609686669</v>
      </c>
      <c r="BQ94" s="46">
        <f t="shared" si="15"/>
        <v>1.8803418803418819</v>
      </c>
      <c r="BR94" s="64">
        <v>3</v>
      </c>
      <c r="BS94" s="46">
        <f t="shared" si="20"/>
        <v>3.4188034188034218</v>
      </c>
      <c r="BT94" s="46">
        <f t="shared" si="21"/>
        <v>12.25</v>
      </c>
      <c r="BU94" s="46">
        <f t="shared" si="22"/>
        <v>13.960113960113972</v>
      </c>
      <c r="BV94" s="45">
        <f t="shared" si="18"/>
        <v>166.03023756391394</v>
      </c>
      <c r="BW94" s="45">
        <f t="shared" si="16"/>
        <v>166.03023748358572</v>
      </c>
      <c r="BX94" s="45">
        <f t="shared" si="17"/>
        <v>1355.348878072766</v>
      </c>
      <c r="BY94" s="45">
        <f t="shared" si="23"/>
        <v>16264.186536873192</v>
      </c>
      <c r="BZ94" s="45">
        <f t="shared" si="19"/>
        <v>32528.373073746385</v>
      </c>
      <c r="CA94" s="48">
        <v>43101</v>
      </c>
      <c r="CB94" s="111">
        <v>0</v>
      </c>
      <c r="CC94" s="111">
        <v>0</v>
      </c>
    </row>
    <row r="95" spans="1:81">
      <c r="A95" s="42" t="s">
        <v>542</v>
      </c>
      <c r="B95" s="42" t="s">
        <v>2</v>
      </c>
      <c r="C95" s="42" t="s">
        <v>165</v>
      </c>
      <c r="D95" s="42" t="s">
        <v>543</v>
      </c>
      <c r="E95" s="43" t="s">
        <v>402</v>
      </c>
      <c r="F95" s="43" t="s">
        <v>63</v>
      </c>
      <c r="G95" s="43">
        <v>1</v>
      </c>
      <c r="H95" s="45">
        <v>260.39999999999998</v>
      </c>
      <c r="I95" s="45">
        <v>260.39999999999998</v>
      </c>
      <c r="J95" s="45"/>
      <c r="K95" s="45"/>
      <c r="L95" s="45"/>
      <c r="M95" s="45"/>
      <c r="N95" s="45"/>
      <c r="O95" s="45"/>
      <c r="P95" s="45">
        <v>8.5221818181818172</v>
      </c>
      <c r="Q95" s="45">
        <v>268.9221818181818</v>
      </c>
      <c r="R95" s="45">
        <v>53.78443636363636</v>
      </c>
      <c r="S95" s="45">
        <v>4.0338327272727268</v>
      </c>
      <c r="T95" s="45">
        <v>2.6892218181818182</v>
      </c>
      <c r="U95" s="45">
        <v>0.53784436363636356</v>
      </c>
      <c r="V95" s="45">
        <v>6.723054545454545</v>
      </c>
      <c r="W95" s="45">
        <v>21.513774545454545</v>
      </c>
      <c r="X95" s="45">
        <v>8.0676654545454536</v>
      </c>
      <c r="Y95" s="45">
        <v>1.6135330909090908</v>
      </c>
      <c r="Z95" s="45">
        <v>98.96336290909089</v>
      </c>
      <c r="AA95" s="45">
        <v>22.410181818181815</v>
      </c>
      <c r="AB95" s="45">
        <v>29.877254399999998</v>
      </c>
      <c r="AC95" s="45">
        <v>19.241776528290913</v>
      </c>
      <c r="AD95" s="45">
        <v>71.529212746472723</v>
      </c>
      <c r="AE95" s="45">
        <v>164.376</v>
      </c>
      <c r="AF95" s="45">
        <v>397</v>
      </c>
      <c r="AG95" s="45">
        <v>0</v>
      </c>
      <c r="AH95" s="45">
        <v>0</v>
      </c>
      <c r="AI95" s="45">
        <v>0</v>
      </c>
      <c r="AJ95" s="45">
        <v>0</v>
      </c>
      <c r="AK95" s="45">
        <v>3.0700000000000003</v>
      </c>
      <c r="AL95" s="45">
        <v>0</v>
      </c>
      <c r="AM95" s="45">
        <v>564.44600000000003</v>
      </c>
      <c r="AN95" s="45">
        <v>734.93857565556357</v>
      </c>
      <c r="AO95" s="45">
        <v>1.349539074074074</v>
      </c>
      <c r="AP95" s="45">
        <v>0.10796312592592593</v>
      </c>
      <c r="AQ95" s="45">
        <v>5.3981562962962963E-2</v>
      </c>
      <c r="AR95" s="45">
        <v>0.94122763636363638</v>
      </c>
      <c r="AS95" s="45">
        <v>0.34637177018181831</v>
      </c>
      <c r="AT95" s="45">
        <v>11.563653818181816</v>
      </c>
      <c r="AU95" s="45">
        <v>0.44820363636363636</v>
      </c>
      <c r="AV95" s="45">
        <v>14.81094062405387</v>
      </c>
      <c r="AW95" s="45">
        <v>3.7350303030303027</v>
      </c>
      <c r="AX95" s="45">
        <v>2.2111379393939394</v>
      </c>
      <c r="AY95" s="45">
        <v>5.6025454545454538E-2</v>
      </c>
      <c r="AZ95" s="45">
        <v>0.89640727272727272</v>
      </c>
      <c r="BA95" s="45">
        <v>0.34860282828282824</v>
      </c>
      <c r="BB95" s="45">
        <v>2.6669709976565659</v>
      </c>
      <c r="BC95" s="45">
        <v>9.9141747956363648</v>
      </c>
      <c r="BD95" s="45"/>
      <c r="BE95" s="45">
        <v>0</v>
      </c>
      <c r="BF95" s="45">
        <v>9.9141747956363648</v>
      </c>
      <c r="BG95" s="45">
        <v>29.470416666666669</v>
      </c>
      <c r="BH95" s="45">
        <v>2.0998411196257227</v>
      </c>
      <c r="BI95" s="45">
        <v>0.58158206377108801</v>
      </c>
      <c r="BJ95" s="45">
        <v>95.960927845681056</v>
      </c>
      <c r="BK95" s="45"/>
      <c r="BL95" s="45">
        <v>128.11276769574454</v>
      </c>
      <c r="BM95" s="45">
        <v>1156.6986405891803</v>
      </c>
      <c r="BN95" s="45">
        <f t="shared" si="12"/>
        <v>-4.7067307375242176E-8</v>
      </c>
      <c r="BO95" s="45">
        <f t="shared" si="13"/>
        <v>-3.3260897211837811E-8</v>
      </c>
      <c r="BP95" s="46">
        <f t="shared" si="14"/>
        <v>8.6609686609686669</v>
      </c>
      <c r="BQ95" s="46">
        <f t="shared" si="15"/>
        <v>1.8803418803418819</v>
      </c>
      <c r="BR95" s="64">
        <v>3</v>
      </c>
      <c r="BS95" s="46">
        <f t="shared" si="20"/>
        <v>3.4188034188034218</v>
      </c>
      <c r="BT95" s="46">
        <f t="shared" si="21"/>
        <v>12.25</v>
      </c>
      <c r="BU95" s="46">
        <f t="shared" si="22"/>
        <v>13.960113960113972</v>
      </c>
      <c r="BV95" s="45">
        <f t="shared" si="18"/>
        <v>161.4764483901248</v>
      </c>
      <c r="BW95" s="45">
        <f t="shared" si="16"/>
        <v>161.47644830979658</v>
      </c>
      <c r="BX95" s="45">
        <f t="shared" si="17"/>
        <v>1318.1750888989768</v>
      </c>
      <c r="BY95" s="45">
        <f t="shared" si="23"/>
        <v>15818.101066787722</v>
      </c>
      <c r="BZ95" s="45">
        <f t="shared" si="19"/>
        <v>31636.202133575443</v>
      </c>
      <c r="CA95" s="48">
        <v>43101</v>
      </c>
      <c r="CB95" s="111">
        <v>0</v>
      </c>
      <c r="CC95" s="111">
        <v>0</v>
      </c>
    </row>
    <row r="96" spans="1:81">
      <c r="A96" s="42" t="s">
        <v>260</v>
      </c>
      <c r="B96" s="42" t="s">
        <v>2</v>
      </c>
      <c r="C96" s="42" t="s">
        <v>238</v>
      </c>
      <c r="D96" s="42" t="s">
        <v>544</v>
      </c>
      <c r="E96" s="43" t="s">
        <v>402</v>
      </c>
      <c r="F96" s="43" t="s">
        <v>63</v>
      </c>
      <c r="G96" s="43">
        <v>1</v>
      </c>
      <c r="H96" s="45">
        <v>260.39999999999998</v>
      </c>
      <c r="I96" s="45">
        <v>260.39999999999998</v>
      </c>
      <c r="J96" s="45"/>
      <c r="K96" s="45"/>
      <c r="L96" s="45"/>
      <c r="M96" s="45"/>
      <c r="N96" s="45"/>
      <c r="O96" s="45"/>
      <c r="P96" s="45">
        <v>8.5221818181818172</v>
      </c>
      <c r="Q96" s="45">
        <v>268.9221818181818</v>
      </c>
      <c r="R96" s="45">
        <v>53.78443636363636</v>
      </c>
      <c r="S96" s="45">
        <v>4.0338327272727268</v>
      </c>
      <c r="T96" s="45">
        <v>2.6892218181818182</v>
      </c>
      <c r="U96" s="45">
        <v>0.53784436363636356</v>
      </c>
      <c r="V96" s="45">
        <v>6.723054545454545</v>
      </c>
      <c r="W96" s="45">
        <v>21.513774545454545</v>
      </c>
      <c r="X96" s="45">
        <v>8.0676654545454536</v>
      </c>
      <c r="Y96" s="45">
        <v>1.6135330909090908</v>
      </c>
      <c r="Z96" s="45">
        <v>98.96336290909089</v>
      </c>
      <c r="AA96" s="45">
        <v>22.410181818181815</v>
      </c>
      <c r="AB96" s="45">
        <v>29.877254399999998</v>
      </c>
      <c r="AC96" s="45">
        <v>19.241776528290913</v>
      </c>
      <c r="AD96" s="45">
        <v>71.529212746472723</v>
      </c>
      <c r="AE96" s="45">
        <v>164.376</v>
      </c>
      <c r="AF96" s="45">
        <v>397</v>
      </c>
      <c r="AG96" s="45">
        <v>0</v>
      </c>
      <c r="AH96" s="45">
        <v>33.44</v>
      </c>
      <c r="AI96" s="45">
        <v>0</v>
      </c>
      <c r="AJ96" s="45">
        <v>0</v>
      </c>
      <c r="AK96" s="45">
        <v>3.0700000000000003</v>
      </c>
      <c r="AL96" s="45">
        <v>0</v>
      </c>
      <c r="AM96" s="45">
        <v>597.88600000000008</v>
      </c>
      <c r="AN96" s="45">
        <v>768.37857565556362</v>
      </c>
      <c r="AO96" s="45">
        <v>1.349539074074074</v>
      </c>
      <c r="AP96" s="45">
        <v>0.10796312592592593</v>
      </c>
      <c r="AQ96" s="45">
        <v>5.3981562962962963E-2</v>
      </c>
      <c r="AR96" s="45">
        <v>0.94122763636363638</v>
      </c>
      <c r="AS96" s="45">
        <v>0.34637177018181831</v>
      </c>
      <c r="AT96" s="45">
        <v>11.563653818181816</v>
      </c>
      <c r="AU96" s="45">
        <v>0.44820363636363636</v>
      </c>
      <c r="AV96" s="45">
        <v>14.81094062405387</v>
      </c>
      <c r="AW96" s="45">
        <v>3.7350303030303027</v>
      </c>
      <c r="AX96" s="45">
        <v>2.2111379393939394</v>
      </c>
      <c r="AY96" s="45">
        <v>5.6025454545454538E-2</v>
      </c>
      <c r="AZ96" s="45">
        <v>0.89640727272727272</v>
      </c>
      <c r="BA96" s="45">
        <v>0.34860282828282824</v>
      </c>
      <c r="BB96" s="45">
        <v>2.6669709976565659</v>
      </c>
      <c r="BC96" s="45">
        <v>9.9141747956363648</v>
      </c>
      <c r="BD96" s="45"/>
      <c r="BE96" s="45">
        <v>0</v>
      </c>
      <c r="BF96" s="45">
        <v>9.9141747956363648</v>
      </c>
      <c r="BG96" s="45">
        <v>29.470416666666669</v>
      </c>
      <c r="BH96" s="45">
        <v>2.0998411196257227</v>
      </c>
      <c r="BI96" s="45">
        <v>0.58158206377108801</v>
      </c>
      <c r="BJ96" s="45">
        <v>95.960927845681056</v>
      </c>
      <c r="BK96" s="45"/>
      <c r="BL96" s="45">
        <v>128.11276769574454</v>
      </c>
      <c r="BM96" s="45">
        <v>1190.1386405891803</v>
      </c>
      <c r="BN96" s="45">
        <f t="shared" si="12"/>
        <v>-4.7067307375242176E-8</v>
      </c>
      <c r="BO96" s="45">
        <f t="shared" si="13"/>
        <v>-3.3260897211837811E-8</v>
      </c>
      <c r="BP96" s="46">
        <f t="shared" si="14"/>
        <v>8.6609686609686669</v>
      </c>
      <c r="BQ96" s="46">
        <f t="shared" si="15"/>
        <v>1.8803418803418819</v>
      </c>
      <c r="BR96" s="64">
        <v>3</v>
      </c>
      <c r="BS96" s="46">
        <f t="shared" si="20"/>
        <v>3.4188034188034218</v>
      </c>
      <c r="BT96" s="46">
        <f t="shared" si="21"/>
        <v>12.25</v>
      </c>
      <c r="BU96" s="46">
        <f t="shared" si="22"/>
        <v>13.960113960113972</v>
      </c>
      <c r="BV96" s="45">
        <f t="shared" si="18"/>
        <v>166.14471049838693</v>
      </c>
      <c r="BW96" s="45">
        <f t="shared" si="16"/>
        <v>166.14471041805871</v>
      </c>
      <c r="BX96" s="45">
        <f t="shared" si="17"/>
        <v>1356.2833510072392</v>
      </c>
      <c r="BY96" s="45">
        <f t="shared" si="23"/>
        <v>16275.40021208687</v>
      </c>
      <c r="BZ96" s="45">
        <f t="shared" si="19"/>
        <v>32550.80042417374</v>
      </c>
      <c r="CA96" s="48">
        <v>43101</v>
      </c>
      <c r="CB96" s="111">
        <v>0</v>
      </c>
      <c r="CC96" s="111">
        <v>0</v>
      </c>
    </row>
    <row r="97" spans="1:81">
      <c r="A97" s="42" t="s">
        <v>260</v>
      </c>
      <c r="B97" s="42" t="s">
        <v>0</v>
      </c>
      <c r="C97" s="42" t="s">
        <v>238</v>
      </c>
      <c r="D97" s="42" t="s">
        <v>545</v>
      </c>
      <c r="E97" s="43" t="s">
        <v>402</v>
      </c>
      <c r="F97" s="43" t="s">
        <v>63</v>
      </c>
      <c r="G97" s="43">
        <v>1</v>
      </c>
      <c r="H97" s="45">
        <v>1041.5999999999999</v>
      </c>
      <c r="I97" s="45">
        <v>1041.5999999999999</v>
      </c>
      <c r="J97" s="45"/>
      <c r="K97" s="45"/>
      <c r="L97" s="45"/>
      <c r="M97" s="45"/>
      <c r="N97" s="45"/>
      <c r="O97" s="45"/>
      <c r="P97" s="45">
        <v>34.088727272727269</v>
      </c>
      <c r="Q97" s="45">
        <v>1075.6887272727272</v>
      </c>
      <c r="R97" s="45">
        <v>215.13774545454544</v>
      </c>
      <c r="S97" s="45">
        <v>16.135330909090907</v>
      </c>
      <c r="T97" s="45">
        <v>10.756887272727273</v>
      </c>
      <c r="U97" s="45">
        <v>2.1513774545454543</v>
      </c>
      <c r="V97" s="45">
        <v>26.89221818181818</v>
      </c>
      <c r="W97" s="45">
        <v>86.055098181818181</v>
      </c>
      <c r="X97" s="45">
        <v>32.270661818181814</v>
      </c>
      <c r="Y97" s="45">
        <v>6.4541323636363632</v>
      </c>
      <c r="Z97" s="45">
        <v>395.85345163636356</v>
      </c>
      <c r="AA97" s="45">
        <v>89.640727272727261</v>
      </c>
      <c r="AB97" s="45">
        <v>119.50901759999999</v>
      </c>
      <c r="AC97" s="45">
        <v>76.967106113163652</v>
      </c>
      <c r="AD97" s="45">
        <v>286.11685098589089</v>
      </c>
      <c r="AE97" s="45">
        <v>117.504</v>
      </c>
      <c r="AF97" s="45">
        <v>397</v>
      </c>
      <c r="AG97" s="45">
        <v>0</v>
      </c>
      <c r="AH97" s="45">
        <v>33.44</v>
      </c>
      <c r="AI97" s="45">
        <v>0</v>
      </c>
      <c r="AJ97" s="45">
        <v>0</v>
      </c>
      <c r="AK97" s="45">
        <v>3.0700000000000003</v>
      </c>
      <c r="AL97" s="45">
        <v>0</v>
      </c>
      <c r="AM97" s="45">
        <v>551.01400000000001</v>
      </c>
      <c r="AN97" s="45">
        <v>1232.9843026222545</v>
      </c>
      <c r="AO97" s="45">
        <v>5.3981562962962961</v>
      </c>
      <c r="AP97" s="45">
        <v>0.43185250370370371</v>
      </c>
      <c r="AQ97" s="45">
        <v>0.21592625185185185</v>
      </c>
      <c r="AR97" s="45">
        <v>3.7649105454545455</v>
      </c>
      <c r="AS97" s="45">
        <v>1.3854870807272732</v>
      </c>
      <c r="AT97" s="45">
        <v>46.254615272727264</v>
      </c>
      <c r="AU97" s="45">
        <v>1.7928145454545454</v>
      </c>
      <c r="AV97" s="45">
        <v>59.243762496215481</v>
      </c>
      <c r="AW97" s="45">
        <v>14.940121212121211</v>
      </c>
      <c r="AX97" s="45">
        <v>8.8445517575757577</v>
      </c>
      <c r="AY97" s="45">
        <v>0.22410181818181815</v>
      </c>
      <c r="AZ97" s="45">
        <v>3.5856290909090909</v>
      </c>
      <c r="BA97" s="45">
        <v>1.3944113131313129</v>
      </c>
      <c r="BB97" s="45">
        <v>10.667883990626263</v>
      </c>
      <c r="BC97" s="45">
        <v>39.656699182545459</v>
      </c>
      <c r="BD97" s="45"/>
      <c r="BE97" s="45">
        <v>0</v>
      </c>
      <c r="BF97" s="45">
        <v>39.656699182545459</v>
      </c>
      <c r="BG97" s="45">
        <v>53.087083333333339</v>
      </c>
      <c r="BH97" s="45">
        <v>8.3993644785028909</v>
      </c>
      <c r="BI97" s="45">
        <v>2.3263282550843525</v>
      </c>
      <c r="BJ97" s="45">
        <v>383.84371138272417</v>
      </c>
      <c r="BK97" s="45"/>
      <c r="BL97" s="45">
        <v>447.65648744964477</v>
      </c>
      <c r="BM97" s="45">
        <v>2855.2299790233874</v>
      </c>
      <c r="BN97" s="45">
        <f t="shared" si="12"/>
        <v>-4.7067307375242176E-8</v>
      </c>
      <c r="BO97" s="45">
        <f t="shared" si="13"/>
        <v>-3.3260897211837811E-8</v>
      </c>
      <c r="BP97" s="46">
        <f t="shared" si="14"/>
        <v>8.6609686609686669</v>
      </c>
      <c r="BQ97" s="46">
        <f t="shared" si="15"/>
        <v>1.8803418803418819</v>
      </c>
      <c r="BR97" s="64">
        <v>3</v>
      </c>
      <c r="BS97" s="46">
        <f t="shared" si="20"/>
        <v>3.4188034188034218</v>
      </c>
      <c r="BT97" s="46">
        <f t="shared" si="21"/>
        <v>12.25</v>
      </c>
      <c r="BU97" s="46">
        <f t="shared" si="22"/>
        <v>13.960113960113972</v>
      </c>
      <c r="BV97" s="45">
        <f t="shared" si="18"/>
        <v>398.59335888378916</v>
      </c>
      <c r="BW97" s="45">
        <f t="shared" si="16"/>
        <v>398.59335880346094</v>
      </c>
      <c r="BX97" s="45">
        <f t="shared" si="17"/>
        <v>3253.8233378268483</v>
      </c>
      <c r="BY97" s="45">
        <f t="shared" si="23"/>
        <v>39045.880053922177</v>
      </c>
      <c r="BZ97" s="45">
        <f t="shared" si="19"/>
        <v>78091.760107844355</v>
      </c>
      <c r="CA97" s="48">
        <v>43101</v>
      </c>
      <c r="CB97" s="111">
        <v>0</v>
      </c>
      <c r="CC97" s="111">
        <v>0</v>
      </c>
    </row>
    <row r="98" spans="1:81">
      <c r="A98" s="42" t="s">
        <v>546</v>
      </c>
      <c r="B98" s="42" t="s">
        <v>2</v>
      </c>
      <c r="C98" s="42" t="s">
        <v>315</v>
      </c>
      <c r="D98" s="42" t="s">
        <v>547</v>
      </c>
      <c r="E98" s="43" t="s">
        <v>402</v>
      </c>
      <c r="F98" s="43" t="s">
        <v>63</v>
      </c>
      <c r="G98" s="43">
        <v>1</v>
      </c>
      <c r="H98" s="45">
        <v>260.39999999999998</v>
      </c>
      <c r="I98" s="45">
        <v>260.39999999999998</v>
      </c>
      <c r="J98" s="45"/>
      <c r="K98" s="45"/>
      <c r="L98" s="45"/>
      <c r="M98" s="45"/>
      <c r="N98" s="45"/>
      <c r="O98" s="45"/>
      <c r="P98" s="45">
        <v>8.5221818181818172</v>
      </c>
      <c r="Q98" s="45">
        <v>268.9221818181818</v>
      </c>
      <c r="R98" s="45">
        <v>53.78443636363636</v>
      </c>
      <c r="S98" s="45">
        <v>4.0338327272727268</v>
      </c>
      <c r="T98" s="45">
        <v>2.6892218181818182</v>
      </c>
      <c r="U98" s="45">
        <v>0.53784436363636356</v>
      </c>
      <c r="V98" s="45">
        <v>6.723054545454545</v>
      </c>
      <c r="W98" s="45">
        <v>21.513774545454545</v>
      </c>
      <c r="X98" s="45">
        <v>8.0676654545454536</v>
      </c>
      <c r="Y98" s="45">
        <v>1.6135330909090908</v>
      </c>
      <c r="Z98" s="45">
        <v>98.96336290909089</v>
      </c>
      <c r="AA98" s="45">
        <v>22.410181818181815</v>
      </c>
      <c r="AB98" s="45">
        <v>29.877254399999998</v>
      </c>
      <c r="AC98" s="45">
        <v>19.241776528290913</v>
      </c>
      <c r="AD98" s="45">
        <v>71.529212746472723</v>
      </c>
      <c r="AE98" s="45">
        <v>164.376</v>
      </c>
      <c r="AF98" s="45">
        <v>397</v>
      </c>
      <c r="AG98" s="45">
        <v>0</v>
      </c>
      <c r="AH98" s="45">
        <v>0</v>
      </c>
      <c r="AI98" s="45">
        <v>0</v>
      </c>
      <c r="AJ98" s="45">
        <v>0</v>
      </c>
      <c r="AK98" s="45">
        <v>3.0700000000000003</v>
      </c>
      <c r="AL98" s="45">
        <v>0</v>
      </c>
      <c r="AM98" s="45">
        <v>564.44600000000003</v>
      </c>
      <c r="AN98" s="45">
        <v>734.93857565556357</v>
      </c>
      <c r="AO98" s="45">
        <v>1.349539074074074</v>
      </c>
      <c r="AP98" s="45">
        <v>0.10796312592592593</v>
      </c>
      <c r="AQ98" s="45">
        <v>5.3981562962962963E-2</v>
      </c>
      <c r="AR98" s="45">
        <v>0.94122763636363638</v>
      </c>
      <c r="AS98" s="45">
        <v>0.34637177018181831</v>
      </c>
      <c r="AT98" s="45">
        <v>11.563653818181816</v>
      </c>
      <c r="AU98" s="45">
        <v>0.44820363636363636</v>
      </c>
      <c r="AV98" s="45">
        <v>14.81094062405387</v>
      </c>
      <c r="AW98" s="45">
        <v>3.7350303030303027</v>
      </c>
      <c r="AX98" s="45">
        <v>2.2111379393939394</v>
      </c>
      <c r="AY98" s="45">
        <v>5.6025454545454538E-2</v>
      </c>
      <c r="AZ98" s="45">
        <v>0.89640727272727272</v>
      </c>
      <c r="BA98" s="45">
        <v>0.34860282828282824</v>
      </c>
      <c r="BB98" s="45">
        <v>2.6669709976565659</v>
      </c>
      <c r="BC98" s="45">
        <v>9.9141747956363648</v>
      </c>
      <c r="BD98" s="45"/>
      <c r="BE98" s="45">
        <v>0</v>
      </c>
      <c r="BF98" s="45">
        <v>9.9141747956363648</v>
      </c>
      <c r="BG98" s="45">
        <v>29.470416666666669</v>
      </c>
      <c r="BH98" s="45">
        <v>2.0998411196257227</v>
      </c>
      <c r="BI98" s="45">
        <v>0.58158206377108801</v>
      </c>
      <c r="BJ98" s="45">
        <v>95.960927845681056</v>
      </c>
      <c r="BK98" s="45"/>
      <c r="BL98" s="45">
        <v>128.11276769574454</v>
      </c>
      <c r="BM98" s="45">
        <v>1156.6986405891803</v>
      </c>
      <c r="BN98" s="45">
        <f t="shared" si="12"/>
        <v>-4.7067307375242176E-8</v>
      </c>
      <c r="BO98" s="45">
        <f t="shared" si="13"/>
        <v>-3.3260897211837811E-8</v>
      </c>
      <c r="BP98" s="46">
        <f t="shared" si="14"/>
        <v>8.6609686609686669</v>
      </c>
      <c r="BQ98" s="46">
        <f t="shared" si="15"/>
        <v>1.8803418803418819</v>
      </c>
      <c r="BR98" s="64">
        <v>3</v>
      </c>
      <c r="BS98" s="46">
        <f t="shared" si="20"/>
        <v>3.4188034188034218</v>
      </c>
      <c r="BT98" s="46">
        <f t="shared" si="21"/>
        <v>12.25</v>
      </c>
      <c r="BU98" s="46">
        <f t="shared" si="22"/>
        <v>13.960113960113972</v>
      </c>
      <c r="BV98" s="45">
        <f t="shared" si="18"/>
        <v>161.4764483901248</v>
      </c>
      <c r="BW98" s="45">
        <f t="shared" si="16"/>
        <v>161.47644830979658</v>
      </c>
      <c r="BX98" s="45">
        <f t="shared" si="17"/>
        <v>1318.1750888989768</v>
      </c>
      <c r="BY98" s="45">
        <f t="shared" si="23"/>
        <v>15818.101066787722</v>
      </c>
      <c r="BZ98" s="45">
        <f t="shared" si="19"/>
        <v>31636.202133575443</v>
      </c>
      <c r="CA98" s="48">
        <v>43101</v>
      </c>
      <c r="CB98" s="111">
        <v>0</v>
      </c>
      <c r="CC98" s="111">
        <v>0</v>
      </c>
    </row>
    <row r="99" spans="1:81">
      <c r="A99" s="42" t="s">
        <v>267</v>
      </c>
      <c r="B99" s="42" t="s">
        <v>1</v>
      </c>
      <c r="C99" s="42" t="s">
        <v>165</v>
      </c>
      <c r="D99" s="42" t="s">
        <v>548</v>
      </c>
      <c r="E99" s="43" t="s">
        <v>402</v>
      </c>
      <c r="F99" s="43" t="s">
        <v>63</v>
      </c>
      <c r="G99" s="43">
        <v>1</v>
      </c>
      <c r="H99" s="45">
        <v>520.79999999999995</v>
      </c>
      <c r="I99" s="45">
        <v>520.79999999999995</v>
      </c>
      <c r="J99" s="45"/>
      <c r="K99" s="45"/>
      <c r="L99" s="45"/>
      <c r="M99" s="45"/>
      <c r="N99" s="45"/>
      <c r="O99" s="45"/>
      <c r="P99" s="45">
        <v>17.044363636363634</v>
      </c>
      <c r="Q99" s="45">
        <v>537.8443636363636</v>
      </c>
      <c r="R99" s="45">
        <v>107.56887272727272</v>
      </c>
      <c r="S99" s="45">
        <v>8.0676654545454536</v>
      </c>
      <c r="T99" s="45">
        <v>5.3784436363636363</v>
      </c>
      <c r="U99" s="45">
        <v>1.0756887272727271</v>
      </c>
      <c r="V99" s="45">
        <v>13.44610909090909</v>
      </c>
      <c r="W99" s="45">
        <v>43.027549090909091</v>
      </c>
      <c r="X99" s="45">
        <v>16.135330909090907</v>
      </c>
      <c r="Y99" s="45">
        <v>3.2270661818181816</v>
      </c>
      <c r="Z99" s="45">
        <v>197.92672581818178</v>
      </c>
      <c r="AA99" s="45">
        <v>44.820363636363631</v>
      </c>
      <c r="AB99" s="45">
        <v>59.754508799999996</v>
      </c>
      <c r="AC99" s="45">
        <v>38.483553056581826</v>
      </c>
      <c r="AD99" s="45">
        <v>143.05842549294545</v>
      </c>
      <c r="AE99" s="45">
        <v>148.75200000000001</v>
      </c>
      <c r="AF99" s="45">
        <v>397</v>
      </c>
      <c r="AG99" s="45">
        <v>0</v>
      </c>
      <c r="AH99" s="45">
        <v>0</v>
      </c>
      <c r="AI99" s="45">
        <v>0</v>
      </c>
      <c r="AJ99" s="45">
        <v>0</v>
      </c>
      <c r="AK99" s="45">
        <v>3.0700000000000003</v>
      </c>
      <c r="AL99" s="45">
        <v>0</v>
      </c>
      <c r="AM99" s="45">
        <v>548.822</v>
      </c>
      <c r="AN99" s="45">
        <v>889.80715131112731</v>
      </c>
      <c r="AO99" s="45">
        <v>2.6990781481481481</v>
      </c>
      <c r="AP99" s="45">
        <v>0.21592625185185185</v>
      </c>
      <c r="AQ99" s="45">
        <v>0.10796312592592593</v>
      </c>
      <c r="AR99" s="45">
        <v>1.8824552727272728</v>
      </c>
      <c r="AS99" s="45">
        <v>0.69274354036363661</v>
      </c>
      <c r="AT99" s="45">
        <v>23.127307636363632</v>
      </c>
      <c r="AU99" s="45">
        <v>0.89640727272727272</v>
      </c>
      <c r="AV99" s="45">
        <v>29.621881248107741</v>
      </c>
      <c r="AW99" s="45">
        <v>7.4700606060606054</v>
      </c>
      <c r="AX99" s="45">
        <v>4.4222758787878789</v>
      </c>
      <c r="AY99" s="45">
        <v>0.11205090909090908</v>
      </c>
      <c r="AZ99" s="45">
        <v>1.7928145454545454</v>
      </c>
      <c r="BA99" s="45">
        <v>0.69720565656565647</v>
      </c>
      <c r="BB99" s="45">
        <v>5.3339419953131317</v>
      </c>
      <c r="BC99" s="45">
        <v>19.82834959127273</v>
      </c>
      <c r="BD99" s="45"/>
      <c r="BE99" s="45">
        <v>0</v>
      </c>
      <c r="BF99" s="45">
        <v>19.82834959127273</v>
      </c>
      <c r="BG99" s="45">
        <v>29.470416666666669</v>
      </c>
      <c r="BH99" s="45">
        <v>4.1996822392514455</v>
      </c>
      <c r="BI99" s="45">
        <v>1.1631641275421762</v>
      </c>
      <c r="BJ99" s="45">
        <v>191.92185569136208</v>
      </c>
      <c r="BK99" s="45"/>
      <c r="BL99" s="45">
        <v>226.75511872482238</v>
      </c>
      <c r="BM99" s="45">
        <v>1703.8568645116939</v>
      </c>
      <c r="BN99" s="45">
        <f t="shared" si="12"/>
        <v>-4.7067307375242176E-8</v>
      </c>
      <c r="BO99" s="45">
        <f t="shared" si="13"/>
        <v>-3.3260897211837811E-8</v>
      </c>
      <c r="BP99" s="46">
        <f t="shared" si="14"/>
        <v>8.5633802816901436</v>
      </c>
      <c r="BQ99" s="46">
        <f t="shared" si="15"/>
        <v>1.8591549295774654</v>
      </c>
      <c r="BR99" s="64">
        <v>2</v>
      </c>
      <c r="BS99" s="46">
        <f t="shared" si="20"/>
        <v>2.2535211267605644</v>
      </c>
      <c r="BT99" s="46">
        <f t="shared" si="21"/>
        <v>11.25</v>
      </c>
      <c r="BU99" s="46">
        <f t="shared" si="22"/>
        <v>12.676056338028173</v>
      </c>
      <c r="BV99" s="45">
        <f t="shared" si="18"/>
        <v>215.98185605468024</v>
      </c>
      <c r="BW99" s="45">
        <f t="shared" si="16"/>
        <v>215.98185597435202</v>
      </c>
      <c r="BX99" s="45">
        <f t="shared" si="17"/>
        <v>1919.838720486046</v>
      </c>
      <c r="BY99" s="45">
        <f t="shared" si="23"/>
        <v>23038.06464583255</v>
      </c>
      <c r="BZ99" s="45">
        <f t="shared" si="19"/>
        <v>46076.1292916651</v>
      </c>
      <c r="CA99" s="48">
        <v>43101</v>
      </c>
      <c r="CB99" s="111">
        <v>0</v>
      </c>
      <c r="CC99" s="111">
        <v>0</v>
      </c>
    </row>
    <row r="100" spans="1:81">
      <c r="A100" s="42" t="s">
        <v>549</v>
      </c>
      <c r="B100" s="42" t="s">
        <v>2</v>
      </c>
      <c r="C100" s="42" t="s">
        <v>405</v>
      </c>
      <c r="D100" s="42" t="s">
        <v>550</v>
      </c>
      <c r="E100" s="43" t="s">
        <v>402</v>
      </c>
      <c r="F100" s="43" t="s">
        <v>63</v>
      </c>
      <c r="G100" s="43">
        <v>1</v>
      </c>
      <c r="H100" s="45">
        <v>260.39999999999998</v>
      </c>
      <c r="I100" s="45">
        <v>260.39999999999998</v>
      </c>
      <c r="J100" s="45"/>
      <c r="K100" s="45"/>
      <c r="L100" s="45"/>
      <c r="M100" s="45"/>
      <c r="N100" s="45"/>
      <c r="O100" s="45"/>
      <c r="P100" s="45">
        <v>8.5221818181818172</v>
      </c>
      <c r="Q100" s="45">
        <v>268.9221818181818</v>
      </c>
      <c r="R100" s="45">
        <v>53.78443636363636</v>
      </c>
      <c r="S100" s="45">
        <v>4.0338327272727268</v>
      </c>
      <c r="T100" s="45">
        <v>2.6892218181818182</v>
      </c>
      <c r="U100" s="45">
        <v>0.53784436363636356</v>
      </c>
      <c r="V100" s="45">
        <v>6.723054545454545</v>
      </c>
      <c r="W100" s="45">
        <v>21.513774545454545</v>
      </c>
      <c r="X100" s="45">
        <v>8.0676654545454536</v>
      </c>
      <c r="Y100" s="45">
        <v>1.6135330909090908</v>
      </c>
      <c r="Z100" s="45">
        <v>98.96336290909089</v>
      </c>
      <c r="AA100" s="45">
        <v>22.410181818181815</v>
      </c>
      <c r="AB100" s="45">
        <v>29.877254399999998</v>
      </c>
      <c r="AC100" s="45">
        <v>19.241776528290913</v>
      </c>
      <c r="AD100" s="45">
        <v>71.529212746472723</v>
      </c>
      <c r="AE100" s="45">
        <v>164.376</v>
      </c>
      <c r="AF100" s="45">
        <v>397</v>
      </c>
      <c r="AG100" s="45">
        <v>0</v>
      </c>
      <c r="AH100" s="45">
        <v>0</v>
      </c>
      <c r="AI100" s="45">
        <v>0</v>
      </c>
      <c r="AJ100" s="45">
        <v>0</v>
      </c>
      <c r="AK100" s="45">
        <v>3.0700000000000003</v>
      </c>
      <c r="AL100" s="45">
        <v>0</v>
      </c>
      <c r="AM100" s="45">
        <v>564.44600000000003</v>
      </c>
      <c r="AN100" s="45">
        <v>734.93857565556357</v>
      </c>
      <c r="AO100" s="45">
        <v>1.349539074074074</v>
      </c>
      <c r="AP100" s="45">
        <v>0.10796312592592593</v>
      </c>
      <c r="AQ100" s="45">
        <v>5.3981562962962963E-2</v>
      </c>
      <c r="AR100" s="45">
        <v>0.94122763636363638</v>
      </c>
      <c r="AS100" s="45">
        <v>0.34637177018181831</v>
      </c>
      <c r="AT100" s="45">
        <v>11.563653818181816</v>
      </c>
      <c r="AU100" s="45">
        <v>0.44820363636363636</v>
      </c>
      <c r="AV100" s="45">
        <v>14.81094062405387</v>
      </c>
      <c r="AW100" s="45">
        <v>3.7350303030303027</v>
      </c>
      <c r="AX100" s="45">
        <v>2.2111379393939394</v>
      </c>
      <c r="AY100" s="45">
        <v>5.6025454545454538E-2</v>
      </c>
      <c r="AZ100" s="45">
        <v>0.89640727272727272</v>
      </c>
      <c r="BA100" s="45">
        <v>0.34860282828282824</v>
      </c>
      <c r="BB100" s="45">
        <v>2.6669709976565659</v>
      </c>
      <c r="BC100" s="45">
        <v>9.9141747956363648</v>
      </c>
      <c r="BD100" s="45"/>
      <c r="BE100" s="45">
        <v>0</v>
      </c>
      <c r="BF100" s="45">
        <v>9.9141747956363648</v>
      </c>
      <c r="BG100" s="45">
        <v>29.470416666666669</v>
      </c>
      <c r="BH100" s="45">
        <v>2.0998411196257227</v>
      </c>
      <c r="BI100" s="45">
        <v>0.58158206377108801</v>
      </c>
      <c r="BJ100" s="45">
        <v>95.960927845681056</v>
      </c>
      <c r="BK100" s="45"/>
      <c r="BL100" s="45">
        <v>128.11276769574454</v>
      </c>
      <c r="BM100" s="45">
        <v>1156.6986405891803</v>
      </c>
      <c r="BN100" s="45">
        <f t="shared" si="12"/>
        <v>-4.7067307375242176E-8</v>
      </c>
      <c r="BO100" s="45">
        <f t="shared" si="13"/>
        <v>-3.3260897211837811E-8</v>
      </c>
      <c r="BP100" s="46">
        <f t="shared" si="14"/>
        <v>8.6609686609686669</v>
      </c>
      <c r="BQ100" s="46">
        <f t="shared" si="15"/>
        <v>1.8803418803418819</v>
      </c>
      <c r="BR100" s="64">
        <v>3</v>
      </c>
      <c r="BS100" s="46">
        <f t="shared" si="20"/>
        <v>3.4188034188034218</v>
      </c>
      <c r="BT100" s="46">
        <f t="shared" si="21"/>
        <v>12.25</v>
      </c>
      <c r="BU100" s="46">
        <f t="shared" si="22"/>
        <v>13.960113960113972</v>
      </c>
      <c r="BV100" s="45">
        <f t="shared" si="18"/>
        <v>161.4764483901248</v>
      </c>
      <c r="BW100" s="45">
        <f t="shared" si="16"/>
        <v>161.47644830979658</v>
      </c>
      <c r="BX100" s="45">
        <f t="shared" si="17"/>
        <v>1318.1750888989768</v>
      </c>
      <c r="BY100" s="45">
        <f t="shared" si="23"/>
        <v>15818.101066787722</v>
      </c>
      <c r="BZ100" s="45">
        <f t="shared" si="19"/>
        <v>31636.202133575443</v>
      </c>
      <c r="CA100" s="48">
        <v>43101</v>
      </c>
      <c r="CB100" s="111">
        <v>0</v>
      </c>
      <c r="CC100" s="111">
        <v>0</v>
      </c>
    </row>
    <row r="101" spans="1:81">
      <c r="A101" s="42" t="s">
        <v>270</v>
      </c>
      <c r="B101" s="42" t="s">
        <v>0</v>
      </c>
      <c r="C101" s="42" t="s">
        <v>271</v>
      </c>
      <c r="D101" s="42" t="s">
        <v>551</v>
      </c>
      <c r="E101" s="43" t="s">
        <v>402</v>
      </c>
      <c r="F101" s="43" t="s">
        <v>63</v>
      </c>
      <c r="G101" s="43">
        <v>1</v>
      </c>
      <c r="H101" s="45">
        <v>1041.5999999999999</v>
      </c>
      <c r="I101" s="45">
        <v>1041.5999999999999</v>
      </c>
      <c r="J101" s="45"/>
      <c r="K101" s="45"/>
      <c r="L101" s="45"/>
      <c r="M101" s="45"/>
      <c r="N101" s="45"/>
      <c r="O101" s="45"/>
      <c r="P101" s="45">
        <v>34.088727272727269</v>
      </c>
      <c r="Q101" s="45">
        <v>1075.6887272727272</v>
      </c>
      <c r="R101" s="45">
        <v>215.13774545454544</v>
      </c>
      <c r="S101" s="45">
        <v>16.135330909090907</v>
      </c>
      <c r="T101" s="45">
        <v>10.756887272727273</v>
      </c>
      <c r="U101" s="45">
        <v>2.1513774545454543</v>
      </c>
      <c r="V101" s="45">
        <v>26.89221818181818</v>
      </c>
      <c r="W101" s="45">
        <v>86.055098181818181</v>
      </c>
      <c r="X101" s="45">
        <v>32.270661818181814</v>
      </c>
      <c r="Y101" s="45">
        <v>6.4541323636363632</v>
      </c>
      <c r="Z101" s="45">
        <v>395.85345163636356</v>
      </c>
      <c r="AA101" s="45">
        <v>89.640727272727261</v>
      </c>
      <c r="AB101" s="45">
        <v>119.50901759999999</v>
      </c>
      <c r="AC101" s="45">
        <v>76.967106113163652</v>
      </c>
      <c r="AD101" s="45">
        <v>286.11685098589089</v>
      </c>
      <c r="AE101" s="45">
        <v>117.504</v>
      </c>
      <c r="AF101" s="45">
        <v>397</v>
      </c>
      <c r="AG101" s="45">
        <v>0</v>
      </c>
      <c r="AH101" s="45">
        <v>0</v>
      </c>
      <c r="AI101" s="45">
        <v>0</v>
      </c>
      <c r="AJ101" s="45">
        <v>0</v>
      </c>
      <c r="AK101" s="45">
        <v>3.0700000000000003</v>
      </c>
      <c r="AL101" s="45">
        <v>0</v>
      </c>
      <c r="AM101" s="45">
        <v>517.57400000000007</v>
      </c>
      <c r="AN101" s="45">
        <v>1199.5443026222545</v>
      </c>
      <c r="AO101" s="45">
        <v>5.3981562962962961</v>
      </c>
      <c r="AP101" s="45">
        <v>0.43185250370370371</v>
      </c>
      <c r="AQ101" s="45">
        <v>0.21592625185185185</v>
      </c>
      <c r="AR101" s="45">
        <v>3.7649105454545455</v>
      </c>
      <c r="AS101" s="45">
        <v>1.3854870807272732</v>
      </c>
      <c r="AT101" s="45">
        <v>46.254615272727264</v>
      </c>
      <c r="AU101" s="45">
        <v>1.7928145454545454</v>
      </c>
      <c r="AV101" s="45">
        <v>59.243762496215481</v>
      </c>
      <c r="AW101" s="45">
        <v>14.940121212121211</v>
      </c>
      <c r="AX101" s="45">
        <v>8.8445517575757577</v>
      </c>
      <c r="AY101" s="45">
        <v>0.22410181818181815</v>
      </c>
      <c r="AZ101" s="45">
        <v>3.5856290909090909</v>
      </c>
      <c r="BA101" s="45">
        <v>1.3944113131313129</v>
      </c>
      <c r="BB101" s="45">
        <v>10.667883990626263</v>
      </c>
      <c r="BC101" s="45">
        <v>39.656699182545459</v>
      </c>
      <c r="BD101" s="45"/>
      <c r="BE101" s="45">
        <v>0</v>
      </c>
      <c r="BF101" s="45">
        <v>39.656699182545459</v>
      </c>
      <c r="BG101" s="45">
        <v>53.087083333333339</v>
      </c>
      <c r="BH101" s="45">
        <v>8.3993644785028909</v>
      </c>
      <c r="BI101" s="45">
        <v>2.3263282550843525</v>
      </c>
      <c r="BJ101" s="45">
        <v>383.84371138272417</v>
      </c>
      <c r="BK101" s="45"/>
      <c r="BL101" s="45">
        <v>447.65648744964477</v>
      </c>
      <c r="BM101" s="45">
        <v>2821.7899790233873</v>
      </c>
      <c r="BN101" s="45">
        <f t="shared" si="12"/>
        <v>-4.7067307375242176E-8</v>
      </c>
      <c r="BO101" s="45">
        <f t="shared" si="13"/>
        <v>-3.3260897211837811E-8</v>
      </c>
      <c r="BP101" s="46">
        <f t="shared" si="14"/>
        <v>8.6609686609686669</v>
      </c>
      <c r="BQ101" s="46">
        <f t="shared" si="15"/>
        <v>1.8803418803418819</v>
      </c>
      <c r="BR101" s="64">
        <v>3</v>
      </c>
      <c r="BS101" s="46">
        <f t="shared" si="20"/>
        <v>3.4188034188034218</v>
      </c>
      <c r="BT101" s="46">
        <f t="shared" si="21"/>
        <v>12.25</v>
      </c>
      <c r="BU101" s="46">
        <f t="shared" si="22"/>
        <v>13.960113960113972</v>
      </c>
      <c r="BV101" s="45">
        <f t="shared" si="18"/>
        <v>393.92509677552704</v>
      </c>
      <c r="BW101" s="45">
        <f t="shared" si="16"/>
        <v>393.92509669519882</v>
      </c>
      <c r="BX101" s="45">
        <f t="shared" si="17"/>
        <v>3215.7150757185864</v>
      </c>
      <c r="BY101" s="45">
        <f t="shared" si="23"/>
        <v>38588.580908623037</v>
      </c>
      <c r="BZ101" s="45">
        <f t="shared" si="19"/>
        <v>77177.161817246073</v>
      </c>
      <c r="CA101" s="48">
        <v>43101</v>
      </c>
      <c r="CB101" s="111">
        <v>0</v>
      </c>
      <c r="CC101" s="111">
        <v>0</v>
      </c>
    </row>
    <row r="102" spans="1:81">
      <c r="A102" s="42" t="s">
        <v>552</v>
      </c>
      <c r="B102" s="42" t="s">
        <v>1</v>
      </c>
      <c r="C102" s="42" t="s">
        <v>175</v>
      </c>
      <c r="D102" s="42" t="s">
        <v>553</v>
      </c>
      <c r="E102" s="43" t="s">
        <v>402</v>
      </c>
      <c r="F102" s="43" t="s">
        <v>63</v>
      </c>
      <c r="G102" s="43">
        <v>1</v>
      </c>
      <c r="H102" s="45">
        <v>520.79999999999995</v>
      </c>
      <c r="I102" s="45">
        <v>520.79999999999995</v>
      </c>
      <c r="J102" s="45"/>
      <c r="K102" s="45"/>
      <c r="L102" s="45"/>
      <c r="M102" s="45"/>
      <c r="N102" s="45"/>
      <c r="O102" s="45"/>
      <c r="P102" s="45">
        <v>17.044363636363634</v>
      </c>
      <c r="Q102" s="45">
        <v>537.8443636363636</v>
      </c>
      <c r="R102" s="45">
        <v>107.56887272727272</v>
      </c>
      <c r="S102" s="45">
        <v>8.0676654545454536</v>
      </c>
      <c r="T102" s="45">
        <v>5.3784436363636363</v>
      </c>
      <c r="U102" s="45">
        <v>1.0756887272727271</v>
      </c>
      <c r="V102" s="45">
        <v>13.44610909090909</v>
      </c>
      <c r="W102" s="45">
        <v>43.027549090909091</v>
      </c>
      <c r="X102" s="45">
        <v>16.135330909090907</v>
      </c>
      <c r="Y102" s="45">
        <v>3.2270661818181816</v>
      </c>
      <c r="Z102" s="45">
        <v>197.92672581818178</v>
      </c>
      <c r="AA102" s="45">
        <v>44.820363636363631</v>
      </c>
      <c r="AB102" s="45">
        <v>59.754508799999996</v>
      </c>
      <c r="AC102" s="45">
        <v>38.483553056581826</v>
      </c>
      <c r="AD102" s="45">
        <v>143.05842549294545</v>
      </c>
      <c r="AE102" s="45">
        <v>148.75200000000001</v>
      </c>
      <c r="AF102" s="45">
        <v>397</v>
      </c>
      <c r="AG102" s="45">
        <v>0</v>
      </c>
      <c r="AH102" s="45">
        <v>0</v>
      </c>
      <c r="AI102" s="45">
        <v>0</v>
      </c>
      <c r="AJ102" s="45">
        <v>0</v>
      </c>
      <c r="AK102" s="45">
        <v>3.0700000000000003</v>
      </c>
      <c r="AL102" s="45">
        <v>0</v>
      </c>
      <c r="AM102" s="45">
        <v>548.822</v>
      </c>
      <c r="AN102" s="45">
        <v>889.80715131112731</v>
      </c>
      <c r="AO102" s="45">
        <v>2.6990781481481481</v>
      </c>
      <c r="AP102" s="45">
        <v>0.21592625185185185</v>
      </c>
      <c r="AQ102" s="45">
        <v>0.10796312592592593</v>
      </c>
      <c r="AR102" s="45">
        <v>1.8824552727272728</v>
      </c>
      <c r="AS102" s="45">
        <v>0.69274354036363661</v>
      </c>
      <c r="AT102" s="45">
        <v>23.127307636363632</v>
      </c>
      <c r="AU102" s="45">
        <v>0.89640727272727272</v>
      </c>
      <c r="AV102" s="45">
        <v>29.621881248107741</v>
      </c>
      <c r="AW102" s="45">
        <v>7.4700606060606054</v>
      </c>
      <c r="AX102" s="45">
        <v>4.4222758787878789</v>
      </c>
      <c r="AY102" s="45">
        <v>0.11205090909090908</v>
      </c>
      <c r="AZ102" s="45">
        <v>1.7928145454545454</v>
      </c>
      <c r="BA102" s="45">
        <v>0.69720565656565647</v>
      </c>
      <c r="BB102" s="45">
        <v>5.3339419953131317</v>
      </c>
      <c r="BC102" s="45">
        <v>19.82834959127273</v>
      </c>
      <c r="BD102" s="45"/>
      <c r="BE102" s="45">
        <v>0</v>
      </c>
      <c r="BF102" s="45">
        <v>19.82834959127273</v>
      </c>
      <c r="BG102" s="45">
        <v>29.470416666666669</v>
      </c>
      <c r="BH102" s="45">
        <v>4.1996822392514455</v>
      </c>
      <c r="BI102" s="45">
        <v>1.1631641275421762</v>
      </c>
      <c r="BJ102" s="45">
        <v>191.92185569136208</v>
      </c>
      <c r="BK102" s="45"/>
      <c r="BL102" s="45">
        <v>226.75511872482238</v>
      </c>
      <c r="BM102" s="45">
        <v>1703.8568645116939</v>
      </c>
      <c r="BN102" s="45">
        <f t="shared" si="12"/>
        <v>-4.7067307375242176E-8</v>
      </c>
      <c r="BO102" s="45">
        <f t="shared" si="13"/>
        <v>-3.3260897211837811E-8</v>
      </c>
      <c r="BP102" s="46">
        <f t="shared" si="14"/>
        <v>8.6609686609686669</v>
      </c>
      <c r="BQ102" s="46">
        <f t="shared" si="15"/>
        <v>1.8803418803418819</v>
      </c>
      <c r="BR102" s="64">
        <v>3</v>
      </c>
      <c r="BS102" s="46">
        <f t="shared" si="20"/>
        <v>3.4188034188034218</v>
      </c>
      <c r="BT102" s="46">
        <f t="shared" si="21"/>
        <v>12.25</v>
      </c>
      <c r="BU102" s="46">
        <f t="shared" si="22"/>
        <v>13.960113960113972</v>
      </c>
      <c r="BV102" s="45">
        <f t="shared" si="18"/>
        <v>237.8603599918433</v>
      </c>
      <c r="BW102" s="45">
        <f t="shared" si="16"/>
        <v>237.86035991151508</v>
      </c>
      <c r="BX102" s="45">
        <f t="shared" si="17"/>
        <v>1941.717224423209</v>
      </c>
      <c r="BY102" s="45">
        <f t="shared" si="23"/>
        <v>23300.606693078509</v>
      </c>
      <c r="BZ102" s="45">
        <f t="shared" si="19"/>
        <v>46601.213386157018</v>
      </c>
      <c r="CA102" s="48">
        <v>43101</v>
      </c>
      <c r="CB102" s="111">
        <v>0</v>
      </c>
      <c r="CC102" s="111">
        <v>0</v>
      </c>
    </row>
    <row r="103" spans="1:81">
      <c r="A103" s="42" t="s">
        <v>274</v>
      </c>
      <c r="B103" s="42" t="s">
        <v>2</v>
      </c>
      <c r="C103" s="42" t="s">
        <v>67</v>
      </c>
      <c r="D103" s="42" t="s">
        <v>554</v>
      </c>
      <c r="E103" s="43" t="s">
        <v>402</v>
      </c>
      <c r="F103" s="43" t="s">
        <v>63</v>
      </c>
      <c r="G103" s="43">
        <v>1</v>
      </c>
      <c r="H103" s="45">
        <v>260.39999999999998</v>
      </c>
      <c r="I103" s="45">
        <v>260.39999999999998</v>
      </c>
      <c r="J103" s="45"/>
      <c r="K103" s="45"/>
      <c r="L103" s="45"/>
      <c r="M103" s="45"/>
      <c r="N103" s="45"/>
      <c r="O103" s="45"/>
      <c r="P103" s="45">
        <v>8.5221818181818172</v>
      </c>
      <c r="Q103" s="45">
        <v>268.9221818181818</v>
      </c>
      <c r="R103" s="45">
        <v>53.78443636363636</v>
      </c>
      <c r="S103" s="45">
        <v>4.0338327272727268</v>
      </c>
      <c r="T103" s="45">
        <v>2.6892218181818182</v>
      </c>
      <c r="U103" s="45">
        <v>0.53784436363636356</v>
      </c>
      <c r="V103" s="45">
        <v>6.723054545454545</v>
      </c>
      <c r="W103" s="45">
        <v>21.513774545454545</v>
      </c>
      <c r="X103" s="45">
        <v>8.0676654545454536</v>
      </c>
      <c r="Y103" s="45">
        <v>1.6135330909090908</v>
      </c>
      <c r="Z103" s="45">
        <v>98.96336290909089</v>
      </c>
      <c r="AA103" s="45">
        <v>22.410181818181815</v>
      </c>
      <c r="AB103" s="45">
        <v>29.877254399999998</v>
      </c>
      <c r="AC103" s="45">
        <v>19.241776528290913</v>
      </c>
      <c r="AD103" s="45">
        <v>71.529212746472723</v>
      </c>
      <c r="AE103" s="45">
        <v>164.376</v>
      </c>
      <c r="AF103" s="45">
        <v>397</v>
      </c>
      <c r="AG103" s="45">
        <v>0</v>
      </c>
      <c r="AH103" s="45">
        <v>0</v>
      </c>
      <c r="AI103" s="45">
        <v>9.84</v>
      </c>
      <c r="AJ103" s="45">
        <v>0</v>
      </c>
      <c r="AK103" s="45">
        <v>3.0700000000000003</v>
      </c>
      <c r="AL103" s="45">
        <v>0</v>
      </c>
      <c r="AM103" s="45">
        <v>574.28600000000006</v>
      </c>
      <c r="AN103" s="45">
        <v>744.7785756555636</v>
      </c>
      <c r="AO103" s="45">
        <v>1.349539074074074</v>
      </c>
      <c r="AP103" s="45">
        <v>0.10796312592592593</v>
      </c>
      <c r="AQ103" s="45">
        <v>5.3981562962962963E-2</v>
      </c>
      <c r="AR103" s="45">
        <v>0.94122763636363638</v>
      </c>
      <c r="AS103" s="45">
        <v>0.34637177018181831</v>
      </c>
      <c r="AT103" s="45">
        <v>11.563653818181816</v>
      </c>
      <c r="AU103" s="45">
        <v>0.44820363636363636</v>
      </c>
      <c r="AV103" s="45">
        <v>14.81094062405387</v>
      </c>
      <c r="AW103" s="45">
        <v>3.7350303030303027</v>
      </c>
      <c r="AX103" s="45">
        <v>2.2111379393939394</v>
      </c>
      <c r="AY103" s="45">
        <v>5.6025454545454538E-2</v>
      </c>
      <c r="AZ103" s="45">
        <v>0.89640727272727272</v>
      </c>
      <c r="BA103" s="45">
        <v>0.34860282828282824</v>
      </c>
      <c r="BB103" s="45">
        <v>2.6669709976565659</v>
      </c>
      <c r="BC103" s="45">
        <v>9.9141747956363648</v>
      </c>
      <c r="BD103" s="45"/>
      <c r="BE103" s="45">
        <v>0</v>
      </c>
      <c r="BF103" s="45">
        <v>9.9141747956363648</v>
      </c>
      <c r="BG103" s="45">
        <v>29.470416666666669</v>
      </c>
      <c r="BH103" s="45">
        <v>2.0998411196257227</v>
      </c>
      <c r="BI103" s="45">
        <v>0.58158206377108801</v>
      </c>
      <c r="BJ103" s="45">
        <v>95.960927845681056</v>
      </c>
      <c r="BK103" s="45"/>
      <c r="BL103" s="45">
        <v>128.11276769574454</v>
      </c>
      <c r="BM103" s="45">
        <v>1166.5386405891802</v>
      </c>
      <c r="BN103" s="45">
        <f t="shared" si="12"/>
        <v>-4.7067307375242176E-8</v>
      </c>
      <c r="BO103" s="45">
        <f t="shared" si="13"/>
        <v>-3.3260897211837811E-8</v>
      </c>
      <c r="BP103" s="46">
        <f t="shared" si="14"/>
        <v>8.6609686609686669</v>
      </c>
      <c r="BQ103" s="46">
        <f t="shared" si="15"/>
        <v>1.8803418803418819</v>
      </c>
      <c r="BR103" s="64">
        <v>3</v>
      </c>
      <c r="BS103" s="46">
        <f t="shared" si="20"/>
        <v>3.4188034188034218</v>
      </c>
      <c r="BT103" s="46">
        <f t="shared" si="21"/>
        <v>12.25</v>
      </c>
      <c r="BU103" s="46">
        <f t="shared" si="22"/>
        <v>13.960113960113972</v>
      </c>
      <c r="BV103" s="45">
        <f t="shared" si="18"/>
        <v>162.8501236038</v>
      </c>
      <c r="BW103" s="45">
        <f t="shared" si="16"/>
        <v>162.85012352347178</v>
      </c>
      <c r="BX103" s="45">
        <f t="shared" si="17"/>
        <v>1329.3887641126521</v>
      </c>
      <c r="BY103" s="45">
        <f t="shared" si="23"/>
        <v>15952.665169351825</v>
      </c>
      <c r="BZ103" s="45">
        <f t="shared" si="19"/>
        <v>31905.33033870365</v>
      </c>
      <c r="CA103" s="48">
        <v>43101</v>
      </c>
      <c r="CB103" s="111">
        <v>0</v>
      </c>
      <c r="CC103" s="111">
        <v>0</v>
      </c>
    </row>
    <row r="104" spans="1:81">
      <c r="A104" s="42" t="s">
        <v>555</v>
      </c>
      <c r="B104" s="42" t="s">
        <v>2</v>
      </c>
      <c r="C104" s="42" t="s">
        <v>315</v>
      </c>
      <c r="D104" s="42" t="s">
        <v>556</v>
      </c>
      <c r="E104" s="43" t="s">
        <v>402</v>
      </c>
      <c r="F104" s="43" t="s">
        <v>63</v>
      </c>
      <c r="G104" s="43">
        <v>1</v>
      </c>
      <c r="H104" s="45">
        <v>260.39999999999998</v>
      </c>
      <c r="I104" s="45">
        <v>260.39999999999998</v>
      </c>
      <c r="J104" s="45"/>
      <c r="K104" s="45"/>
      <c r="L104" s="45"/>
      <c r="M104" s="45"/>
      <c r="N104" s="45"/>
      <c r="O104" s="45"/>
      <c r="P104" s="45">
        <v>8.5221818181818172</v>
      </c>
      <c r="Q104" s="45">
        <v>268.9221818181818</v>
      </c>
      <c r="R104" s="45">
        <v>53.78443636363636</v>
      </c>
      <c r="S104" s="45">
        <v>4.0338327272727268</v>
      </c>
      <c r="T104" s="45">
        <v>2.6892218181818182</v>
      </c>
      <c r="U104" s="45">
        <v>0.53784436363636356</v>
      </c>
      <c r="V104" s="45">
        <v>6.723054545454545</v>
      </c>
      <c r="W104" s="45">
        <v>21.513774545454545</v>
      </c>
      <c r="X104" s="45">
        <v>8.0676654545454536</v>
      </c>
      <c r="Y104" s="45">
        <v>1.6135330909090908</v>
      </c>
      <c r="Z104" s="45">
        <v>98.96336290909089</v>
      </c>
      <c r="AA104" s="45">
        <v>22.410181818181815</v>
      </c>
      <c r="AB104" s="45">
        <v>29.877254399999998</v>
      </c>
      <c r="AC104" s="45">
        <v>19.241776528290913</v>
      </c>
      <c r="AD104" s="45">
        <v>71.529212746472723</v>
      </c>
      <c r="AE104" s="45">
        <v>164.376</v>
      </c>
      <c r="AF104" s="45">
        <v>397</v>
      </c>
      <c r="AG104" s="45">
        <v>0</v>
      </c>
      <c r="AH104" s="45">
        <v>0</v>
      </c>
      <c r="AI104" s="45">
        <v>0</v>
      </c>
      <c r="AJ104" s="45">
        <v>0</v>
      </c>
      <c r="AK104" s="45">
        <v>3.0700000000000003</v>
      </c>
      <c r="AL104" s="45">
        <v>0</v>
      </c>
      <c r="AM104" s="45">
        <v>564.44600000000003</v>
      </c>
      <c r="AN104" s="45">
        <v>734.93857565556357</v>
      </c>
      <c r="AO104" s="45">
        <v>1.349539074074074</v>
      </c>
      <c r="AP104" s="45">
        <v>0.10796312592592593</v>
      </c>
      <c r="AQ104" s="45">
        <v>5.3981562962962963E-2</v>
      </c>
      <c r="AR104" s="45">
        <v>0.94122763636363638</v>
      </c>
      <c r="AS104" s="45">
        <v>0.34637177018181831</v>
      </c>
      <c r="AT104" s="45">
        <v>11.563653818181816</v>
      </c>
      <c r="AU104" s="45">
        <v>0.44820363636363636</v>
      </c>
      <c r="AV104" s="45">
        <v>14.81094062405387</v>
      </c>
      <c r="AW104" s="45">
        <v>3.7350303030303027</v>
      </c>
      <c r="AX104" s="45">
        <v>2.2111379393939394</v>
      </c>
      <c r="AY104" s="45">
        <v>5.6025454545454538E-2</v>
      </c>
      <c r="AZ104" s="45">
        <v>0.89640727272727272</v>
      </c>
      <c r="BA104" s="45">
        <v>0.34860282828282824</v>
      </c>
      <c r="BB104" s="45">
        <v>2.6669709976565659</v>
      </c>
      <c r="BC104" s="45">
        <v>9.9141747956363648</v>
      </c>
      <c r="BD104" s="45"/>
      <c r="BE104" s="45">
        <v>0</v>
      </c>
      <c r="BF104" s="45">
        <v>9.9141747956363648</v>
      </c>
      <c r="BG104" s="45">
        <v>29.470416666666669</v>
      </c>
      <c r="BH104" s="45">
        <v>2.0998411196257227</v>
      </c>
      <c r="BI104" s="45">
        <v>0.58158206377108801</v>
      </c>
      <c r="BJ104" s="45">
        <v>95.960927845681056</v>
      </c>
      <c r="BK104" s="45"/>
      <c r="BL104" s="45">
        <v>128.11276769574454</v>
      </c>
      <c r="BM104" s="45">
        <v>1156.6986405891803</v>
      </c>
      <c r="BN104" s="45">
        <f t="shared" si="12"/>
        <v>-4.7067307375242176E-8</v>
      </c>
      <c r="BO104" s="45">
        <f t="shared" si="13"/>
        <v>-3.3260897211837811E-8</v>
      </c>
      <c r="BP104" s="46">
        <f t="shared" si="14"/>
        <v>8.8629737609329435</v>
      </c>
      <c r="BQ104" s="46">
        <f t="shared" si="15"/>
        <v>1.9241982507288626</v>
      </c>
      <c r="BR104" s="64">
        <v>5</v>
      </c>
      <c r="BS104" s="46">
        <f t="shared" si="20"/>
        <v>5.8309037900874632</v>
      </c>
      <c r="BT104" s="46">
        <f t="shared" si="21"/>
        <v>14.25</v>
      </c>
      <c r="BU104" s="46">
        <f t="shared" si="22"/>
        <v>16.618075801749271</v>
      </c>
      <c r="BV104" s="45">
        <f t="shared" si="18"/>
        <v>192.22105687756434</v>
      </c>
      <c r="BW104" s="45">
        <f t="shared" si="16"/>
        <v>192.22105679723612</v>
      </c>
      <c r="BX104" s="45">
        <f t="shared" si="17"/>
        <v>1348.9196973864164</v>
      </c>
      <c r="BY104" s="45">
        <f t="shared" si="23"/>
        <v>16187.036368636996</v>
      </c>
      <c r="BZ104" s="45">
        <f t="shared" si="19"/>
        <v>32374.072737273993</v>
      </c>
      <c r="CA104" s="48">
        <v>43101</v>
      </c>
      <c r="CB104" s="111">
        <v>0</v>
      </c>
      <c r="CC104" s="111">
        <v>0</v>
      </c>
    </row>
    <row r="105" spans="1:81">
      <c r="A105" s="42" t="s">
        <v>557</v>
      </c>
      <c r="B105" s="42" t="s">
        <v>1</v>
      </c>
      <c r="C105" s="42" t="s">
        <v>161</v>
      </c>
      <c r="D105" s="42" t="s">
        <v>558</v>
      </c>
      <c r="E105" s="43" t="s">
        <v>402</v>
      </c>
      <c r="F105" s="43" t="s">
        <v>63</v>
      </c>
      <c r="G105" s="43">
        <v>1</v>
      </c>
      <c r="H105" s="45">
        <v>538.04</v>
      </c>
      <c r="I105" s="45">
        <v>538.04</v>
      </c>
      <c r="J105" s="45"/>
      <c r="K105" s="45"/>
      <c r="L105" s="45"/>
      <c r="M105" s="45"/>
      <c r="N105" s="45"/>
      <c r="O105" s="45"/>
      <c r="P105" s="45">
        <v>17.608581818181818</v>
      </c>
      <c r="Q105" s="45">
        <v>555.64858181818181</v>
      </c>
      <c r="R105" s="45">
        <v>111.12971636363636</v>
      </c>
      <c r="S105" s="45">
        <v>8.3347287272727275</v>
      </c>
      <c r="T105" s="45">
        <v>5.5564858181818186</v>
      </c>
      <c r="U105" s="45">
        <v>1.1112971636363635</v>
      </c>
      <c r="V105" s="45">
        <v>13.891214545454545</v>
      </c>
      <c r="W105" s="45">
        <v>44.451886545454549</v>
      </c>
      <c r="X105" s="45">
        <v>16.669457454545455</v>
      </c>
      <c r="Y105" s="45">
        <v>3.3338914909090911</v>
      </c>
      <c r="Z105" s="45">
        <v>204.47867810909094</v>
      </c>
      <c r="AA105" s="45">
        <v>46.304048484848479</v>
      </c>
      <c r="AB105" s="45">
        <v>61.732557440000001</v>
      </c>
      <c r="AC105" s="45">
        <v>39.757470980344252</v>
      </c>
      <c r="AD105" s="45">
        <v>147.79407690519275</v>
      </c>
      <c r="AE105" s="45">
        <v>147.7176</v>
      </c>
      <c r="AF105" s="45">
        <v>397</v>
      </c>
      <c r="AG105" s="45">
        <v>0</v>
      </c>
      <c r="AH105" s="45">
        <v>48.58</v>
      </c>
      <c r="AI105" s="45">
        <v>0</v>
      </c>
      <c r="AJ105" s="45">
        <v>0</v>
      </c>
      <c r="AK105" s="45">
        <v>3.0700000000000003</v>
      </c>
      <c r="AL105" s="45">
        <v>0</v>
      </c>
      <c r="AM105" s="45">
        <v>596.36760000000004</v>
      </c>
      <c r="AN105" s="45">
        <v>948.64035501428361</v>
      </c>
      <c r="AO105" s="45">
        <v>2.7884255123456794</v>
      </c>
      <c r="AP105" s="45">
        <v>0.22307404098765432</v>
      </c>
      <c r="AQ105" s="45">
        <v>0.11153702049382716</v>
      </c>
      <c r="AR105" s="45">
        <v>1.9447700363636367</v>
      </c>
      <c r="AS105" s="45">
        <v>0.71567537338181841</v>
      </c>
      <c r="AT105" s="45">
        <v>23.892889018181815</v>
      </c>
      <c r="AU105" s="45">
        <v>0.92608096969696974</v>
      </c>
      <c r="AV105" s="45">
        <v>30.602451971451401</v>
      </c>
      <c r="AW105" s="45">
        <v>7.7173414141414138</v>
      </c>
      <c r="AX105" s="45">
        <v>4.5686661171717171</v>
      </c>
      <c r="AY105" s="45">
        <v>0.1157601212121212</v>
      </c>
      <c r="AZ105" s="45">
        <v>1.8521619393939395</v>
      </c>
      <c r="BA105" s="45">
        <v>0.72028519865319862</v>
      </c>
      <c r="BB105" s="45">
        <v>5.5105110429306405</v>
      </c>
      <c r="BC105" s="45">
        <v>20.484725833503031</v>
      </c>
      <c r="BD105" s="45"/>
      <c r="BE105" s="45">
        <v>0</v>
      </c>
      <c r="BF105" s="45">
        <v>20.484725833503031</v>
      </c>
      <c r="BG105" s="45">
        <v>29.470416666666669</v>
      </c>
      <c r="BH105" s="45">
        <v>4.1996822392514455</v>
      </c>
      <c r="BI105" s="45">
        <v>1.1631641275421762</v>
      </c>
      <c r="BJ105" s="45">
        <v>191.92185569136208</v>
      </c>
      <c r="BK105" s="45"/>
      <c r="BL105" s="45">
        <v>226.75511872482238</v>
      </c>
      <c r="BM105" s="45">
        <v>1782.1312333622423</v>
      </c>
      <c r="BN105" s="45">
        <f t="shared" si="12"/>
        <v>-4.7067307375242176E-8</v>
      </c>
      <c r="BO105" s="45">
        <f t="shared" si="13"/>
        <v>-3.3260897211837811E-8</v>
      </c>
      <c r="BP105" s="46">
        <f t="shared" si="14"/>
        <v>8.6609686609686669</v>
      </c>
      <c r="BQ105" s="46">
        <f t="shared" si="15"/>
        <v>1.8803418803418819</v>
      </c>
      <c r="BR105" s="64">
        <v>3</v>
      </c>
      <c r="BS105" s="46">
        <f t="shared" si="20"/>
        <v>3.4188034188034218</v>
      </c>
      <c r="BT105" s="46">
        <f t="shared" si="21"/>
        <v>12.25</v>
      </c>
      <c r="BU105" s="46">
        <f t="shared" si="22"/>
        <v>13.960113960113972</v>
      </c>
      <c r="BV105" s="45">
        <f t="shared" si="18"/>
        <v>248.78755108493979</v>
      </c>
      <c r="BW105" s="45">
        <f t="shared" si="16"/>
        <v>248.78755100461157</v>
      </c>
      <c r="BX105" s="45">
        <f t="shared" si="17"/>
        <v>2030.9187843668537</v>
      </c>
      <c r="BY105" s="45">
        <f t="shared" si="23"/>
        <v>24371.025412402247</v>
      </c>
      <c r="BZ105" s="45">
        <f t="shared" si="19"/>
        <v>48742.050824804493</v>
      </c>
      <c r="CA105" s="48">
        <v>43101</v>
      </c>
      <c r="CB105" s="111">
        <v>0</v>
      </c>
      <c r="CC105" s="111">
        <v>0</v>
      </c>
    </row>
    <row r="106" spans="1:81">
      <c r="A106" s="42" t="s">
        <v>276</v>
      </c>
      <c r="B106" s="42" t="s">
        <v>0</v>
      </c>
      <c r="C106" s="42" t="s">
        <v>161</v>
      </c>
      <c r="D106" s="42" t="s">
        <v>559</v>
      </c>
      <c r="E106" s="43" t="s">
        <v>402</v>
      </c>
      <c r="F106" s="43" t="s">
        <v>63</v>
      </c>
      <c r="G106" s="43">
        <v>1</v>
      </c>
      <c r="H106" s="45">
        <v>1076.08</v>
      </c>
      <c r="I106" s="45">
        <v>1076.08</v>
      </c>
      <c r="J106" s="45"/>
      <c r="K106" s="45"/>
      <c r="L106" s="45"/>
      <c r="M106" s="45"/>
      <c r="N106" s="45"/>
      <c r="O106" s="45"/>
      <c r="P106" s="45">
        <v>35.217163636363637</v>
      </c>
      <c r="Q106" s="45">
        <v>1111.2971636363636</v>
      </c>
      <c r="R106" s="45">
        <v>222.25943272727272</v>
      </c>
      <c r="S106" s="45">
        <v>16.669457454545455</v>
      </c>
      <c r="T106" s="45">
        <v>11.112971636363637</v>
      </c>
      <c r="U106" s="45">
        <v>2.2225943272727271</v>
      </c>
      <c r="V106" s="45">
        <v>27.782429090909091</v>
      </c>
      <c r="W106" s="45">
        <v>88.903773090909098</v>
      </c>
      <c r="X106" s="45">
        <v>33.33891490909091</v>
      </c>
      <c r="Y106" s="45">
        <v>6.6677829818181822</v>
      </c>
      <c r="Z106" s="45">
        <v>408.95735621818187</v>
      </c>
      <c r="AA106" s="45">
        <v>92.608096969696959</v>
      </c>
      <c r="AB106" s="45">
        <v>123.46511488</v>
      </c>
      <c r="AC106" s="45">
        <v>79.514941960688503</v>
      </c>
      <c r="AD106" s="45">
        <v>295.58815381038551</v>
      </c>
      <c r="AE106" s="45">
        <v>115.43520000000001</v>
      </c>
      <c r="AF106" s="45">
        <v>397</v>
      </c>
      <c r="AG106" s="45">
        <v>0</v>
      </c>
      <c r="AH106" s="45">
        <v>48.58</v>
      </c>
      <c r="AI106" s="45">
        <v>0</v>
      </c>
      <c r="AJ106" s="45">
        <v>0</v>
      </c>
      <c r="AK106" s="45">
        <v>3.0700000000000003</v>
      </c>
      <c r="AL106" s="45">
        <v>0</v>
      </c>
      <c r="AM106" s="45">
        <v>564.0852000000001</v>
      </c>
      <c r="AN106" s="45">
        <v>1268.6307100285676</v>
      </c>
      <c r="AO106" s="45">
        <v>5.5768510246913587</v>
      </c>
      <c r="AP106" s="45">
        <v>0.44614808197530864</v>
      </c>
      <c r="AQ106" s="45">
        <v>0.22307404098765432</v>
      </c>
      <c r="AR106" s="45">
        <v>3.8895400727272733</v>
      </c>
      <c r="AS106" s="45">
        <v>1.4313507467636368</v>
      </c>
      <c r="AT106" s="45">
        <v>47.785778036363631</v>
      </c>
      <c r="AU106" s="45">
        <v>1.8521619393939395</v>
      </c>
      <c r="AV106" s="45">
        <v>61.204903942902803</v>
      </c>
      <c r="AW106" s="45">
        <v>15.434682828282828</v>
      </c>
      <c r="AX106" s="45">
        <v>9.1373322343434342</v>
      </c>
      <c r="AY106" s="45">
        <v>0.23152024242424241</v>
      </c>
      <c r="AZ106" s="45">
        <v>3.7043238787878789</v>
      </c>
      <c r="BA106" s="45">
        <v>1.4405703973063972</v>
      </c>
      <c r="BB106" s="45">
        <v>11.021022085861281</v>
      </c>
      <c r="BC106" s="45">
        <v>40.969451667006062</v>
      </c>
      <c r="BD106" s="45"/>
      <c r="BE106" s="45">
        <v>0</v>
      </c>
      <c r="BF106" s="45">
        <v>40.969451667006062</v>
      </c>
      <c r="BG106" s="45">
        <v>53.087083333333339</v>
      </c>
      <c r="BH106" s="45">
        <v>8.3993644785028909</v>
      </c>
      <c r="BI106" s="45">
        <v>2.3263282550843525</v>
      </c>
      <c r="BJ106" s="45">
        <v>383.84371138272417</v>
      </c>
      <c r="BK106" s="45"/>
      <c r="BL106" s="45">
        <v>447.65648744964477</v>
      </c>
      <c r="BM106" s="45">
        <v>2929.7587167244847</v>
      </c>
      <c r="BN106" s="45">
        <f t="shared" si="12"/>
        <v>-4.7067307375242176E-8</v>
      </c>
      <c r="BO106" s="45">
        <f t="shared" si="13"/>
        <v>-3.3260897211837811E-8</v>
      </c>
      <c r="BP106" s="46">
        <f t="shared" si="14"/>
        <v>8.5633802816901436</v>
      </c>
      <c r="BQ106" s="46">
        <f t="shared" si="15"/>
        <v>1.8591549295774654</v>
      </c>
      <c r="BR106" s="64">
        <v>2</v>
      </c>
      <c r="BS106" s="46">
        <f t="shared" si="20"/>
        <v>2.2535211267605644</v>
      </c>
      <c r="BT106" s="46">
        <f t="shared" si="21"/>
        <v>11.25</v>
      </c>
      <c r="BU106" s="46">
        <f t="shared" si="22"/>
        <v>12.676056338028173</v>
      </c>
      <c r="BV106" s="45">
        <f t="shared" si="18"/>
        <v>371.37786549010445</v>
      </c>
      <c r="BW106" s="45">
        <f t="shared" si="16"/>
        <v>371.37786540977623</v>
      </c>
      <c r="BX106" s="45">
        <f t="shared" si="17"/>
        <v>3301.1365821342611</v>
      </c>
      <c r="BY106" s="45">
        <f t="shared" si="23"/>
        <v>39613.638985611135</v>
      </c>
      <c r="BZ106" s="45">
        <f t="shared" si="19"/>
        <v>79227.277971222269</v>
      </c>
      <c r="CA106" s="48">
        <v>43101</v>
      </c>
      <c r="CB106" s="111">
        <v>0</v>
      </c>
      <c r="CC106" s="111">
        <v>0</v>
      </c>
    </row>
    <row r="107" spans="1:81">
      <c r="A107" s="42" t="s">
        <v>560</v>
      </c>
      <c r="B107" s="42" t="s">
        <v>2</v>
      </c>
      <c r="C107" s="42" t="s">
        <v>67</v>
      </c>
      <c r="D107" s="42" t="s">
        <v>561</v>
      </c>
      <c r="E107" s="43" t="s">
        <v>402</v>
      </c>
      <c r="F107" s="43" t="s">
        <v>63</v>
      </c>
      <c r="G107" s="43">
        <v>1</v>
      </c>
      <c r="H107" s="45">
        <v>260.39999999999998</v>
      </c>
      <c r="I107" s="45">
        <v>260.39999999999998</v>
      </c>
      <c r="J107" s="45"/>
      <c r="K107" s="45"/>
      <c r="L107" s="45"/>
      <c r="M107" s="45"/>
      <c r="N107" s="45"/>
      <c r="O107" s="45"/>
      <c r="P107" s="45">
        <v>8.5221818181818172</v>
      </c>
      <c r="Q107" s="45">
        <v>268.9221818181818</v>
      </c>
      <c r="R107" s="45">
        <v>53.78443636363636</v>
      </c>
      <c r="S107" s="45">
        <v>4.0338327272727268</v>
      </c>
      <c r="T107" s="45">
        <v>2.6892218181818182</v>
      </c>
      <c r="U107" s="45">
        <v>0.53784436363636356</v>
      </c>
      <c r="V107" s="45">
        <v>6.723054545454545</v>
      </c>
      <c r="W107" s="45">
        <v>21.513774545454545</v>
      </c>
      <c r="X107" s="45">
        <v>8.0676654545454536</v>
      </c>
      <c r="Y107" s="45">
        <v>1.6135330909090908</v>
      </c>
      <c r="Z107" s="45">
        <v>98.96336290909089</v>
      </c>
      <c r="AA107" s="45">
        <v>22.410181818181815</v>
      </c>
      <c r="AB107" s="45">
        <v>29.877254399999998</v>
      </c>
      <c r="AC107" s="45">
        <v>19.241776528290913</v>
      </c>
      <c r="AD107" s="45">
        <v>71.529212746472723</v>
      </c>
      <c r="AE107" s="45">
        <v>164.376</v>
      </c>
      <c r="AF107" s="45">
        <v>397</v>
      </c>
      <c r="AG107" s="45">
        <v>0</v>
      </c>
      <c r="AH107" s="45">
        <v>0</v>
      </c>
      <c r="AI107" s="45">
        <v>9.84</v>
      </c>
      <c r="AJ107" s="45">
        <v>0</v>
      </c>
      <c r="AK107" s="45">
        <v>3.0700000000000003</v>
      </c>
      <c r="AL107" s="45">
        <v>0</v>
      </c>
      <c r="AM107" s="45">
        <v>574.28600000000006</v>
      </c>
      <c r="AN107" s="45">
        <v>744.7785756555636</v>
      </c>
      <c r="AO107" s="45">
        <v>1.349539074074074</v>
      </c>
      <c r="AP107" s="45">
        <v>0.10796312592592593</v>
      </c>
      <c r="AQ107" s="45">
        <v>5.3981562962962963E-2</v>
      </c>
      <c r="AR107" s="45">
        <v>0.94122763636363638</v>
      </c>
      <c r="AS107" s="45">
        <v>0.34637177018181831</v>
      </c>
      <c r="AT107" s="45">
        <v>11.563653818181816</v>
      </c>
      <c r="AU107" s="45">
        <v>0.44820363636363636</v>
      </c>
      <c r="AV107" s="45">
        <v>14.81094062405387</v>
      </c>
      <c r="AW107" s="45">
        <v>3.7350303030303027</v>
      </c>
      <c r="AX107" s="45">
        <v>2.2111379393939394</v>
      </c>
      <c r="AY107" s="45">
        <v>5.6025454545454538E-2</v>
      </c>
      <c r="AZ107" s="45">
        <v>0.89640727272727272</v>
      </c>
      <c r="BA107" s="45">
        <v>0.34860282828282824</v>
      </c>
      <c r="BB107" s="45">
        <v>2.6669709976565659</v>
      </c>
      <c r="BC107" s="45">
        <v>9.9141747956363648</v>
      </c>
      <c r="BD107" s="45"/>
      <c r="BE107" s="45">
        <v>0</v>
      </c>
      <c r="BF107" s="45">
        <v>9.9141747956363648</v>
      </c>
      <c r="BG107" s="45">
        <v>29.470416666666669</v>
      </c>
      <c r="BH107" s="45">
        <v>2.0998411196257227</v>
      </c>
      <c r="BI107" s="45">
        <v>0.58158206377108801</v>
      </c>
      <c r="BJ107" s="45">
        <v>95.960927845681056</v>
      </c>
      <c r="BK107" s="45"/>
      <c r="BL107" s="45">
        <v>128.11276769574454</v>
      </c>
      <c r="BM107" s="45">
        <v>1166.5386405891802</v>
      </c>
      <c r="BN107" s="45">
        <f t="shared" si="12"/>
        <v>-4.7067307375242176E-8</v>
      </c>
      <c r="BO107" s="45">
        <f t="shared" si="13"/>
        <v>-3.3260897211837811E-8</v>
      </c>
      <c r="BP107" s="46">
        <f t="shared" si="14"/>
        <v>8.6609686609686669</v>
      </c>
      <c r="BQ107" s="46">
        <f t="shared" si="15"/>
        <v>1.8803418803418819</v>
      </c>
      <c r="BR107" s="64">
        <v>3</v>
      </c>
      <c r="BS107" s="46">
        <f t="shared" si="20"/>
        <v>3.4188034188034218</v>
      </c>
      <c r="BT107" s="46">
        <f t="shared" si="21"/>
        <v>12.25</v>
      </c>
      <c r="BU107" s="46">
        <f t="shared" si="22"/>
        <v>13.960113960113972</v>
      </c>
      <c r="BV107" s="45">
        <f t="shared" si="18"/>
        <v>162.8501236038</v>
      </c>
      <c r="BW107" s="45">
        <f t="shared" si="16"/>
        <v>162.85012352347178</v>
      </c>
      <c r="BX107" s="45">
        <f t="shared" si="17"/>
        <v>1329.3887641126521</v>
      </c>
      <c r="BY107" s="45">
        <f t="shared" si="23"/>
        <v>15952.665169351825</v>
      </c>
      <c r="BZ107" s="45">
        <f t="shared" si="19"/>
        <v>31905.33033870365</v>
      </c>
      <c r="CA107" s="48">
        <v>43101</v>
      </c>
      <c r="CB107" s="111">
        <v>0</v>
      </c>
      <c r="CC107" s="111">
        <v>0</v>
      </c>
    </row>
    <row r="108" spans="1:81">
      <c r="A108" s="42" t="s">
        <v>562</v>
      </c>
      <c r="B108" s="42" t="s">
        <v>2</v>
      </c>
      <c r="C108" s="42" t="s">
        <v>175</v>
      </c>
      <c r="D108" s="42" t="s">
        <v>563</v>
      </c>
      <c r="E108" s="43" t="s">
        <v>402</v>
      </c>
      <c r="F108" s="43" t="s">
        <v>63</v>
      </c>
      <c r="G108" s="43">
        <v>1</v>
      </c>
      <c r="H108" s="45">
        <v>260.39999999999998</v>
      </c>
      <c r="I108" s="45">
        <v>260.39999999999998</v>
      </c>
      <c r="J108" s="45"/>
      <c r="K108" s="45"/>
      <c r="L108" s="45"/>
      <c r="M108" s="45"/>
      <c r="N108" s="45"/>
      <c r="O108" s="45"/>
      <c r="P108" s="45">
        <v>8.5221818181818172</v>
      </c>
      <c r="Q108" s="45">
        <v>268.9221818181818</v>
      </c>
      <c r="R108" s="45">
        <v>53.78443636363636</v>
      </c>
      <c r="S108" s="45">
        <v>4.0338327272727268</v>
      </c>
      <c r="T108" s="45">
        <v>2.6892218181818182</v>
      </c>
      <c r="U108" s="45">
        <v>0.53784436363636356</v>
      </c>
      <c r="V108" s="45">
        <v>6.723054545454545</v>
      </c>
      <c r="W108" s="45">
        <v>21.513774545454545</v>
      </c>
      <c r="X108" s="45">
        <v>8.0676654545454536</v>
      </c>
      <c r="Y108" s="45">
        <v>1.6135330909090908</v>
      </c>
      <c r="Z108" s="45">
        <v>98.96336290909089</v>
      </c>
      <c r="AA108" s="45">
        <v>22.410181818181815</v>
      </c>
      <c r="AB108" s="45">
        <v>29.877254399999998</v>
      </c>
      <c r="AC108" s="45">
        <v>19.241776528290913</v>
      </c>
      <c r="AD108" s="45">
        <v>71.529212746472723</v>
      </c>
      <c r="AE108" s="45">
        <v>164.376</v>
      </c>
      <c r="AF108" s="45">
        <v>397</v>
      </c>
      <c r="AG108" s="45">
        <v>0</v>
      </c>
      <c r="AH108" s="45">
        <v>0</v>
      </c>
      <c r="AI108" s="45">
        <v>0</v>
      </c>
      <c r="AJ108" s="45">
        <v>0</v>
      </c>
      <c r="AK108" s="45">
        <v>3.0700000000000003</v>
      </c>
      <c r="AL108" s="45">
        <v>0</v>
      </c>
      <c r="AM108" s="45">
        <v>564.44600000000003</v>
      </c>
      <c r="AN108" s="45">
        <v>734.93857565556357</v>
      </c>
      <c r="AO108" s="45">
        <v>1.349539074074074</v>
      </c>
      <c r="AP108" s="45">
        <v>0.10796312592592593</v>
      </c>
      <c r="AQ108" s="45">
        <v>5.3981562962962963E-2</v>
      </c>
      <c r="AR108" s="45">
        <v>0.94122763636363638</v>
      </c>
      <c r="AS108" s="45">
        <v>0.34637177018181831</v>
      </c>
      <c r="AT108" s="45">
        <v>11.563653818181816</v>
      </c>
      <c r="AU108" s="45">
        <v>0.44820363636363636</v>
      </c>
      <c r="AV108" s="45">
        <v>14.81094062405387</v>
      </c>
      <c r="AW108" s="45">
        <v>3.7350303030303027</v>
      </c>
      <c r="AX108" s="45">
        <v>2.2111379393939394</v>
      </c>
      <c r="AY108" s="45">
        <v>5.6025454545454538E-2</v>
      </c>
      <c r="AZ108" s="45">
        <v>0.89640727272727272</v>
      </c>
      <c r="BA108" s="45">
        <v>0.34860282828282824</v>
      </c>
      <c r="BB108" s="45">
        <v>2.6669709976565659</v>
      </c>
      <c r="BC108" s="45">
        <v>9.9141747956363648</v>
      </c>
      <c r="BD108" s="45"/>
      <c r="BE108" s="45">
        <v>0</v>
      </c>
      <c r="BF108" s="45">
        <v>9.9141747956363648</v>
      </c>
      <c r="BG108" s="45">
        <v>29.470416666666669</v>
      </c>
      <c r="BH108" s="45">
        <v>2.0998411196257227</v>
      </c>
      <c r="BI108" s="45">
        <v>0.58158206377108801</v>
      </c>
      <c r="BJ108" s="45">
        <v>95.960927845681056</v>
      </c>
      <c r="BK108" s="45"/>
      <c r="BL108" s="45">
        <v>128.11276769574454</v>
      </c>
      <c r="BM108" s="45">
        <v>1156.6986405891803</v>
      </c>
      <c r="BN108" s="45">
        <f t="shared" si="12"/>
        <v>-4.7067307375242176E-8</v>
      </c>
      <c r="BO108" s="45">
        <f t="shared" si="13"/>
        <v>-3.3260897211837811E-8</v>
      </c>
      <c r="BP108" s="46">
        <f t="shared" si="14"/>
        <v>8.8629737609329435</v>
      </c>
      <c r="BQ108" s="46">
        <f t="shared" si="15"/>
        <v>1.9241982507288626</v>
      </c>
      <c r="BR108" s="64">
        <v>5</v>
      </c>
      <c r="BS108" s="46">
        <f t="shared" si="20"/>
        <v>5.8309037900874632</v>
      </c>
      <c r="BT108" s="46">
        <f t="shared" si="21"/>
        <v>14.25</v>
      </c>
      <c r="BU108" s="46">
        <f t="shared" si="22"/>
        <v>16.618075801749271</v>
      </c>
      <c r="BV108" s="45">
        <f t="shared" si="18"/>
        <v>192.22105687756434</v>
      </c>
      <c r="BW108" s="45">
        <f t="shared" si="16"/>
        <v>192.22105679723612</v>
      </c>
      <c r="BX108" s="45">
        <f t="shared" si="17"/>
        <v>1348.9196973864164</v>
      </c>
      <c r="BY108" s="45">
        <f t="shared" si="23"/>
        <v>16187.036368636996</v>
      </c>
      <c r="BZ108" s="45">
        <f t="shared" si="19"/>
        <v>32374.072737273993</v>
      </c>
      <c r="CA108" s="48">
        <v>43101</v>
      </c>
      <c r="CB108" s="111">
        <v>0</v>
      </c>
      <c r="CC108" s="111">
        <v>0</v>
      </c>
    </row>
    <row r="109" spans="1:81">
      <c r="A109" s="42" t="s">
        <v>278</v>
      </c>
      <c r="B109" s="42" t="s">
        <v>2</v>
      </c>
      <c r="C109" s="42" t="s">
        <v>175</v>
      </c>
      <c r="D109" s="42" t="s">
        <v>564</v>
      </c>
      <c r="E109" s="43" t="s">
        <v>402</v>
      </c>
      <c r="F109" s="43" t="s">
        <v>63</v>
      </c>
      <c r="G109" s="43">
        <v>1</v>
      </c>
      <c r="H109" s="45">
        <v>260.39999999999998</v>
      </c>
      <c r="I109" s="45">
        <v>260.39999999999998</v>
      </c>
      <c r="J109" s="45"/>
      <c r="K109" s="45"/>
      <c r="L109" s="45"/>
      <c r="M109" s="45"/>
      <c r="N109" s="45"/>
      <c r="O109" s="45"/>
      <c r="P109" s="45">
        <v>8.5221818181818172</v>
      </c>
      <c r="Q109" s="45">
        <v>268.9221818181818</v>
      </c>
      <c r="R109" s="45">
        <v>53.78443636363636</v>
      </c>
      <c r="S109" s="45">
        <v>4.0338327272727268</v>
      </c>
      <c r="T109" s="45">
        <v>2.6892218181818182</v>
      </c>
      <c r="U109" s="45">
        <v>0.53784436363636356</v>
      </c>
      <c r="V109" s="45">
        <v>6.723054545454545</v>
      </c>
      <c r="W109" s="45">
        <v>21.513774545454545</v>
      </c>
      <c r="X109" s="45">
        <v>8.0676654545454536</v>
      </c>
      <c r="Y109" s="45">
        <v>1.6135330909090908</v>
      </c>
      <c r="Z109" s="45">
        <v>98.96336290909089</v>
      </c>
      <c r="AA109" s="45">
        <v>22.410181818181815</v>
      </c>
      <c r="AB109" s="45">
        <v>29.877254399999998</v>
      </c>
      <c r="AC109" s="45">
        <v>19.241776528290913</v>
      </c>
      <c r="AD109" s="45">
        <v>71.529212746472723</v>
      </c>
      <c r="AE109" s="45">
        <v>164.376</v>
      </c>
      <c r="AF109" s="45">
        <v>397</v>
      </c>
      <c r="AG109" s="45">
        <v>0</v>
      </c>
      <c r="AH109" s="45">
        <v>0</v>
      </c>
      <c r="AI109" s="45">
        <v>0</v>
      </c>
      <c r="AJ109" s="45">
        <v>0</v>
      </c>
      <c r="AK109" s="45">
        <v>3.0700000000000003</v>
      </c>
      <c r="AL109" s="45">
        <v>0</v>
      </c>
      <c r="AM109" s="45">
        <v>564.44600000000003</v>
      </c>
      <c r="AN109" s="45">
        <v>734.93857565556357</v>
      </c>
      <c r="AO109" s="45">
        <v>1.349539074074074</v>
      </c>
      <c r="AP109" s="45">
        <v>0.10796312592592593</v>
      </c>
      <c r="AQ109" s="45">
        <v>5.3981562962962963E-2</v>
      </c>
      <c r="AR109" s="45">
        <v>0.94122763636363638</v>
      </c>
      <c r="AS109" s="45">
        <v>0.34637177018181831</v>
      </c>
      <c r="AT109" s="45">
        <v>11.563653818181816</v>
      </c>
      <c r="AU109" s="45">
        <v>0.44820363636363636</v>
      </c>
      <c r="AV109" s="45">
        <v>14.81094062405387</v>
      </c>
      <c r="AW109" s="45">
        <v>3.7350303030303027</v>
      </c>
      <c r="AX109" s="45">
        <v>2.2111379393939394</v>
      </c>
      <c r="AY109" s="45">
        <v>5.6025454545454538E-2</v>
      </c>
      <c r="AZ109" s="45">
        <v>0.89640727272727272</v>
      </c>
      <c r="BA109" s="45">
        <v>0.34860282828282824</v>
      </c>
      <c r="BB109" s="45">
        <v>2.6669709976565659</v>
      </c>
      <c r="BC109" s="45">
        <v>9.9141747956363648</v>
      </c>
      <c r="BD109" s="45"/>
      <c r="BE109" s="45">
        <v>0</v>
      </c>
      <c r="BF109" s="45">
        <v>9.9141747956363648</v>
      </c>
      <c r="BG109" s="45">
        <v>29.470416666666669</v>
      </c>
      <c r="BH109" s="45">
        <v>2.0998411196257227</v>
      </c>
      <c r="BI109" s="45">
        <v>0.58158206377108801</v>
      </c>
      <c r="BJ109" s="45">
        <v>95.960927845681056</v>
      </c>
      <c r="BK109" s="45"/>
      <c r="BL109" s="45">
        <v>128.11276769574454</v>
      </c>
      <c r="BM109" s="45">
        <v>1156.6986405891803</v>
      </c>
      <c r="BN109" s="45">
        <f t="shared" si="12"/>
        <v>-4.7067307375242176E-8</v>
      </c>
      <c r="BO109" s="45">
        <f t="shared" si="13"/>
        <v>-3.3260897211837811E-8</v>
      </c>
      <c r="BP109" s="46">
        <f t="shared" si="14"/>
        <v>8.6609686609686669</v>
      </c>
      <c r="BQ109" s="46">
        <f t="shared" si="15"/>
        <v>1.8803418803418819</v>
      </c>
      <c r="BR109" s="64">
        <v>3</v>
      </c>
      <c r="BS109" s="46">
        <f t="shared" si="20"/>
        <v>3.4188034188034218</v>
      </c>
      <c r="BT109" s="46">
        <f t="shared" si="21"/>
        <v>12.25</v>
      </c>
      <c r="BU109" s="46">
        <f t="shared" si="22"/>
        <v>13.960113960113972</v>
      </c>
      <c r="BV109" s="45">
        <f t="shared" si="18"/>
        <v>161.4764483901248</v>
      </c>
      <c r="BW109" s="45">
        <f t="shared" si="16"/>
        <v>161.47644830979658</v>
      </c>
      <c r="BX109" s="45">
        <f t="shared" si="17"/>
        <v>1318.1750888989768</v>
      </c>
      <c r="BY109" s="45">
        <f t="shared" si="23"/>
        <v>15818.101066787722</v>
      </c>
      <c r="BZ109" s="45">
        <f t="shared" si="19"/>
        <v>31636.202133575443</v>
      </c>
      <c r="CA109" s="48">
        <v>43101</v>
      </c>
      <c r="CB109" s="111">
        <v>0</v>
      </c>
      <c r="CC109" s="111">
        <v>0</v>
      </c>
    </row>
    <row r="110" spans="1:81">
      <c r="A110" s="42" t="s">
        <v>280</v>
      </c>
      <c r="B110" s="42" t="s">
        <v>2</v>
      </c>
      <c r="C110" s="42" t="s">
        <v>271</v>
      </c>
      <c r="D110" s="42" t="s">
        <v>565</v>
      </c>
      <c r="E110" s="43" t="s">
        <v>402</v>
      </c>
      <c r="F110" s="43" t="s">
        <v>63</v>
      </c>
      <c r="G110" s="43">
        <v>1</v>
      </c>
      <c r="H110" s="45">
        <v>260.39999999999998</v>
      </c>
      <c r="I110" s="45">
        <v>260.39999999999998</v>
      </c>
      <c r="J110" s="45"/>
      <c r="K110" s="45"/>
      <c r="L110" s="45"/>
      <c r="M110" s="45"/>
      <c r="N110" s="45"/>
      <c r="O110" s="45"/>
      <c r="P110" s="45">
        <v>8.5221818181818172</v>
      </c>
      <c r="Q110" s="45">
        <v>268.9221818181818</v>
      </c>
      <c r="R110" s="45">
        <v>53.78443636363636</v>
      </c>
      <c r="S110" s="45">
        <v>4.0338327272727268</v>
      </c>
      <c r="T110" s="45">
        <v>2.6892218181818182</v>
      </c>
      <c r="U110" s="45">
        <v>0.53784436363636356</v>
      </c>
      <c r="V110" s="45">
        <v>6.723054545454545</v>
      </c>
      <c r="W110" s="45">
        <v>21.513774545454545</v>
      </c>
      <c r="X110" s="45">
        <v>8.0676654545454536</v>
      </c>
      <c r="Y110" s="45">
        <v>1.6135330909090908</v>
      </c>
      <c r="Z110" s="45">
        <v>98.96336290909089</v>
      </c>
      <c r="AA110" s="45">
        <v>22.410181818181815</v>
      </c>
      <c r="AB110" s="45">
        <v>29.877254399999998</v>
      </c>
      <c r="AC110" s="45">
        <v>19.241776528290913</v>
      </c>
      <c r="AD110" s="45">
        <v>71.529212746472723</v>
      </c>
      <c r="AE110" s="45">
        <v>164.376</v>
      </c>
      <c r="AF110" s="45">
        <v>397</v>
      </c>
      <c r="AG110" s="45">
        <v>0</v>
      </c>
      <c r="AH110" s="45">
        <v>0</v>
      </c>
      <c r="AI110" s="45">
        <v>0</v>
      </c>
      <c r="AJ110" s="45">
        <v>0</v>
      </c>
      <c r="AK110" s="45">
        <v>3.0700000000000003</v>
      </c>
      <c r="AL110" s="45">
        <v>0</v>
      </c>
      <c r="AM110" s="45">
        <v>564.44600000000003</v>
      </c>
      <c r="AN110" s="45">
        <v>734.93857565556357</v>
      </c>
      <c r="AO110" s="45">
        <v>1.349539074074074</v>
      </c>
      <c r="AP110" s="45">
        <v>0.10796312592592593</v>
      </c>
      <c r="AQ110" s="45">
        <v>5.3981562962962963E-2</v>
      </c>
      <c r="AR110" s="45">
        <v>0.94122763636363638</v>
      </c>
      <c r="AS110" s="45">
        <v>0.34637177018181831</v>
      </c>
      <c r="AT110" s="45">
        <v>11.563653818181816</v>
      </c>
      <c r="AU110" s="45">
        <v>0.44820363636363636</v>
      </c>
      <c r="AV110" s="45">
        <v>14.81094062405387</v>
      </c>
      <c r="AW110" s="45">
        <v>3.7350303030303027</v>
      </c>
      <c r="AX110" s="45">
        <v>2.2111379393939394</v>
      </c>
      <c r="AY110" s="45">
        <v>5.6025454545454538E-2</v>
      </c>
      <c r="AZ110" s="45">
        <v>0.89640727272727272</v>
      </c>
      <c r="BA110" s="45">
        <v>0.34860282828282824</v>
      </c>
      <c r="BB110" s="45">
        <v>2.6669709976565659</v>
      </c>
      <c r="BC110" s="45">
        <v>9.9141747956363648</v>
      </c>
      <c r="BD110" s="45"/>
      <c r="BE110" s="45">
        <v>0</v>
      </c>
      <c r="BF110" s="45">
        <v>9.9141747956363648</v>
      </c>
      <c r="BG110" s="45">
        <v>29.470416666666669</v>
      </c>
      <c r="BH110" s="45">
        <v>2.0998411196257227</v>
      </c>
      <c r="BI110" s="45">
        <v>0.58158206377108801</v>
      </c>
      <c r="BJ110" s="45">
        <v>95.960927845681056</v>
      </c>
      <c r="BK110" s="45"/>
      <c r="BL110" s="45">
        <v>128.11276769574454</v>
      </c>
      <c r="BM110" s="45">
        <v>1156.6986405891803</v>
      </c>
      <c r="BN110" s="45">
        <f t="shared" si="12"/>
        <v>-4.7067307375242176E-8</v>
      </c>
      <c r="BO110" s="45">
        <f t="shared" si="13"/>
        <v>-3.3260897211837811E-8</v>
      </c>
      <c r="BP110" s="46">
        <f t="shared" si="14"/>
        <v>8.6609686609686669</v>
      </c>
      <c r="BQ110" s="46">
        <f t="shared" si="15"/>
        <v>1.8803418803418819</v>
      </c>
      <c r="BR110" s="64">
        <v>3</v>
      </c>
      <c r="BS110" s="46">
        <f t="shared" si="20"/>
        <v>3.4188034188034218</v>
      </c>
      <c r="BT110" s="46">
        <f t="shared" si="21"/>
        <v>12.25</v>
      </c>
      <c r="BU110" s="46">
        <f t="shared" si="22"/>
        <v>13.960113960113972</v>
      </c>
      <c r="BV110" s="45">
        <f t="shared" si="18"/>
        <v>161.4764483901248</v>
      </c>
      <c r="BW110" s="45">
        <f t="shared" si="16"/>
        <v>161.47644830979658</v>
      </c>
      <c r="BX110" s="45">
        <f t="shared" si="17"/>
        <v>1318.1750888989768</v>
      </c>
      <c r="BY110" s="45">
        <f t="shared" si="23"/>
        <v>15818.101066787722</v>
      </c>
      <c r="BZ110" s="45">
        <f t="shared" si="19"/>
        <v>31636.202133575443</v>
      </c>
      <c r="CA110" s="48">
        <v>43101</v>
      </c>
      <c r="CB110" s="111">
        <v>0</v>
      </c>
      <c r="CC110" s="111">
        <v>0</v>
      </c>
    </row>
    <row r="111" spans="1:81">
      <c r="A111" s="42" t="s">
        <v>566</v>
      </c>
      <c r="B111" s="42" t="s">
        <v>1</v>
      </c>
      <c r="C111" s="42" t="s">
        <v>74</v>
      </c>
      <c r="D111" s="42" t="s">
        <v>567</v>
      </c>
      <c r="E111" s="43" t="s">
        <v>402</v>
      </c>
      <c r="F111" s="43" t="s">
        <v>63</v>
      </c>
      <c r="G111" s="43">
        <v>1</v>
      </c>
      <c r="H111" s="45">
        <v>520.79999999999995</v>
      </c>
      <c r="I111" s="45">
        <v>520.79999999999995</v>
      </c>
      <c r="J111" s="45"/>
      <c r="K111" s="45"/>
      <c r="L111" s="45"/>
      <c r="M111" s="45"/>
      <c r="N111" s="45"/>
      <c r="O111" s="45"/>
      <c r="P111" s="45">
        <v>17.044363636363634</v>
      </c>
      <c r="Q111" s="45">
        <v>537.8443636363636</v>
      </c>
      <c r="R111" s="45">
        <v>107.56887272727272</v>
      </c>
      <c r="S111" s="45">
        <v>8.0676654545454536</v>
      </c>
      <c r="T111" s="45">
        <v>5.3784436363636363</v>
      </c>
      <c r="U111" s="45">
        <v>1.0756887272727271</v>
      </c>
      <c r="V111" s="45">
        <v>13.44610909090909</v>
      </c>
      <c r="W111" s="45">
        <v>43.027549090909091</v>
      </c>
      <c r="X111" s="45">
        <v>16.135330909090907</v>
      </c>
      <c r="Y111" s="45">
        <v>3.2270661818181816</v>
      </c>
      <c r="Z111" s="45">
        <v>197.92672581818178</v>
      </c>
      <c r="AA111" s="45">
        <v>44.820363636363631</v>
      </c>
      <c r="AB111" s="45">
        <v>59.754508799999996</v>
      </c>
      <c r="AC111" s="45">
        <v>38.483553056581826</v>
      </c>
      <c r="AD111" s="45">
        <v>143.05842549294545</v>
      </c>
      <c r="AE111" s="45">
        <v>148.75200000000001</v>
      </c>
      <c r="AF111" s="45">
        <v>0</v>
      </c>
      <c r="AG111" s="45">
        <v>264.83999999999997</v>
      </c>
      <c r="AH111" s="45">
        <v>27.01</v>
      </c>
      <c r="AI111" s="45">
        <v>0</v>
      </c>
      <c r="AJ111" s="45">
        <v>0</v>
      </c>
      <c r="AK111" s="45">
        <v>3.0700000000000003</v>
      </c>
      <c r="AL111" s="45">
        <v>0</v>
      </c>
      <c r="AM111" s="45">
        <v>443.67199999999997</v>
      </c>
      <c r="AN111" s="45">
        <v>784.65715131112722</v>
      </c>
      <c r="AO111" s="45">
        <v>2.6990781481481481</v>
      </c>
      <c r="AP111" s="45">
        <v>0.21592625185185185</v>
      </c>
      <c r="AQ111" s="45">
        <v>0.10796312592592593</v>
      </c>
      <c r="AR111" s="45">
        <v>1.8824552727272728</v>
      </c>
      <c r="AS111" s="45">
        <v>0.69274354036363661</v>
      </c>
      <c r="AT111" s="45">
        <v>23.127307636363632</v>
      </c>
      <c r="AU111" s="45">
        <v>0.89640727272727272</v>
      </c>
      <c r="AV111" s="45">
        <v>29.621881248107741</v>
      </c>
      <c r="AW111" s="45">
        <v>7.4700606060606054</v>
      </c>
      <c r="AX111" s="45">
        <v>4.4222758787878789</v>
      </c>
      <c r="AY111" s="45">
        <v>0.11205090909090908</v>
      </c>
      <c r="AZ111" s="45">
        <v>1.7928145454545454</v>
      </c>
      <c r="BA111" s="45">
        <v>0.69720565656565647</v>
      </c>
      <c r="BB111" s="45">
        <v>5.3339419953131317</v>
      </c>
      <c r="BC111" s="45">
        <v>19.82834959127273</v>
      </c>
      <c r="BD111" s="45"/>
      <c r="BE111" s="45">
        <v>0</v>
      </c>
      <c r="BF111" s="45">
        <v>19.82834959127273</v>
      </c>
      <c r="BG111" s="45">
        <v>29.470416666666669</v>
      </c>
      <c r="BH111" s="45">
        <v>4.1996822392514455</v>
      </c>
      <c r="BI111" s="45">
        <v>1.1631641275421762</v>
      </c>
      <c r="BJ111" s="45">
        <v>191.92185569136208</v>
      </c>
      <c r="BK111" s="45"/>
      <c r="BL111" s="45">
        <v>226.75511872482238</v>
      </c>
      <c r="BM111" s="45">
        <v>1598.7068645116938</v>
      </c>
      <c r="BN111" s="45">
        <f t="shared" si="12"/>
        <v>-4.7067307375242176E-8</v>
      </c>
      <c r="BO111" s="45">
        <f t="shared" si="13"/>
        <v>-3.3260897211837811E-8</v>
      </c>
      <c r="BP111" s="46">
        <f t="shared" si="14"/>
        <v>8.6609686609686669</v>
      </c>
      <c r="BQ111" s="46">
        <f t="shared" si="15"/>
        <v>1.8803418803418819</v>
      </c>
      <c r="BR111" s="64">
        <v>3</v>
      </c>
      <c r="BS111" s="46">
        <f t="shared" si="20"/>
        <v>3.4188034188034218</v>
      </c>
      <c r="BT111" s="46">
        <f t="shared" si="21"/>
        <v>12.25</v>
      </c>
      <c r="BU111" s="46">
        <f t="shared" si="22"/>
        <v>13.960113960113972</v>
      </c>
      <c r="BV111" s="45">
        <f t="shared" si="18"/>
        <v>223.1813001627834</v>
      </c>
      <c r="BW111" s="45">
        <f t="shared" si="16"/>
        <v>223.18130008245518</v>
      </c>
      <c r="BX111" s="45">
        <f t="shared" si="17"/>
        <v>1821.888164594149</v>
      </c>
      <c r="BY111" s="45">
        <f t="shared" si="23"/>
        <v>21862.657975129787</v>
      </c>
      <c r="BZ111" s="45">
        <f t="shared" si="19"/>
        <v>43725.315950259574</v>
      </c>
      <c r="CA111" s="48">
        <v>43101</v>
      </c>
      <c r="CB111" s="111">
        <v>0</v>
      </c>
      <c r="CC111" s="111">
        <v>0</v>
      </c>
    </row>
    <row r="112" spans="1:81">
      <c r="A112" s="42" t="s">
        <v>282</v>
      </c>
      <c r="B112" s="42" t="s">
        <v>0</v>
      </c>
      <c r="C112" s="42" t="s">
        <v>282</v>
      </c>
      <c r="D112" s="42" t="s">
        <v>568</v>
      </c>
      <c r="E112" s="43" t="s">
        <v>402</v>
      </c>
      <c r="F112" s="43" t="s">
        <v>63</v>
      </c>
      <c r="G112" s="43">
        <v>5</v>
      </c>
      <c r="H112" s="45">
        <v>1076.08</v>
      </c>
      <c r="I112" s="45">
        <v>5380.4</v>
      </c>
      <c r="J112" s="45"/>
      <c r="K112" s="45"/>
      <c r="L112" s="45"/>
      <c r="M112" s="45"/>
      <c r="N112" s="45"/>
      <c r="O112" s="45"/>
      <c r="P112" s="45">
        <v>176.08581818181818</v>
      </c>
      <c r="Q112" s="45">
        <v>5556.4858181818181</v>
      </c>
      <c r="R112" s="45">
        <v>1111.2971636363636</v>
      </c>
      <c r="S112" s="45">
        <v>83.347287272727272</v>
      </c>
      <c r="T112" s="45">
        <v>55.564858181818181</v>
      </c>
      <c r="U112" s="45">
        <v>11.112971636363637</v>
      </c>
      <c r="V112" s="45">
        <v>138.91214545454545</v>
      </c>
      <c r="W112" s="45">
        <v>444.51886545454545</v>
      </c>
      <c r="X112" s="45">
        <v>166.69457454545454</v>
      </c>
      <c r="Y112" s="45">
        <v>33.33891490909091</v>
      </c>
      <c r="Z112" s="45">
        <v>2044.786781090909</v>
      </c>
      <c r="AA112" s="45">
        <v>463.04048484848482</v>
      </c>
      <c r="AB112" s="45">
        <v>617.32557440000005</v>
      </c>
      <c r="AC112" s="45">
        <v>397.57470980344254</v>
      </c>
      <c r="AD112" s="45">
        <v>1477.9407690519274</v>
      </c>
      <c r="AE112" s="45">
        <v>577.17600000000004</v>
      </c>
      <c r="AF112" s="45">
        <v>1985</v>
      </c>
      <c r="AG112" s="45">
        <v>0</v>
      </c>
      <c r="AH112" s="45">
        <v>163.1</v>
      </c>
      <c r="AI112" s="45">
        <v>0</v>
      </c>
      <c r="AJ112" s="45">
        <v>0</v>
      </c>
      <c r="AK112" s="45">
        <v>15.350000000000001</v>
      </c>
      <c r="AL112" s="45">
        <v>0</v>
      </c>
      <c r="AM112" s="45">
        <v>2740.6259999999997</v>
      </c>
      <c r="AN112" s="45">
        <v>6263.3535501428369</v>
      </c>
      <c r="AO112" s="45">
        <v>27.884255123456793</v>
      </c>
      <c r="AP112" s="45">
        <v>2.2307404098765433</v>
      </c>
      <c r="AQ112" s="45">
        <v>1.1153702049382717</v>
      </c>
      <c r="AR112" s="45">
        <v>19.447700363636365</v>
      </c>
      <c r="AS112" s="45">
        <v>7.156753733818185</v>
      </c>
      <c r="AT112" s="45">
        <v>238.92889018181816</v>
      </c>
      <c r="AU112" s="45">
        <v>9.260809696969698</v>
      </c>
      <c r="AV112" s="45">
        <v>306.02451971451404</v>
      </c>
      <c r="AW112" s="45">
        <v>77.173414141414142</v>
      </c>
      <c r="AX112" s="45">
        <v>45.686661171717176</v>
      </c>
      <c r="AY112" s="45">
        <v>1.157601212121212</v>
      </c>
      <c r="AZ112" s="45">
        <v>18.521619393939396</v>
      </c>
      <c r="BA112" s="45">
        <v>7.2028519865319867</v>
      </c>
      <c r="BB112" s="45">
        <v>55.105110429306407</v>
      </c>
      <c r="BC112" s="45">
        <v>204.84725833503029</v>
      </c>
      <c r="BD112" s="45"/>
      <c r="BE112" s="45">
        <v>0</v>
      </c>
      <c r="BF112" s="45">
        <v>204.84725833503029</v>
      </c>
      <c r="BG112" s="45">
        <v>265.4354166666667</v>
      </c>
      <c r="BH112" s="45">
        <v>41.996822392514453</v>
      </c>
      <c r="BI112" s="45">
        <v>11.631641275421762</v>
      </c>
      <c r="BJ112" s="45">
        <v>1919.2185569136209</v>
      </c>
      <c r="BK112" s="45"/>
      <c r="BL112" s="45">
        <v>2238.2824372482237</v>
      </c>
      <c r="BM112" s="45">
        <v>14568.993583622423</v>
      </c>
      <c r="BN112" s="45">
        <f t="shared" si="12"/>
        <v>-2.3533653687621087E-7</v>
      </c>
      <c r="BO112" s="45">
        <f t="shared" si="13"/>
        <v>-1.6630448605918904E-7</v>
      </c>
      <c r="BP112" s="46">
        <f t="shared" si="14"/>
        <v>8.6609686609686669</v>
      </c>
      <c r="BQ112" s="46">
        <f t="shared" si="15"/>
        <v>1.8803418803418819</v>
      </c>
      <c r="BR112" s="64">
        <v>3</v>
      </c>
      <c r="BS112" s="46">
        <f t="shared" si="20"/>
        <v>3.4188034188034218</v>
      </c>
      <c r="BT112" s="46">
        <f t="shared" si="21"/>
        <v>12.25</v>
      </c>
      <c r="BU112" s="46">
        <f t="shared" si="22"/>
        <v>13.960113960113972</v>
      </c>
      <c r="BV112" s="45">
        <f t="shared" si="18"/>
        <v>2033.8481070593134</v>
      </c>
      <c r="BW112" s="45">
        <f t="shared" si="16"/>
        <v>2033.8481066576724</v>
      </c>
      <c r="BX112" s="45">
        <f t="shared" si="17"/>
        <v>16602.841690280096</v>
      </c>
      <c r="BY112" s="45">
        <f t="shared" si="23"/>
        <v>199234.10028336116</v>
      </c>
      <c r="BZ112" s="45">
        <f t="shared" si="19"/>
        <v>398468.20056672231</v>
      </c>
      <c r="CA112" s="48">
        <v>43101</v>
      </c>
      <c r="CB112" s="111">
        <v>0</v>
      </c>
      <c r="CC112" s="111">
        <v>0</v>
      </c>
    </row>
    <row r="113" spans="1:81">
      <c r="A113" s="42" t="s">
        <v>569</v>
      </c>
      <c r="B113" s="42" t="s">
        <v>1</v>
      </c>
      <c r="C113" s="42" t="s">
        <v>373</v>
      </c>
      <c r="D113" s="42" t="s">
        <v>570</v>
      </c>
      <c r="E113" s="43" t="s">
        <v>402</v>
      </c>
      <c r="F113" s="43" t="s">
        <v>63</v>
      </c>
      <c r="G113" s="43">
        <v>1</v>
      </c>
      <c r="H113" s="45">
        <v>520.79999999999995</v>
      </c>
      <c r="I113" s="45">
        <v>520.79999999999995</v>
      </c>
      <c r="J113" s="45"/>
      <c r="K113" s="45"/>
      <c r="L113" s="45"/>
      <c r="M113" s="45"/>
      <c r="N113" s="45"/>
      <c r="O113" s="45"/>
      <c r="P113" s="45">
        <v>17.044363636363634</v>
      </c>
      <c r="Q113" s="45">
        <v>537.8443636363636</v>
      </c>
      <c r="R113" s="45">
        <v>107.56887272727272</v>
      </c>
      <c r="S113" s="45">
        <v>8.0676654545454536</v>
      </c>
      <c r="T113" s="45">
        <v>5.3784436363636363</v>
      </c>
      <c r="U113" s="45">
        <v>1.0756887272727271</v>
      </c>
      <c r="V113" s="45">
        <v>13.44610909090909</v>
      </c>
      <c r="W113" s="45">
        <v>43.027549090909091</v>
      </c>
      <c r="X113" s="45">
        <v>16.135330909090907</v>
      </c>
      <c r="Y113" s="45">
        <v>3.2270661818181816</v>
      </c>
      <c r="Z113" s="45">
        <v>197.92672581818178</v>
      </c>
      <c r="AA113" s="45">
        <v>44.820363636363631</v>
      </c>
      <c r="AB113" s="45">
        <v>59.754508799999996</v>
      </c>
      <c r="AC113" s="45">
        <v>38.483553056581826</v>
      </c>
      <c r="AD113" s="45">
        <v>143.05842549294545</v>
      </c>
      <c r="AE113" s="45">
        <v>148.75200000000001</v>
      </c>
      <c r="AF113" s="45">
        <v>397</v>
      </c>
      <c r="AG113" s="45">
        <v>0</v>
      </c>
      <c r="AH113" s="45">
        <v>35.89</v>
      </c>
      <c r="AI113" s="45">
        <v>0</v>
      </c>
      <c r="AJ113" s="45">
        <v>0</v>
      </c>
      <c r="AK113" s="45">
        <v>3.0700000000000003</v>
      </c>
      <c r="AL113" s="45">
        <v>0</v>
      </c>
      <c r="AM113" s="45">
        <v>584.71199999999999</v>
      </c>
      <c r="AN113" s="45">
        <v>925.69715131112719</v>
      </c>
      <c r="AO113" s="45">
        <v>2.6990781481481481</v>
      </c>
      <c r="AP113" s="45">
        <v>0.21592625185185185</v>
      </c>
      <c r="AQ113" s="45">
        <v>0.10796312592592593</v>
      </c>
      <c r="AR113" s="45">
        <v>1.8824552727272728</v>
      </c>
      <c r="AS113" s="45">
        <v>0.69274354036363661</v>
      </c>
      <c r="AT113" s="45">
        <v>23.127307636363632</v>
      </c>
      <c r="AU113" s="45">
        <v>0.89640727272727272</v>
      </c>
      <c r="AV113" s="45">
        <v>29.621881248107741</v>
      </c>
      <c r="AW113" s="45">
        <v>7.4700606060606054</v>
      </c>
      <c r="AX113" s="45">
        <v>4.4222758787878789</v>
      </c>
      <c r="AY113" s="45">
        <v>0.11205090909090908</v>
      </c>
      <c r="AZ113" s="45">
        <v>1.7928145454545454</v>
      </c>
      <c r="BA113" s="45">
        <v>0.69720565656565647</v>
      </c>
      <c r="BB113" s="45">
        <v>5.3339419953131317</v>
      </c>
      <c r="BC113" s="45">
        <v>19.82834959127273</v>
      </c>
      <c r="BD113" s="45"/>
      <c r="BE113" s="45">
        <v>0</v>
      </c>
      <c r="BF113" s="45">
        <v>19.82834959127273</v>
      </c>
      <c r="BG113" s="45">
        <v>29.470416666666669</v>
      </c>
      <c r="BH113" s="45">
        <v>4.1996822392514455</v>
      </c>
      <c r="BI113" s="45">
        <v>1.1631641275421762</v>
      </c>
      <c r="BJ113" s="45">
        <v>191.92185569136208</v>
      </c>
      <c r="BK113" s="45"/>
      <c r="BL113" s="45">
        <v>226.75511872482238</v>
      </c>
      <c r="BM113" s="45">
        <v>1739.7468645116937</v>
      </c>
      <c r="BN113" s="45">
        <f t="shared" si="12"/>
        <v>-4.7067307375242176E-8</v>
      </c>
      <c r="BO113" s="45">
        <f t="shared" si="13"/>
        <v>-3.3260897211837811E-8</v>
      </c>
      <c r="BP113" s="46">
        <f t="shared" si="14"/>
        <v>8.6609686609686669</v>
      </c>
      <c r="BQ113" s="46">
        <f t="shared" si="15"/>
        <v>1.8803418803418819</v>
      </c>
      <c r="BR113" s="64">
        <v>3</v>
      </c>
      <c r="BS113" s="46">
        <f t="shared" si="20"/>
        <v>3.4188034188034218</v>
      </c>
      <c r="BT113" s="46">
        <f t="shared" si="21"/>
        <v>12.25</v>
      </c>
      <c r="BU113" s="46">
        <f t="shared" si="22"/>
        <v>13.960113960113972</v>
      </c>
      <c r="BV113" s="45">
        <f t="shared" si="18"/>
        <v>242.87064489212815</v>
      </c>
      <c r="BW113" s="45">
        <f t="shared" si="16"/>
        <v>242.87064481179993</v>
      </c>
      <c r="BX113" s="45">
        <f t="shared" si="17"/>
        <v>1982.6175093234938</v>
      </c>
      <c r="BY113" s="45">
        <f t="shared" si="23"/>
        <v>23791.410111881924</v>
      </c>
      <c r="BZ113" s="45">
        <f t="shared" si="19"/>
        <v>47582.820223763847</v>
      </c>
      <c r="CA113" s="48">
        <v>43101</v>
      </c>
      <c r="CB113" s="111">
        <v>0</v>
      </c>
      <c r="CC113" s="111">
        <v>0</v>
      </c>
    </row>
    <row r="114" spans="1:81">
      <c r="A114" s="42" t="s">
        <v>288</v>
      </c>
      <c r="B114" s="42" t="s">
        <v>0</v>
      </c>
      <c r="C114" s="42" t="s">
        <v>161</v>
      </c>
      <c r="D114" s="42" t="s">
        <v>571</v>
      </c>
      <c r="E114" s="43" t="s">
        <v>402</v>
      </c>
      <c r="F114" s="43" t="s">
        <v>63</v>
      </c>
      <c r="G114" s="43">
        <v>2</v>
      </c>
      <c r="H114" s="45">
        <v>1076.08</v>
      </c>
      <c r="I114" s="45">
        <v>2152.16</v>
      </c>
      <c r="J114" s="45"/>
      <c r="K114" s="45"/>
      <c r="L114" s="45"/>
      <c r="M114" s="45"/>
      <c r="N114" s="45"/>
      <c r="O114" s="45"/>
      <c r="P114" s="45">
        <v>70.434327272727273</v>
      </c>
      <c r="Q114" s="45">
        <v>2222.5943272727272</v>
      </c>
      <c r="R114" s="45">
        <v>444.51886545454545</v>
      </c>
      <c r="S114" s="45">
        <v>33.33891490909091</v>
      </c>
      <c r="T114" s="45">
        <v>22.225943272727275</v>
      </c>
      <c r="U114" s="45">
        <v>4.4451886545454542</v>
      </c>
      <c r="V114" s="45">
        <v>55.564858181818181</v>
      </c>
      <c r="W114" s="45">
        <v>177.8075461818182</v>
      </c>
      <c r="X114" s="45">
        <v>66.67782981818182</v>
      </c>
      <c r="Y114" s="45">
        <v>13.335565963636364</v>
      </c>
      <c r="Z114" s="45">
        <v>817.91471243636374</v>
      </c>
      <c r="AA114" s="45">
        <v>185.21619393939392</v>
      </c>
      <c r="AB114" s="45">
        <v>246.93022976</v>
      </c>
      <c r="AC114" s="45">
        <v>159.02988392137701</v>
      </c>
      <c r="AD114" s="45">
        <v>591.17630762077101</v>
      </c>
      <c r="AE114" s="45">
        <v>230.87040000000002</v>
      </c>
      <c r="AF114" s="45">
        <v>794</v>
      </c>
      <c r="AG114" s="45">
        <v>0</v>
      </c>
      <c r="AH114" s="45">
        <v>97.16</v>
      </c>
      <c r="AI114" s="45">
        <v>0</v>
      </c>
      <c r="AJ114" s="45">
        <v>0</v>
      </c>
      <c r="AK114" s="45">
        <v>6.1400000000000006</v>
      </c>
      <c r="AL114" s="45">
        <v>0</v>
      </c>
      <c r="AM114" s="45">
        <v>1128.1704000000002</v>
      </c>
      <c r="AN114" s="45">
        <v>2537.2614200571352</v>
      </c>
      <c r="AO114" s="45">
        <v>11.153702049382717</v>
      </c>
      <c r="AP114" s="45">
        <v>0.89229616395061728</v>
      </c>
      <c r="AQ114" s="45">
        <v>0.44614808197530864</v>
      </c>
      <c r="AR114" s="45">
        <v>7.7790801454545466</v>
      </c>
      <c r="AS114" s="45">
        <v>2.8627014935272737</v>
      </c>
      <c r="AT114" s="45">
        <v>95.571556072727262</v>
      </c>
      <c r="AU114" s="45">
        <v>3.7043238787878789</v>
      </c>
      <c r="AV114" s="45">
        <v>122.40980788580561</v>
      </c>
      <c r="AW114" s="45">
        <v>30.869365656565655</v>
      </c>
      <c r="AX114" s="45">
        <v>18.274664468686868</v>
      </c>
      <c r="AY114" s="45">
        <v>0.46304048484848481</v>
      </c>
      <c r="AZ114" s="45">
        <v>7.4086477575757579</v>
      </c>
      <c r="BA114" s="45">
        <v>2.8811407946127945</v>
      </c>
      <c r="BB114" s="45">
        <v>22.042044171722562</v>
      </c>
      <c r="BC114" s="45">
        <v>81.938903334012124</v>
      </c>
      <c r="BD114" s="45"/>
      <c r="BE114" s="45">
        <v>0</v>
      </c>
      <c r="BF114" s="45">
        <v>81.938903334012124</v>
      </c>
      <c r="BG114" s="45">
        <v>106.17416666666668</v>
      </c>
      <c r="BH114" s="45">
        <v>16.798728957005782</v>
      </c>
      <c r="BI114" s="45">
        <v>4.652656510168705</v>
      </c>
      <c r="BJ114" s="45">
        <v>767.68742276544833</v>
      </c>
      <c r="BK114" s="45"/>
      <c r="BL114" s="45">
        <v>895.31297489928954</v>
      </c>
      <c r="BM114" s="45">
        <v>5859.5174334489693</v>
      </c>
      <c r="BN114" s="45">
        <f t="shared" si="12"/>
        <v>-9.4134614750484352E-8</v>
      </c>
      <c r="BO114" s="45">
        <f t="shared" si="13"/>
        <v>-6.6521794423675622E-8</v>
      </c>
      <c r="BP114" s="46">
        <f t="shared" si="14"/>
        <v>8.6609686609686669</v>
      </c>
      <c r="BQ114" s="46">
        <f t="shared" si="15"/>
        <v>1.8803418803418819</v>
      </c>
      <c r="BR114" s="64">
        <v>3</v>
      </c>
      <c r="BS114" s="46">
        <f t="shared" si="20"/>
        <v>3.4188034188034218</v>
      </c>
      <c r="BT114" s="46">
        <f t="shared" si="21"/>
        <v>12.25</v>
      </c>
      <c r="BU114" s="46">
        <f t="shared" si="22"/>
        <v>13.960113960113972</v>
      </c>
      <c r="BV114" s="45">
        <f t="shared" si="18"/>
        <v>817.9953111997936</v>
      </c>
      <c r="BW114" s="45">
        <f t="shared" si="16"/>
        <v>817.99531103913716</v>
      </c>
      <c r="BX114" s="45">
        <f t="shared" si="17"/>
        <v>6677.5127444881064</v>
      </c>
      <c r="BY114" s="45">
        <f t="shared" si="23"/>
        <v>80130.152933857273</v>
      </c>
      <c r="BZ114" s="45">
        <f t="shared" si="19"/>
        <v>160260.30586771455</v>
      </c>
      <c r="CA114" s="48">
        <v>43101</v>
      </c>
      <c r="CB114" s="111">
        <v>0</v>
      </c>
      <c r="CC114" s="111">
        <v>0</v>
      </c>
    </row>
    <row r="115" spans="1:81">
      <c r="A115" s="42" t="s">
        <v>295</v>
      </c>
      <c r="B115" s="42" t="s">
        <v>0</v>
      </c>
      <c r="C115" s="42" t="s">
        <v>74</v>
      </c>
      <c r="D115" s="42" t="s">
        <v>572</v>
      </c>
      <c r="E115" s="43" t="s">
        <v>402</v>
      </c>
      <c r="F115" s="43" t="s">
        <v>63</v>
      </c>
      <c r="G115" s="43">
        <v>1</v>
      </c>
      <c r="H115" s="45">
        <v>1041.5999999999999</v>
      </c>
      <c r="I115" s="45">
        <v>1041.5999999999999</v>
      </c>
      <c r="J115" s="45"/>
      <c r="K115" s="45"/>
      <c r="L115" s="45"/>
      <c r="M115" s="45"/>
      <c r="N115" s="45"/>
      <c r="O115" s="45"/>
      <c r="P115" s="45">
        <v>34.088727272727269</v>
      </c>
      <c r="Q115" s="45">
        <v>1075.6887272727272</v>
      </c>
      <c r="R115" s="45">
        <v>215.13774545454544</v>
      </c>
      <c r="S115" s="45">
        <v>16.135330909090907</v>
      </c>
      <c r="T115" s="45">
        <v>10.756887272727273</v>
      </c>
      <c r="U115" s="45">
        <v>2.1513774545454543</v>
      </c>
      <c r="V115" s="45">
        <v>26.89221818181818</v>
      </c>
      <c r="W115" s="45">
        <v>86.055098181818181</v>
      </c>
      <c r="X115" s="45">
        <v>32.270661818181814</v>
      </c>
      <c r="Y115" s="45">
        <v>6.4541323636363632</v>
      </c>
      <c r="Z115" s="45">
        <v>395.85345163636356</v>
      </c>
      <c r="AA115" s="45">
        <v>89.640727272727261</v>
      </c>
      <c r="AB115" s="45">
        <v>119.50901759999999</v>
      </c>
      <c r="AC115" s="45">
        <v>76.967106113163652</v>
      </c>
      <c r="AD115" s="45">
        <v>286.11685098589089</v>
      </c>
      <c r="AE115" s="45">
        <v>117.504</v>
      </c>
      <c r="AF115" s="45">
        <v>0</v>
      </c>
      <c r="AG115" s="45">
        <v>264.83999999999997</v>
      </c>
      <c r="AH115" s="45">
        <v>27.01</v>
      </c>
      <c r="AI115" s="45">
        <v>0</v>
      </c>
      <c r="AJ115" s="45">
        <v>0</v>
      </c>
      <c r="AK115" s="45">
        <v>3.0700000000000003</v>
      </c>
      <c r="AL115" s="45">
        <v>0</v>
      </c>
      <c r="AM115" s="45">
        <v>412.42399999999998</v>
      </c>
      <c r="AN115" s="45">
        <v>1094.3943026222544</v>
      </c>
      <c r="AO115" s="45">
        <v>5.3981562962962961</v>
      </c>
      <c r="AP115" s="45">
        <v>0.43185250370370371</v>
      </c>
      <c r="AQ115" s="45">
        <v>0.21592625185185185</v>
      </c>
      <c r="AR115" s="45">
        <v>3.7649105454545455</v>
      </c>
      <c r="AS115" s="45">
        <v>1.3854870807272732</v>
      </c>
      <c r="AT115" s="45">
        <v>46.254615272727264</v>
      </c>
      <c r="AU115" s="45">
        <v>1.7928145454545454</v>
      </c>
      <c r="AV115" s="45">
        <v>59.243762496215481</v>
      </c>
      <c r="AW115" s="45">
        <v>14.940121212121211</v>
      </c>
      <c r="AX115" s="45">
        <v>8.8445517575757577</v>
      </c>
      <c r="AY115" s="45">
        <v>0.22410181818181815</v>
      </c>
      <c r="AZ115" s="45">
        <v>3.5856290909090909</v>
      </c>
      <c r="BA115" s="45">
        <v>1.3944113131313129</v>
      </c>
      <c r="BB115" s="45">
        <v>10.667883990626263</v>
      </c>
      <c r="BC115" s="45">
        <v>39.656699182545459</v>
      </c>
      <c r="BD115" s="45"/>
      <c r="BE115" s="45">
        <v>0</v>
      </c>
      <c r="BF115" s="45">
        <v>39.656699182545459</v>
      </c>
      <c r="BG115" s="45">
        <v>53.087083333333339</v>
      </c>
      <c r="BH115" s="45">
        <v>8.3993644785028909</v>
      </c>
      <c r="BI115" s="45">
        <v>2.3263282550843525</v>
      </c>
      <c r="BJ115" s="45">
        <v>383.84371138272417</v>
      </c>
      <c r="BK115" s="45"/>
      <c r="BL115" s="45">
        <v>447.65648744964477</v>
      </c>
      <c r="BM115" s="45">
        <v>2716.6399790233872</v>
      </c>
      <c r="BN115" s="45">
        <f t="shared" si="12"/>
        <v>-4.7067307375242176E-8</v>
      </c>
      <c r="BO115" s="45">
        <f t="shared" si="13"/>
        <v>-3.3260897211837811E-8</v>
      </c>
      <c r="BP115" s="46">
        <f t="shared" si="14"/>
        <v>8.5633802816901436</v>
      </c>
      <c r="BQ115" s="46">
        <f t="shared" si="15"/>
        <v>1.8591549295774654</v>
      </c>
      <c r="BR115" s="64">
        <v>2</v>
      </c>
      <c r="BS115" s="46">
        <f t="shared" si="20"/>
        <v>2.2535211267605644</v>
      </c>
      <c r="BT115" s="46">
        <f t="shared" si="21"/>
        <v>11.25</v>
      </c>
      <c r="BU115" s="46">
        <f t="shared" si="22"/>
        <v>12.676056338028173</v>
      </c>
      <c r="BV115" s="45">
        <f t="shared" si="18"/>
        <v>344.36281423221885</v>
      </c>
      <c r="BW115" s="45">
        <f t="shared" si="16"/>
        <v>344.36281415189063</v>
      </c>
      <c r="BX115" s="45">
        <f t="shared" si="17"/>
        <v>3061.0027931752779</v>
      </c>
      <c r="BY115" s="45">
        <f t="shared" si="23"/>
        <v>36732.033518103337</v>
      </c>
      <c r="BZ115" s="45">
        <f t="shared" si="19"/>
        <v>73464.067036206674</v>
      </c>
      <c r="CA115" s="48">
        <v>43101</v>
      </c>
      <c r="CB115" s="111">
        <v>0</v>
      </c>
      <c r="CC115" s="111">
        <v>0</v>
      </c>
    </row>
    <row r="116" spans="1:81">
      <c r="A116" s="42" t="s">
        <v>297</v>
      </c>
      <c r="B116" s="42" t="s">
        <v>2</v>
      </c>
      <c r="C116" s="42" t="s">
        <v>84</v>
      </c>
      <c r="D116" s="42" t="s">
        <v>573</v>
      </c>
      <c r="E116" s="43" t="s">
        <v>402</v>
      </c>
      <c r="F116" s="43" t="s">
        <v>63</v>
      </c>
      <c r="G116" s="43">
        <v>1</v>
      </c>
      <c r="H116" s="45">
        <v>260.39999999999998</v>
      </c>
      <c r="I116" s="45">
        <v>260.39999999999998</v>
      </c>
      <c r="J116" s="45"/>
      <c r="K116" s="45"/>
      <c r="L116" s="45"/>
      <c r="M116" s="45"/>
      <c r="N116" s="45"/>
      <c r="O116" s="45"/>
      <c r="P116" s="45">
        <v>8.5221818181818172</v>
      </c>
      <c r="Q116" s="45">
        <v>268.9221818181818</v>
      </c>
      <c r="R116" s="45">
        <v>53.78443636363636</v>
      </c>
      <c r="S116" s="45">
        <v>4.0338327272727268</v>
      </c>
      <c r="T116" s="45">
        <v>2.6892218181818182</v>
      </c>
      <c r="U116" s="45">
        <v>0.53784436363636356</v>
      </c>
      <c r="V116" s="45">
        <v>6.723054545454545</v>
      </c>
      <c r="W116" s="45">
        <v>21.513774545454545</v>
      </c>
      <c r="X116" s="45">
        <v>8.0676654545454536</v>
      </c>
      <c r="Y116" s="45">
        <v>1.6135330909090908</v>
      </c>
      <c r="Z116" s="45">
        <v>98.96336290909089</v>
      </c>
      <c r="AA116" s="45">
        <v>22.410181818181815</v>
      </c>
      <c r="AB116" s="45">
        <v>29.877254399999998</v>
      </c>
      <c r="AC116" s="45">
        <v>19.241776528290913</v>
      </c>
      <c r="AD116" s="45">
        <v>71.529212746472723</v>
      </c>
      <c r="AE116" s="45">
        <v>164.376</v>
      </c>
      <c r="AF116" s="45">
        <v>397</v>
      </c>
      <c r="AG116" s="45">
        <v>0</v>
      </c>
      <c r="AH116" s="45">
        <v>32.619999999999997</v>
      </c>
      <c r="AI116" s="45">
        <v>0</v>
      </c>
      <c r="AJ116" s="45">
        <v>0</v>
      </c>
      <c r="AK116" s="45">
        <v>3.0700000000000003</v>
      </c>
      <c r="AL116" s="45">
        <v>0</v>
      </c>
      <c r="AM116" s="45">
        <v>597.06600000000003</v>
      </c>
      <c r="AN116" s="45">
        <v>767.55857565556357</v>
      </c>
      <c r="AO116" s="45">
        <v>1.349539074074074</v>
      </c>
      <c r="AP116" s="45">
        <v>0.10796312592592593</v>
      </c>
      <c r="AQ116" s="45">
        <v>5.3981562962962963E-2</v>
      </c>
      <c r="AR116" s="45">
        <v>0.94122763636363638</v>
      </c>
      <c r="AS116" s="45">
        <v>0.34637177018181831</v>
      </c>
      <c r="AT116" s="45">
        <v>11.563653818181816</v>
      </c>
      <c r="AU116" s="45">
        <v>0.44820363636363636</v>
      </c>
      <c r="AV116" s="45">
        <v>14.81094062405387</v>
      </c>
      <c r="AW116" s="45">
        <v>3.7350303030303027</v>
      </c>
      <c r="AX116" s="45">
        <v>2.2111379393939394</v>
      </c>
      <c r="AY116" s="45">
        <v>5.6025454545454538E-2</v>
      </c>
      <c r="AZ116" s="45">
        <v>0.89640727272727272</v>
      </c>
      <c r="BA116" s="45">
        <v>0.34860282828282824</v>
      </c>
      <c r="BB116" s="45">
        <v>2.6669709976565659</v>
      </c>
      <c r="BC116" s="45">
        <v>9.9141747956363648</v>
      </c>
      <c r="BD116" s="45"/>
      <c r="BE116" s="45">
        <v>0</v>
      </c>
      <c r="BF116" s="45">
        <v>9.9141747956363648</v>
      </c>
      <c r="BG116" s="45">
        <v>29.470416666666669</v>
      </c>
      <c r="BH116" s="45">
        <v>2.0998411196257227</v>
      </c>
      <c r="BI116" s="45">
        <v>0.58158206377108801</v>
      </c>
      <c r="BJ116" s="45">
        <v>95.960927845681056</v>
      </c>
      <c r="BK116" s="45"/>
      <c r="BL116" s="45">
        <v>128.11276769574454</v>
      </c>
      <c r="BM116" s="45">
        <v>1189.3186405891802</v>
      </c>
      <c r="BN116" s="45">
        <f t="shared" si="12"/>
        <v>-4.7067307375242176E-8</v>
      </c>
      <c r="BO116" s="45">
        <f t="shared" si="13"/>
        <v>-3.3260897211837811E-8</v>
      </c>
      <c r="BP116" s="46">
        <f t="shared" si="14"/>
        <v>8.6609686609686669</v>
      </c>
      <c r="BQ116" s="46">
        <f t="shared" si="15"/>
        <v>1.8803418803418819</v>
      </c>
      <c r="BR116" s="64">
        <v>3</v>
      </c>
      <c r="BS116" s="46">
        <f t="shared" si="20"/>
        <v>3.4188034188034218</v>
      </c>
      <c r="BT116" s="46">
        <f t="shared" si="21"/>
        <v>12.25</v>
      </c>
      <c r="BU116" s="46">
        <f t="shared" si="22"/>
        <v>13.960113960113972</v>
      </c>
      <c r="BV116" s="45">
        <f t="shared" si="18"/>
        <v>166.03023756391394</v>
      </c>
      <c r="BW116" s="45">
        <f t="shared" si="16"/>
        <v>166.03023748358572</v>
      </c>
      <c r="BX116" s="45">
        <f t="shared" si="17"/>
        <v>1355.348878072766</v>
      </c>
      <c r="BY116" s="45">
        <f t="shared" si="23"/>
        <v>16264.186536873192</v>
      </c>
      <c r="BZ116" s="45">
        <f t="shared" si="19"/>
        <v>32528.373073746385</v>
      </c>
      <c r="CA116" s="48">
        <v>43101</v>
      </c>
      <c r="CB116" s="111">
        <v>0</v>
      </c>
      <c r="CC116" s="111">
        <v>0</v>
      </c>
    </row>
    <row r="117" spans="1:81">
      <c r="A117" s="42" t="s">
        <v>574</v>
      </c>
      <c r="B117" s="42" t="s">
        <v>2</v>
      </c>
      <c r="C117" s="42" t="s">
        <v>405</v>
      </c>
      <c r="D117" s="42" t="s">
        <v>575</v>
      </c>
      <c r="E117" s="43" t="s">
        <v>402</v>
      </c>
      <c r="F117" s="43" t="s">
        <v>63</v>
      </c>
      <c r="G117" s="43">
        <v>1</v>
      </c>
      <c r="H117" s="45">
        <v>260.39999999999998</v>
      </c>
      <c r="I117" s="45">
        <v>260.39999999999998</v>
      </c>
      <c r="J117" s="45"/>
      <c r="K117" s="45"/>
      <c r="L117" s="45"/>
      <c r="M117" s="45"/>
      <c r="N117" s="45"/>
      <c r="O117" s="45"/>
      <c r="P117" s="45">
        <v>8.5221818181818172</v>
      </c>
      <c r="Q117" s="45">
        <v>268.9221818181818</v>
      </c>
      <c r="R117" s="45">
        <v>53.78443636363636</v>
      </c>
      <c r="S117" s="45">
        <v>4.0338327272727268</v>
      </c>
      <c r="T117" s="45">
        <v>2.6892218181818182</v>
      </c>
      <c r="U117" s="45">
        <v>0.53784436363636356</v>
      </c>
      <c r="V117" s="45">
        <v>6.723054545454545</v>
      </c>
      <c r="W117" s="45">
        <v>21.513774545454545</v>
      </c>
      <c r="X117" s="45">
        <v>8.0676654545454536</v>
      </c>
      <c r="Y117" s="45">
        <v>1.6135330909090908</v>
      </c>
      <c r="Z117" s="45">
        <v>98.96336290909089</v>
      </c>
      <c r="AA117" s="45">
        <v>22.410181818181815</v>
      </c>
      <c r="AB117" s="45">
        <v>29.877254399999998</v>
      </c>
      <c r="AC117" s="45">
        <v>19.241776528290913</v>
      </c>
      <c r="AD117" s="45">
        <v>71.529212746472723</v>
      </c>
      <c r="AE117" s="45">
        <v>164.376</v>
      </c>
      <c r="AF117" s="45">
        <v>397</v>
      </c>
      <c r="AG117" s="45">
        <v>0</v>
      </c>
      <c r="AH117" s="45">
        <v>0</v>
      </c>
      <c r="AI117" s="45">
        <v>0</v>
      </c>
      <c r="AJ117" s="45">
        <v>0</v>
      </c>
      <c r="AK117" s="45">
        <v>3.0700000000000003</v>
      </c>
      <c r="AL117" s="45">
        <v>0</v>
      </c>
      <c r="AM117" s="45">
        <v>564.44600000000003</v>
      </c>
      <c r="AN117" s="45">
        <v>734.93857565556357</v>
      </c>
      <c r="AO117" s="45">
        <v>1.349539074074074</v>
      </c>
      <c r="AP117" s="45">
        <v>0.10796312592592593</v>
      </c>
      <c r="AQ117" s="45">
        <v>5.3981562962962963E-2</v>
      </c>
      <c r="AR117" s="45">
        <v>0.94122763636363638</v>
      </c>
      <c r="AS117" s="45">
        <v>0.34637177018181831</v>
      </c>
      <c r="AT117" s="45">
        <v>11.563653818181816</v>
      </c>
      <c r="AU117" s="45">
        <v>0.44820363636363636</v>
      </c>
      <c r="AV117" s="45">
        <v>14.81094062405387</v>
      </c>
      <c r="AW117" s="45">
        <v>3.7350303030303027</v>
      </c>
      <c r="AX117" s="45">
        <v>2.2111379393939394</v>
      </c>
      <c r="AY117" s="45">
        <v>5.6025454545454538E-2</v>
      </c>
      <c r="AZ117" s="45">
        <v>0.89640727272727272</v>
      </c>
      <c r="BA117" s="45">
        <v>0.34860282828282824</v>
      </c>
      <c r="BB117" s="45">
        <v>2.6669709976565659</v>
      </c>
      <c r="BC117" s="45">
        <v>9.9141747956363648</v>
      </c>
      <c r="BD117" s="45"/>
      <c r="BE117" s="45">
        <v>0</v>
      </c>
      <c r="BF117" s="45">
        <v>9.9141747956363648</v>
      </c>
      <c r="BG117" s="45">
        <v>29.470416666666669</v>
      </c>
      <c r="BH117" s="45">
        <v>2.0998411196257227</v>
      </c>
      <c r="BI117" s="45">
        <v>0.58158206377108801</v>
      </c>
      <c r="BJ117" s="45">
        <v>95.960927845681056</v>
      </c>
      <c r="BK117" s="45"/>
      <c r="BL117" s="45">
        <v>128.11276769574454</v>
      </c>
      <c r="BM117" s="45">
        <v>1156.6986405891803</v>
      </c>
      <c r="BN117" s="45">
        <f t="shared" si="12"/>
        <v>-4.7067307375242176E-8</v>
      </c>
      <c r="BO117" s="45">
        <f t="shared" si="13"/>
        <v>-3.3260897211837811E-8</v>
      </c>
      <c r="BP117" s="46">
        <f t="shared" si="14"/>
        <v>8.8629737609329435</v>
      </c>
      <c r="BQ117" s="46">
        <f t="shared" si="15"/>
        <v>1.9241982507288626</v>
      </c>
      <c r="BR117" s="64">
        <v>5</v>
      </c>
      <c r="BS117" s="46">
        <f t="shared" si="20"/>
        <v>5.8309037900874632</v>
      </c>
      <c r="BT117" s="46">
        <f t="shared" si="21"/>
        <v>14.25</v>
      </c>
      <c r="BU117" s="46">
        <f t="shared" si="22"/>
        <v>16.618075801749271</v>
      </c>
      <c r="BV117" s="45">
        <f t="shared" si="18"/>
        <v>192.22105687756434</v>
      </c>
      <c r="BW117" s="45">
        <f t="shared" si="16"/>
        <v>192.22105679723612</v>
      </c>
      <c r="BX117" s="45">
        <f t="shared" si="17"/>
        <v>1348.9196973864164</v>
      </c>
      <c r="BY117" s="45">
        <f t="shared" si="23"/>
        <v>16187.036368636996</v>
      </c>
      <c r="BZ117" s="45">
        <f t="shared" si="19"/>
        <v>32374.072737273993</v>
      </c>
      <c r="CA117" s="48">
        <v>43101</v>
      </c>
      <c r="CB117" s="111">
        <v>0</v>
      </c>
      <c r="CC117" s="111">
        <v>0</v>
      </c>
    </row>
    <row r="118" spans="1:81">
      <c r="A118" s="42" t="s">
        <v>300</v>
      </c>
      <c r="B118" s="42" t="s">
        <v>1</v>
      </c>
      <c r="C118" s="42" t="s">
        <v>84</v>
      </c>
      <c r="D118" s="42" t="s">
        <v>576</v>
      </c>
      <c r="E118" s="43" t="s">
        <v>402</v>
      </c>
      <c r="F118" s="43" t="s">
        <v>63</v>
      </c>
      <c r="G118" s="43">
        <v>1</v>
      </c>
      <c r="H118" s="45">
        <v>520.79999999999995</v>
      </c>
      <c r="I118" s="45">
        <v>520.79999999999995</v>
      </c>
      <c r="J118" s="45"/>
      <c r="K118" s="45"/>
      <c r="L118" s="45"/>
      <c r="M118" s="45"/>
      <c r="N118" s="45"/>
      <c r="O118" s="45"/>
      <c r="P118" s="45">
        <v>17.044363636363634</v>
      </c>
      <c r="Q118" s="45">
        <v>537.8443636363636</v>
      </c>
      <c r="R118" s="45">
        <v>107.56887272727272</v>
      </c>
      <c r="S118" s="45">
        <v>8.0676654545454536</v>
      </c>
      <c r="T118" s="45">
        <v>5.3784436363636363</v>
      </c>
      <c r="U118" s="45">
        <v>1.0756887272727271</v>
      </c>
      <c r="V118" s="45">
        <v>13.44610909090909</v>
      </c>
      <c r="W118" s="45">
        <v>43.027549090909091</v>
      </c>
      <c r="X118" s="45">
        <v>16.135330909090907</v>
      </c>
      <c r="Y118" s="45">
        <v>3.2270661818181816</v>
      </c>
      <c r="Z118" s="45">
        <v>197.92672581818178</v>
      </c>
      <c r="AA118" s="45">
        <v>44.820363636363631</v>
      </c>
      <c r="AB118" s="45">
        <v>59.754508799999996</v>
      </c>
      <c r="AC118" s="45">
        <v>38.483553056581826</v>
      </c>
      <c r="AD118" s="45">
        <v>143.05842549294545</v>
      </c>
      <c r="AE118" s="45">
        <v>148.75200000000001</v>
      </c>
      <c r="AF118" s="45">
        <v>397</v>
      </c>
      <c r="AG118" s="45">
        <v>0</v>
      </c>
      <c r="AH118" s="45">
        <v>32.619999999999997</v>
      </c>
      <c r="AI118" s="45">
        <v>0</v>
      </c>
      <c r="AJ118" s="45">
        <v>0</v>
      </c>
      <c r="AK118" s="45">
        <v>3.0700000000000003</v>
      </c>
      <c r="AL118" s="45">
        <v>0</v>
      </c>
      <c r="AM118" s="45">
        <v>581.44200000000001</v>
      </c>
      <c r="AN118" s="45">
        <v>922.4271513111272</v>
      </c>
      <c r="AO118" s="45">
        <v>2.6990781481481481</v>
      </c>
      <c r="AP118" s="45">
        <v>0.21592625185185185</v>
      </c>
      <c r="AQ118" s="45">
        <v>0.10796312592592593</v>
      </c>
      <c r="AR118" s="45">
        <v>1.8824552727272728</v>
      </c>
      <c r="AS118" s="45">
        <v>0.69274354036363661</v>
      </c>
      <c r="AT118" s="45">
        <v>23.127307636363632</v>
      </c>
      <c r="AU118" s="45">
        <v>0.89640727272727272</v>
      </c>
      <c r="AV118" s="45">
        <v>29.621881248107741</v>
      </c>
      <c r="AW118" s="45">
        <v>7.4700606060606054</v>
      </c>
      <c r="AX118" s="45">
        <v>4.4222758787878789</v>
      </c>
      <c r="AY118" s="45">
        <v>0.11205090909090908</v>
      </c>
      <c r="AZ118" s="45">
        <v>1.7928145454545454</v>
      </c>
      <c r="BA118" s="45">
        <v>0.69720565656565647</v>
      </c>
      <c r="BB118" s="45">
        <v>5.3339419953131317</v>
      </c>
      <c r="BC118" s="45">
        <v>19.82834959127273</v>
      </c>
      <c r="BD118" s="45"/>
      <c r="BE118" s="45">
        <v>0</v>
      </c>
      <c r="BF118" s="45">
        <v>19.82834959127273</v>
      </c>
      <c r="BG118" s="45">
        <v>29.470416666666669</v>
      </c>
      <c r="BH118" s="45">
        <v>4.1996822392514455</v>
      </c>
      <c r="BI118" s="45">
        <v>1.1631641275421762</v>
      </c>
      <c r="BJ118" s="45">
        <v>191.92185569136208</v>
      </c>
      <c r="BK118" s="45"/>
      <c r="BL118" s="45">
        <v>226.75511872482238</v>
      </c>
      <c r="BM118" s="45">
        <v>1736.4768645116937</v>
      </c>
      <c r="BN118" s="45">
        <f t="shared" si="12"/>
        <v>-4.7067307375242176E-8</v>
      </c>
      <c r="BO118" s="45">
        <f t="shared" si="13"/>
        <v>-3.3260897211837811E-8</v>
      </c>
      <c r="BP118" s="46">
        <f t="shared" si="14"/>
        <v>8.6609686609686669</v>
      </c>
      <c r="BQ118" s="46">
        <f t="shared" si="15"/>
        <v>1.8803418803418819</v>
      </c>
      <c r="BR118" s="64">
        <v>3</v>
      </c>
      <c r="BS118" s="46">
        <f t="shared" si="20"/>
        <v>3.4188034188034218</v>
      </c>
      <c r="BT118" s="46">
        <f t="shared" si="21"/>
        <v>12.25</v>
      </c>
      <c r="BU118" s="46">
        <f t="shared" si="22"/>
        <v>13.960113960113972</v>
      </c>
      <c r="BV118" s="45">
        <f t="shared" si="18"/>
        <v>242.41414916563244</v>
      </c>
      <c r="BW118" s="45">
        <f t="shared" si="16"/>
        <v>242.41414908530422</v>
      </c>
      <c r="BX118" s="45">
        <f t="shared" si="17"/>
        <v>1978.8910135969979</v>
      </c>
      <c r="BY118" s="45">
        <f t="shared" si="23"/>
        <v>23746.692163163974</v>
      </c>
      <c r="BZ118" s="45">
        <f t="shared" si="19"/>
        <v>47493.384326327949</v>
      </c>
      <c r="CA118" s="48">
        <v>43101</v>
      </c>
      <c r="CB118" s="111">
        <v>0</v>
      </c>
      <c r="CC118" s="111">
        <v>0</v>
      </c>
    </row>
    <row r="119" spans="1:81">
      <c r="A119" s="42" t="s">
        <v>577</v>
      </c>
      <c r="B119" s="42" t="s">
        <v>2</v>
      </c>
      <c r="C119" s="42" t="s">
        <v>165</v>
      </c>
      <c r="D119" s="42" t="s">
        <v>578</v>
      </c>
      <c r="E119" s="43" t="s">
        <v>402</v>
      </c>
      <c r="F119" s="43" t="s">
        <v>63</v>
      </c>
      <c r="G119" s="43">
        <v>1</v>
      </c>
      <c r="H119" s="45">
        <v>260.39999999999998</v>
      </c>
      <c r="I119" s="45">
        <v>260.39999999999998</v>
      </c>
      <c r="J119" s="45"/>
      <c r="K119" s="45"/>
      <c r="L119" s="45"/>
      <c r="M119" s="45"/>
      <c r="N119" s="45"/>
      <c r="O119" s="45"/>
      <c r="P119" s="45">
        <v>8.5221818181818172</v>
      </c>
      <c r="Q119" s="45">
        <v>268.9221818181818</v>
      </c>
      <c r="R119" s="45">
        <v>53.78443636363636</v>
      </c>
      <c r="S119" s="45">
        <v>4.0338327272727268</v>
      </c>
      <c r="T119" s="45">
        <v>2.6892218181818182</v>
      </c>
      <c r="U119" s="45">
        <v>0.53784436363636356</v>
      </c>
      <c r="V119" s="45">
        <v>6.723054545454545</v>
      </c>
      <c r="W119" s="45">
        <v>21.513774545454545</v>
      </c>
      <c r="X119" s="45">
        <v>8.0676654545454536</v>
      </c>
      <c r="Y119" s="45">
        <v>1.6135330909090908</v>
      </c>
      <c r="Z119" s="45">
        <v>98.96336290909089</v>
      </c>
      <c r="AA119" s="45">
        <v>22.410181818181815</v>
      </c>
      <c r="AB119" s="45">
        <v>29.877254399999998</v>
      </c>
      <c r="AC119" s="45">
        <v>19.241776528290913</v>
      </c>
      <c r="AD119" s="45">
        <v>71.529212746472723</v>
      </c>
      <c r="AE119" s="45">
        <v>164.376</v>
      </c>
      <c r="AF119" s="45">
        <v>397</v>
      </c>
      <c r="AG119" s="45">
        <v>0</v>
      </c>
      <c r="AH119" s="45">
        <v>0</v>
      </c>
      <c r="AI119" s="45">
        <v>0</v>
      </c>
      <c r="AJ119" s="45">
        <v>0</v>
      </c>
      <c r="AK119" s="45">
        <v>3.0700000000000003</v>
      </c>
      <c r="AL119" s="45">
        <v>0</v>
      </c>
      <c r="AM119" s="45">
        <v>564.44600000000003</v>
      </c>
      <c r="AN119" s="45">
        <v>734.93857565556357</v>
      </c>
      <c r="AO119" s="45">
        <v>1.349539074074074</v>
      </c>
      <c r="AP119" s="45">
        <v>0.10796312592592593</v>
      </c>
      <c r="AQ119" s="45">
        <v>5.3981562962962963E-2</v>
      </c>
      <c r="AR119" s="45">
        <v>0.94122763636363638</v>
      </c>
      <c r="AS119" s="45">
        <v>0.34637177018181831</v>
      </c>
      <c r="AT119" s="45">
        <v>11.563653818181816</v>
      </c>
      <c r="AU119" s="45">
        <v>0.44820363636363636</v>
      </c>
      <c r="AV119" s="45">
        <v>14.81094062405387</v>
      </c>
      <c r="AW119" s="45">
        <v>3.7350303030303027</v>
      </c>
      <c r="AX119" s="45">
        <v>2.2111379393939394</v>
      </c>
      <c r="AY119" s="45">
        <v>5.6025454545454538E-2</v>
      </c>
      <c r="AZ119" s="45">
        <v>0.89640727272727272</v>
      </c>
      <c r="BA119" s="45">
        <v>0.34860282828282824</v>
      </c>
      <c r="BB119" s="45">
        <v>2.6669709976565659</v>
      </c>
      <c r="BC119" s="45">
        <v>9.9141747956363648</v>
      </c>
      <c r="BD119" s="45"/>
      <c r="BE119" s="45">
        <v>0</v>
      </c>
      <c r="BF119" s="45">
        <v>9.9141747956363648</v>
      </c>
      <c r="BG119" s="45">
        <v>29.470416666666669</v>
      </c>
      <c r="BH119" s="45">
        <v>2.0998411196257227</v>
      </c>
      <c r="BI119" s="45">
        <v>0.58158206377108801</v>
      </c>
      <c r="BJ119" s="45">
        <v>95.960927845681056</v>
      </c>
      <c r="BK119" s="45"/>
      <c r="BL119" s="45">
        <v>128.11276769574454</v>
      </c>
      <c r="BM119" s="45">
        <v>1156.6986405891803</v>
      </c>
      <c r="BN119" s="45">
        <f t="shared" si="12"/>
        <v>-4.7067307375242176E-8</v>
      </c>
      <c r="BO119" s="45">
        <f t="shared" si="13"/>
        <v>-3.3260897211837811E-8</v>
      </c>
      <c r="BP119" s="46">
        <f t="shared" si="14"/>
        <v>8.8629737609329435</v>
      </c>
      <c r="BQ119" s="46">
        <f t="shared" si="15"/>
        <v>1.9241982507288626</v>
      </c>
      <c r="BR119" s="64">
        <v>5</v>
      </c>
      <c r="BS119" s="46">
        <f t="shared" si="20"/>
        <v>5.8309037900874632</v>
      </c>
      <c r="BT119" s="46">
        <f t="shared" si="21"/>
        <v>14.25</v>
      </c>
      <c r="BU119" s="46">
        <f t="shared" si="22"/>
        <v>16.618075801749271</v>
      </c>
      <c r="BV119" s="45">
        <f t="shared" si="18"/>
        <v>192.22105687756434</v>
      </c>
      <c r="BW119" s="45">
        <f t="shared" si="16"/>
        <v>192.22105679723612</v>
      </c>
      <c r="BX119" s="45">
        <f t="shared" si="17"/>
        <v>1348.9196973864164</v>
      </c>
      <c r="BY119" s="45">
        <f t="shared" si="23"/>
        <v>16187.036368636996</v>
      </c>
      <c r="BZ119" s="45">
        <f t="shared" si="19"/>
        <v>32374.072737273993</v>
      </c>
      <c r="CA119" s="48">
        <v>43101</v>
      </c>
      <c r="CB119" s="111">
        <v>0</v>
      </c>
      <c r="CC119" s="111">
        <v>0</v>
      </c>
    </row>
    <row r="120" spans="1:81">
      <c r="A120" s="42" t="s">
        <v>302</v>
      </c>
      <c r="B120" s="42" t="s">
        <v>0</v>
      </c>
      <c r="C120" s="42" t="s">
        <v>183</v>
      </c>
      <c r="D120" s="42" t="s">
        <v>579</v>
      </c>
      <c r="E120" s="43" t="s">
        <v>402</v>
      </c>
      <c r="F120" s="43" t="s">
        <v>63</v>
      </c>
      <c r="G120" s="43">
        <v>1</v>
      </c>
      <c r="H120" s="45">
        <v>1041.5999999999999</v>
      </c>
      <c r="I120" s="45">
        <v>1041.5999999999999</v>
      </c>
      <c r="J120" s="45"/>
      <c r="K120" s="45"/>
      <c r="L120" s="45"/>
      <c r="M120" s="45"/>
      <c r="N120" s="45"/>
      <c r="O120" s="45"/>
      <c r="P120" s="45">
        <v>34.088727272727269</v>
      </c>
      <c r="Q120" s="45">
        <v>1075.6887272727272</v>
      </c>
      <c r="R120" s="45">
        <v>215.13774545454544</v>
      </c>
      <c r="S120" s="45">
        <v>16.135330909090907</v>
      </c>
      <c r="T120" s="45">
        <v>10.756887272727273</v>
      </c>
      <c r="U120" s="45">
        <v>2.1513774545454543</v>
      </c>
      <c r="V120" s="45">
        <v>26.89221818181818</v>
      </c>
      <c r="W120" s="45">
        <v>86.055098181818181</v>
      </c>
      <c r="X120" s="45">
        <v>32.270661818181814</v>
      </c>
      <c r="Y120" s="45">
        <v>6.4541323636363632</v>
      </c>
      <c r="Z120" s="45">
        <v>395.85345163636356</v>
      </c>
      <c r="AA120" s="45">
        <v>89.640727272727261</v>
      </c>
      <c r="AB120" s="45">
        <v>119.50901759999999</v>
      </c>
      <c r="AC120" s="45">
        <v>76.967106113163652</v>
      </c>
      <c r="AD120" s="45">
        <v>286.11685098589089</v>
      </c>
      <c r="AE120" s="45">
        <v>117.504</v>
      </c>
      <c r="AF120" s="45">
        <v>397</v>
      </c>
      <c r="AG120" s="45">
        <v>0</v>
      </c>
      <c r="AH120" s="45">
        <v>32.619999999999997</v>
      </c>
      <c r="AI120" s="45">
        <v>0</v>
      </c>
      <c r="AJ120" s="45">
        <v>0</v>
      </c>
      <c r="AK120" s="45">
        <v>3.0700000000000003</v>
      </c>
      <c r="AL120" s="45">
        <v>0</v>
      </c>
      <c r="AM120" s="45">
        <v>550.19400000000007</v>
      </c>
      <c r="AN120" s="45">
        <v>1232.1643026222546</v>
      </c>
      <c r="AO120" s="45">
        <v>5.3981562962962961</v>
      </c>
      <c r="AP120" s="45">
        <v>0.43185250370370371</v>
      </c>
      <c r="AQ120" s="45">
        <v>0.21592625185185185</v>
      </c>
      <c r="AR120" s="45">
        <v>3.7649105454545455</v>
      </c>
      <c r="AS120" s="45">
        <v>1.3854870807272732</v>
      </c>
      <c r="AT120" s="45">
        <v>46.254615272727264</v>
      </c>
      <c r="AU120" s="45">
        <v>1.7928145454545454</v>
      </c>
      <c r="AV120" s="45">
        <v>59.243762496215481</v>
      </c>
      <c r="AW120" s="45">
        <v>14.940121212121211</v>
      </c>
      <c r="AX120" s="45">
        <v>8.8445517575757577</v>
      </c>
      <c r="AY120" s="45">
        <v>0.22410181818181815</v>
      </c>
      <c r="AZ120" s="45">
        <v>3.5856290909090909</v>
      </c>
      <c r="BA120" s="45">
        <v>1.3944113131313129</v>
      </c>
      <c r="BB120" s="45">
        <v>10.667883990626263</v>
      </c>
      <c r="BC120" s="45">
        <v>39.656699182545459</v>
      </c>
      <c r="BD120" s="45"/>
      <c r="BE120" s="45">
        <v>0</v>
      </c>
      <c r="BF120" s="45">
        <v>39.656699182545459</v>
      </c>
      <c r="BG120" s="45">
        <v>53.087083333333339</v>
      </c>
      <c r="BH120" s="45">
        <v>8.3993644785028909</v>
      </c>
      <c r="BI120" s="45">
        <v>2.3263282550843525</v>
      </c>
      <c r="BJ120" s="45">
        <v>383.84371138272417</v>
      </c>
      <c r="BK120" s="45"/>
      <c r="BL120" s="45">
        <v>447.65648744964477</v>
      </c>
      <c r="BM120" s="45">
        <v>2854.4099790233877</v>
      </c>
      <c r="BN120" s="45">
        <f t="shared" si="12"/>
        <v>-4.7067307375242176E-8</v>
      </c>
      <c r="BO120" s="45">
        <f t="shared" si="13"/>
        <v>-3.3260897211837811E-8</v>
      </c>
      <c r="BP120" s="46">
        <f t="shared" si="14"/>
        <v>8.8629737609329435</v>
      </c>
      <c r="BQ120" s="46">
        <f t="shared" si="15"/>
        <v>1.9241982507288626</v>
      </c>
      <c r="BR120" s="64">
        <v>5</v>
      </c>
      <c r="BS120" s="46">
        <f t="shared" si="20"/>
        <v>5.8309037900874632</v>
      </c>
      <c r="BT120" s="46">
        <f t="shared" si="21"/>
        <v>14.25</v>
      </c>
      <c r="BU120" s="46">
        <f t="shared" si="22"/>
        <v>16.618075801749271</v>
      </c>
      <c r="BV120" s="45">
        <f t="shared" si="18"/>
        <v>474.34801399345298</v>
      </c>
      <c r="BW120" s="45">
        <f t="shared" si="16"/>
        <v>474.34801391312476</v>
      </c>
      <c r="BX120" s="45">
        <f t="shared" si="17"/>
        <v>3328.7579929365124</v>
      </c>
      <c r="BY120" s="45">
        <f t="shared" si="23"/>
        <v>39945.095915238147</v>
      </c>
      <c r="BZ120" s="45">
        <f t="shared" si="19"/>
        <v>79890.191830476295</v>
      </c>
      <c r="CA120" s="48">
        <v>43101</v>
      </c>
      <c r="CB120" s="111">
        <v>0</v>
      </c>
      <c r="CC120" s="111">
        <v>0</v>
      </c>
    </row>
    <row r="121" spans="1:81">
      <c r="A121" s="42" t="s">
        <v>580</v>
      </c>
      <c r="B121" s="42" t="s">
        <v>1</v>
      </c>
      <c r="C121" s="42" t="s">
        <v>67</v>
      </c>
      <c r="D121" s="42" t="s">
        <v>581</v>
      </c>
      <c r="E121" s="43" t="s">
        <v>402</v>
      </c>
      <c r="F121" s="43" t="s">
        <v>63</v>
      </c>
      <c r="G121" s="43">
        <v>1</v>
      </c>
      <c r="H121" s="45">
        <v>520.79999999999995</v>
      </c>
      <c r="I121" s="45">
        <v>520.79999999999995</v>
      </c>
      <c r="J121" s="45"/>
      <c r="K121" s="45"/>
      <c r="L121" s="45"/>
      <c r="M121" s="45"/>
      <c r="N121" s="45"/>
      <c r="O121" s="45"/>
      <c r="P121" s="45">
        <v>17.044363636363634</v>
      </c>
      <c r="Q121" s="45">
        <v>537.8443636363636</v>
      </c>
      <c r="R121" s="45">
        <v>107.56887272727272</v>
      </c>
      <c r="S121" s="45">
        <v>8.0676654545454536</v>
      </c>
      <c r="T121" s="45">
        <v>5.3784436363636363</v>
      </c>
      <c r="U121" s="45">
        <v>1.0756887272727271</v>
      </c>
      <c r="V121" s="45">
        <v>13.44610909090909</v>
      </c>
      <c r="W121" s="45">
        <v>43.027549090909091</v>
      </c>
      <c r="X121" s="45">
        <v>16.135330909090907</v>
      </c>
      <c r="Y121" s="45">
        <v>3.2270661818181816</v>
      </c>
      <c r="Z121" s="45">
        <v>197.92672581818178</v>
      </c>
      <c r="AA121" s="45">
        <v>44.820363636363631</v>
      </c>
      <c r="AB121" s="45">
        <v>59.754508799999996</v>
      </c>
      <c r="AC121" s="45">
        <v>38.483553056581826</v>
      </c>
      <c r="AD121" s="45">
        <v>143.05842549294545</v>
      </c>
      <c r="AE121" s="45">
        <v>148.75200000000001</v>
      </c>
      <c r="AF121" s="45">
        <v>397</v>
      </c>
      <c r="AG121" s="45">
        <v>0</v>
      </c>
      <c r="AH121" s="45">
        <v>0</v>
      </c>
      <c r="AI121" s="45">
        <v>9.84</v>
      </c>
      <c r="AJ121" s="45">
        <v>0</v>
      </c>
      <c r="AK121" s="45">
        <v>3.0700000000000003</v>
      </c>
      <c r="AL121" s="45">
        <v>0</v>
      </c>
      <c r="AM121" s="45">
        <v>558.66200000000003</v>
      </c>
      <c r="AN121" s="45">
        <v>899.64715131112723</v>
      </c>
      <c r="AO121" s="45">
        <v>2.6990781481481481</v>
      </c>
      <c r="AP121" s="45">
        <v>0.21592625185185185</v>
      </c>
      <c r="AQ121" s="45">
        <v>0.10796312592592593</v>
      </c>
      <c r="AR121" s="45">
        <v>1.8824552727272728</v>
      </c>
      <c r="AS121" s="45">
        <v>0.69274354036363661</v>
      </c>
      <c r="AT121" s="45">
        <v>23.127307636363632</v>
      </c>
      <c r="AU121" s="45">
        <v>0.89640727272727272</v>
      </c>
      <c r="AV121" s="45">
        <v>29.621881248107741</v>
      </c>
      <c r="AW121" s="45">
        <v>7.4700606060606054</v>
      </c>
      <c r="AX121" s="45">
        <v>4.4222758787878789</v>
      </c>
      <c r="AY121" s="45">
        <v>0.11205090909090908</v>
      </c>
      <c r="AZ121" s="45">
        <v>1.7928145454545454</v>
      </c>
      <c r="BA121" s="45">
        <v>0.69720565656565647</v>
      </c>
      <c r="BB121" s="45">
        <v>5.3339419953131317</v>
      </c>
      <c r="BC121" s="45">
        <v>19.82834959127273</v>
      </c>
      <c r="BD121" s="45"/>
      <c r="BE121" s="45">
        <v>0</v>
      </c>
      <c r="BF121" s="45">
        <v>19.82834959127273</v>
      </c>
      <c r="BG121" s="45">
        <v>29.470416666666669</v>
      </c>
      <c r="BH121" s="45">
        <v>4.1996822392514455</v>
      </c>
      <c r="BI121" s="45">
        <v>1.1631641275421762</v>
      </c>
      <c r="BJ121" s="45">
        <v>191.92185569136208</v>
      </c>
      <c r="BK121" s="45"/>
      <c r="BL121" s="45">
        <v>226.75511872482238</v>
      </c>
      <c r="BM121" s="45">
        <v>1713.6968645116935</v>
      </c>
      <c r="BN121" s="45">
        <f t="shared" si="12"/>
        <v>-4.7067307375242176E-8</v>
      </c>
      <c r="BO121" s="45">
        <f t="shared" si="13"/>
        <v>-3.3260897211837811E-8</v>
      </c>
      <c r="BP121" s="46">
        <f t="shared" si="14"/>
        <v>8.7608069164265068</v>
      </c>
      <c r="BQ121" s="46">
        <f t="shared" si="15"/>
        <v>1.9020172910662811</v>
      </c>
      <c r="BR121" s="64">
        <v>4</v>
      </c>
      <c r="BS121" s="46">
        <f t="shared" si="20"/>
        <v>4.6109510086455305</v>
      </c>
      <c r="BT121" s="46">
        <f t="shared" si="21"/>
        <v>13.25</v>
      </c>
      <c r="BU121" s="46">
        <f t="shared" si="22"/>
        <v>15.273775216138318</v>
      </c>
      <c r="BV121" s="45">
        <f t="shared" si="18"/>
        <v>261.74620695925734</v>
      </c>
      <c r="BW121" s="45">
        <f t="shared" si="16"/>
        <v>261.74620687892912</v>
      </c>
      <c r="BX121" s="45">
        <f t="shared" si="17"/>
        <v>1975.4430713906227</v>
      </c>
      <c r="BY121" s="45">
        <f t="shared" si="23"/>
        <v>23705.316856687474</v>
      </c>
      <c r="BZ121" s="45">
        <f t="shared" si="19"/>
        <v>47410.633713374948</v>
      </c>
      <c r="CA121" s="48">
        <v>43101</v>
      </c>
      <c r="CB121" s="111">
        <v>0</v>
      </c>
      <c r="CC121" s="111">
        <v>0</v>
      </c>
    </row>
    <row r="122" spans="1:81">
      <c r="A122" s="42" t="s">
        <v>582</v>
      </c>
      <c r="B122" s="42" t="s">
        <v>2</v>
      </c>
      <c r="C122" s="42" t="s">
        <v>67</v>
      </c>
      <c r="D122" s="42" t="s">
        <v>583</v>
      </c>
      <c r="E122" s="43" t="s">
        <v>402</v>
      </c>
      <c r="F122" s="43" t="s">
        <v>63</v>
      </c>
      <c r="G122" s="43">
        <v>2</v>
      </c>
      <c r="H122" s="45">
        <v>260.39999999999998</v>
      </c>
      <c r="I122" s="45">
        <v>520.79999999999995</v>
      </c>
      <c r="J122" s="45"/>
      <c r="K122" s="45"/>
      <c r="L122" s="45"/>
      <c r="M122" s="45"/>
      <c r="N122" s="45"/>
      <c r="O122" s="45"/>
      <c r="P122" s="45">
        <v>17.044363636363634</v>
      </c>
      <c r="Q122" s="45">
        <v>537.8443636363636</v>
      </c>
      <c r="R122" s="45">
        <v>107.56887272727272</v>
      </c>
      <c r="S122" s="45">
        <v>8.0676654545454536</v>
      </c>
      <c r="T122" s="45">
        <v>5.3784436363636363</v>
      </c>
      <c r="U122" s="45">
        <v>1.0756887272727271</v>
      </c>
      <c r="V122" s="45">
        <v>13.44610909090909</v>
      </c>
      <c r="W122" s="45">
        <v>43.027549090909091</v>
      </c>
      <c r="X122" s="45">
        <v>16.135330909090907</v>
      </c>
      <c r="Y122" s="45">
        <v>3.2270661818181816</v>
      </c>
      <c r="Z122" s="45">
        <v>197.92672581818178</v>
      </c>
      <c r="AA122" s="45">
        <v>44.820363636363631</v>
      </c>
      <c r="AB122" s="45">
        <v>59.754508799999996</v>
      </c>
      <c r="AC122" s="45">
        <v>38.483553056581826</v>
      </c>
      <c r="AD122" s="45">
        <v>143.05842549294545</v>
      </c>
      <c r="AE122" s="45">
        <v>328.75200000000001</v>
      </c>
      <c r="AF122" s="45">
        <v>794</v>
      </c>
      <c r="AG122" s="45">
        <v>0</v>
      </c>
      <c r="AH122" s="45">
        <v>0</v>
      </c>
      <c r="AI122" s="45">
        <v>19.68</v>
      </c>
      <c r="AJ122" s="45">
        <v>0</v>
      </c>
      <c r="AK122" s="45">
        <v>6.1400000000000006</v>
      </c>
      <c r="AL122" s="45">
        <v>0</v>
      </c>
      <c r="AM122" s="45">
        <v>1148.5720000000001</v>
      </c>
      <c r="AN122" s="45">
        <v>1489.5571513111272</v>
      </c>
      <c r="AO122" s="45">
        <v>2.6990781481481481</v>
      </c>
      <c r="AP122" s="45">
        <v>0.21592625185185185</v>
      </c>
      <c r="AQ122" s="45">
        <v>0.10796312592592593</v>
      </c>
      <c r="AR122" s="45">
        <v>1.8824552727272728</v>
      </c>
      <c r="AS122" s="45">
        <v>0.69274354036363661</v>
      </c>
      <c r="AT122" s="45">
        <v>23.127307636363632</v>
      </c>
      <c r="AU122" s="45">
        <v>0.89640727272727272</v>
      </c>
      <c r="AV122" s="45">
        <v>29.621881248107741</v>
      </c>
      <c r="AW122" s="45">
        <v>7.4700606060606054</v>
      </c>
      <c r="AX122" s="45">
        <v>4.4222758787878789</v>
      </c>
      <c r="AY122" s="45">
        <v>0.11205090909090908</v>
      </c>
      <c r="AZ122" s="45">
        <v>1.7928145454545454</v>
      </c>
      <c r="BA122" s="45">
        <v>0.69720565656565647</v>
      </c>
      <c r="BB122" s="45">
        <v>5.3339419953131317</v>
      </c>
      <c r="BC122" s="45">
        <v>19.82834959127273</v>
      </c>
      <c r="BD122" s="45"/>
      <c r="BE122" s="45">
        <v>0</v>
      </c>
      <c r="BF122" s="45">
        <v>19.82834959127273</v>
      </c>
      <c r="BG122" s="45">
        <v>58.940833333333337</v>
      </c>
      <c r="BH122" s="45">
        <v>4.1996822392514455</v>
      </c>
      <c r="BI122" s="45">
        <v>1.163164127542176</v>
      </c>
      <c r="BJ122" s="45">
        <v>191.92185569136211</v>
      </c>
      <c r="BK122" s="45"/>
      <c r="BL122" s="45">
        <v>256.22553539148907</v>
      </c>
      <c r="BM122" s="45">
        <v>2333.0772811783604</v>
      </c>
      <c r="BN122" s="45">
        <f t="shared" si="12"/>
        <v>-9.4134614750484352E-8</v>
      </c>
      <c r="BO122" s="45">
        <f t="shared" si="13"/>
        <v>-6.6521794423675622E-8</v>
      </c>
      <c r="BP122" s="46">
        <f t="shared" si="14"/>
        <v>8.5633802816901436</v>
      </c>
      <c r="BQ122" s="46">
        <f t="shared" si="15"/>
        <v>1.8591549295774654</v>
      </c>
      <c r="BR122" s="64">
        <v>2</v>
      </c>
      <c r="BS122" s="46">
        <f t="shared" si="20"/>
        <v>2.2535211267605644</v>
      </c>
      <c r="BT122" s="46">
        <f t="shared" si="21"/>
        <v>11.25</v>
      </c>
      <c r="BU122" s="46">
        <f t="shared" si="22"/>
        <v>12.676056338028173</v>
      </c>
      <c r="BV122" s="45">
        <f t="shared" si="18"/>
        <v>295.74219055154003</v>
      </c>
      <c r="BW122" s="45">
        <f t="shared" si="16"/>
        <v>295.74219039088359</v>
      </c>
      <c r="BX122" s="45">
        <f t="shared" si="17"/>
        <v>2628.8194715692439</v>
      </c>
      <c r="BY122" s="45">
        <f t="shared" si="23"/>
        <v>31545.833658830925</v>
      </c>
      <c r="BZ122" s="45">
        <f t="shared" si="19"/>
        <v>63091.66731766185</v>
      </c>
      <c r="CA122" s="48">
        <v>43101</v>
      </c>
      <c r="CB122" s="111">
        <v>0</v>
      </c>
      <c r="CC122" s="111">
        <v>0</v>
      </c>
    </row>
    <row r="123" spans="1:81">
      <c r="A123" s="42" t="s">
        <v>304</v>
      </c>
      <c r="B123" s="42" t="s">
        <v>0</v>
      </c>
      <c r="C123" s="42" t="s">
        <v>165</v>
      </c>
      <c r="D123" s="42" t="s">
        <v>584</v>
      </c>
      <c r="E123" s="43" t="s">
        <v>402</v>
      </c>
      <c r="F123" s="43" t="s">
        <v>63</v>
      </c>
      <c r="G123" s="43">
        <v>1</v>
      </c>
      <c r="H123" s="45">
        <v>1041.5999999999999</v>
      </c>
      <c r="I123" s="45">
        <v>1041.5999999999999</v>
      </c>
      <c r="J123" s="45"/>
      <c r="K123" s="45"/>
      <c r="L123" s="45"/>
      <c r="M123" s="45"/>
      <c r="N123" s="45"/>
      <c r="O123" s="45"/>
      <c r="P123" s="45">
        <v>34.088727272727269</v>
      </c>
      <c r="Q123" s="45">
        <v>1075.6887272727272</v>
      </c>
      <c r="R123" s="45">
        <v>215.13774545454544</v>
      </c>
      <c r="S123" s="45">
        <v>16.135330909090907</v>
      </c>
      <c r="T123" s="45">
        <v>10.756887272727273</v>
      </c>
      <c r="U123" s="45">
        <v>2.1513774545454543</v>
      </c>
      <c r="V123" s="45">
        <v>26.89221818181818</v>
      </c>
      <c r="W123" s="45">
        <v>86.055098181818181</v>
      </c>
      <c r="X123" s="45">
        <v>32.270661818181814</v>
      </c>
      <c r="Y123" s="45">
        <v>6.4541323636363632</v>
      </c>
      <c r="Z123" s="45">
        <v>395.85345163636356</v>
      </c>
      <c r="AA123" s="45">
        <v>89.640727272727261</v>
      </c>
      <c r="AB123" s="45">
        <v>119.50901759999999</v>
      </c>
      <c r="AC123" s="45">
        <v>76.967106113163652</v>
      </c>
      <c r="AD123" s="45">
        <v>286.11685098589089</v>
      </c>
      <c r="AE123" s="45">
        <v>117.504</v>
      </c>
      <c r="AF123" s="45">
        <v>397</v>
      </c>
      <c r="AG123" s="45">
        <v>0</v>
      </c>
      <c r="AH123" s="45">
        <v>0</v>
      </c>
      <c r="AI123" s="45">
        <v>0</v>
      </c>
      <c r="AJ123" s="45">
        <v>0</v>
      </c>
      <c r="AK123" s="45">
        <v>3.0700000000000003</v>
      </c>
      <c r="AL123" s="45">
        <v>0</v>
      </c>
      <c r="AM123" s="45">
        <v>517.57400000000007</v>
      </c>
      <c r="AN123" s="45">
        <v>1199.5443026222545</v>
      </c>
      <c r="AO123" s="45">
        <v>5.3981562962962961</v>
      </c>
      <c r="AP123" s="45">
        <v>0.43185250370370371</v>
      </c>
      <c r="AQ123" s="45">
        <v>0.21592625185185185</v>
      </c>
      <c r="AR123" s="45">
        <v>3.7649105454545455</v>
      </c>
      <c r="AS123" s="45">
        <v>1.3854870807272732</v>
      </c>
      <c r="AT123" s="45">
        <v>46.254615272727264</v>
      </c>
      <c r="AU123" s="45">
        <v>1.7928145454545454</v>
      </c>
      <c r="AV123" s="45">
        <v>59.243762496215481</v>
      </c>
      <c r="AW123" s="45">
        <v>14.940121212121211</v>
      </c>
      <c r="AX123" s="45">
        <v>8.8445517575757577</v>
      </c>
      <c r="AY123" s="45">
        <v>0.22410181818181815</v>
      </c>
      <c r="AZ123" s="45">
        <v>3.5856290909090909</v>
      </c>
      <c r="BA123" s="45">
        <v>1.3944113131313129</v>
      </c>
      <c r="BB123" s="45">
        <v>10.667883990626263</v>
      </c>
      <c r="BC123" s="45">
        <v>39.656699182545459</v>
      </c>
      <c r="BD123" s="45"/>
      <c r="BE123" s="45">
        <v>0</v>
      </c>
      <c r="BF123" s="45">
        <v>39.656699182545459</v>
      </c>
      <c r="BG123" s="45">
        <v>53.087083333333339</v>
      </c>
      <c r="BH123" s="45">
        <v>8.3993644785028909</v>
      </c>
      <c r="BI123" s="45">
        <v>2.3263282550843525</v>
      </c>
      <c r="BJ123" s="45">
        <v>383.84371138272417</v>
      </c>
      <c r="BK123" s="45"/>
      <c r="BL123" s="45">
        <v>447.65648744964477</v>
      </c>
      <c r="BM123" s="45">
        <v>2821.7899790233873</v>
      </c>
      <c r="BN123" s="45">
        <f t="shared" si="12"/>
        <v>-4.7067307375242176E-8</v>
      </c>
      <c r="BO123" s="45">
        <f t="shared" si="13"/>
        <v>-3.3260897211837811E-8</v>
      </c>
      <c r="BP123" s="46">
        <f t="shared" si="14"/>
        <v>8.6609686609686669</v>
      </c>
      <c r="BQ123" s="46">
        <f t="shared" si="15"/>
        <v>1.8803418803418819</v>
      </c>
      <c r="BR123" s="64">
        <v>3</v>
      </c>
      <c r="BS123" s="46">
        <f t="shared" si="20"/>
        <v>3.4188034188034218</v>
      </c>
      <c r="BT123" s="46">
        <f t="shared" si="21"/>
        <v>12.25</v>
      </c>
      <c r="BU123" s="46">
        <f t="shared" si="22"/>
        <v>13.960113960113972</v>
      </c>
      <c r="BV123" s="45">
        <f t="shared" si="18"/>
        <v>393.92509677552704</v>
      </c>
      <c r="BW123" s="45">
        <f t="shared" si="16"/>
        <v>393.92509669519882</v>
      </c>
      <c r="BX123" s="45">
        <f t="shared" si="17"/>
        <v>3215.7150757185864</v>
      </c>
      <c r="BY123" s="45">
        <f t="shared" si="23"/>
        <v>38588.580908623037</v>
      </c>
      <c r="BZ123" s="45">
        <f t="shared" si="19"/>
        <v>77177.161817246073</v>
      </c>
      <c r="CA123" s="48">
        <v>43101</v>
      </c>
      <c r="CB123" s="111">
        <v>0</v>
      </c>
      <c r="CC123" s="111">
        <v>0</v>
      </c>
    </row>
    <row r="124" spans="1:81">
      <c r="A124" s="42" t="s">
        <v>309</v>
      </c>
      <c r="B124" s="42" t="s">
        <v>1</v>
      </c>
      <c r="C124" s="42" t="s">
        <v>498</v>
      </c>
      <c r="D124" s="42" t="s">
        <v>585</v>
      </c>
      <c r="E124" s="43" t="s">
        <v>402</v>
      </c>
      <c r="F124" s="43" t="s">
        <v>63</v>
      </c>
      <c r="G124" s="43">
        <v>1</v>
      </c>
      <c r="H124" s="45">
        <v>520.79999999999995</v>
      </c>
      <c r="I124" s="45">
        <v>520.79999999999995</v>
      </c>
      <c r="J124" s="45"/>
      <c r="K124" s="45"/>
      <c r="L124" s="45"/>
      <c r="M124" s="45"/>
      <c r="N124" s="45"/>
      <c r="O124" s="45"/>
      <c r="P124" s="45">
        <v>17.044363636363634</v>
      </c>
      <c r="Q124" s="45">
        <v>537.8443636363636</v>
      </c>
      <c r="R124" s="45">
        <v>107.56887272727272</v>
      </c>
      <c r="S124" s="45">
        <v>8.0676654545454536</v>
      </c>
      <c r="T124" s="45">
        <v>5.3784436363636363</v>
      </c>
      <c r="U124" s="45">
        <v>1.0756887272727271</v>
      </c>
      <c r="V124" s="45">
        <v>13.44610909090909</v>
      </c>
      <c r="W124" s="45">
        <v>43.027549090909091</v>
      </c>
      <c r="X124" s="45">
        <v>16.135330909090907</v>
      </c>
      <c r="Y124" s="45">
        <v>3.2270661818181816</v>
      </c>
      <c r="Z124" s="45">
        <v>197.92672581818178</v>
      </c>
      <c r="AA124" s="45">
        <v>44.820363636363631</v>
      </c>
      <c r="AB124" s="45">
        <v>59.754508799999996</v>
      </c>
      <c r="AC124" s="45">
        <v>38.483553056581826</v>
      </c>
      <c r="AD124" s="45">
        <v>143.05842549294545</v>
      </c>
      <c r="AE124" s="45">
        <v>148.75200000000001</v>
      </c>
      <c r="AF124" s="45">
        <v>397</v>
      </c>
      <c r="AG124" s="45">
        <v>0</v>
      </c>
      <c r="AH124" s="45">
        <v>32.619999999999997</v>
      </c>
      <c r="AI124" s="45">
        <v>0</v>
      </c>
      <c r="AJ124" s="45">
        <v>0</v>
      </c>
      <c r="AK124" s="45">
        <v>3.0700000000000003</v>
      </c>
      <c r="AL124" s="45">
        <v>0</v>
      </c>
      <c r="AM124" s="45">
        <v>581.44200000000001</v>
      </c>
      <c r="AN124" s="45">
        <v>922.4271513111272</v>
      </c>
      <c r="AO124" s="45">
        <v>2.6990781481481481</v>
      </c>
      <c r="AP124" s="45">
        <v>0.21592625185185185</v>
      </c>
      <c r="AQ124" s="45">
        <v>0.10796312592592593</v>
      </c>
      <c r="AR124" s="45">
        <v>1.8824552727272728</v>
      </c>
      <c r="AS124" s="45">
        <v>0.69274354036363661</v>
      </c>
      <c r="AT124" s="45">
        <v>23.127307636363632</v>
      </c>
      <c r="AU124" s="45">
        <v>0.89640727272727272</v>
      </c>
      <c r="AV124" s="45">
        <v>29.621881248107741</v>
      </c>
      <c r="AW124" s="45">
        <v>7.4700606060606054</v>
      </c>
      <c r="AX124" s="45">
        <v>4.4222758787878789</v>
      </c>
      <c r="AY124" s="45">
        <v>0.11205090909090908</v>
      </c>
      <c r="AZ124" s="45">
        <v>1.7928145454545454</v>
      </c>
      <c r="BA124" s="45">
        <v>0.69720565656565647</v>
      </c>
      <c r="BB124" s="45">
        <v>5.3339419953131317</v>
      </c>
      <c r="BC124" s="45">
        <v>19.82834959127273</v>
      </c>
      <c r="BD124" s="45"/>
      <c r="BE124" s="45">
        <v>0</v>
      </c>
      <c r="BF124" s="45">
        <v>19.82834959127273</v>
      </c>
      <c r="BG124" s="45">
        <v>29.470416666666669</v>
      </c>
      <c r="BH124" s="45">
        <v>4.1996822392514455</v>
      </c>
      <c r="BI124" s="45">
        <v>1.1631641275421762</v>
      </c>
      <c r="BJ124" s="45">
        <v>191.92185569136208</v>
      </c>
      <c r="BK124" s="45"/>
      <c r="BL124" s="45">
        <v>226.75511872482238</v>
      </c>
      <c r="BM124" s="45">
        <v>1736.4768645116937</v>
      </c>
      <c r="BN124" s="45">
        <f t="shared" si="12"/>
        <v>-4.7067307375242176E-8</v>
      </c>
      <c r="BO124" s="45">
        <f t="shared" si="13"/>
        <v>-3.3260897211837811E-8</v>
      </c>
      <c r="BP124" s="46">
        <f t="shared" si="14"/>
        <v>8.5633802816901436</v>
      </c>
      <c r="BQ124" s="46">
        <f t="shared" si="15"/>
        <v>1.8591549295774654</v>
      </c>
      <c r="BR124" s="64">
        <v>2</v>
      </c>
      <c r="BS124" s="46">
        <f t="shared" si="20"/>
        <v>2.2535211267605644</v>
      </c>
      <c r="BT124" s="46">
        <f t="shared" si="21"/>
        <v>11.25</v>
      </c>
      <c r="BU124" s="46">
        <f t="shared" si="22"/>
        <v>12.676056338028173</v>
      </c>
      <c r="BV124" s="45">
        <f t="shared" si="18"/>
        <v>220.116785632145</v>
      </c>
      <c r="BW124" s="45">
        <f t="shared" si="16"/>
        <v>220.11678555181678</v>
      </c>
      <c r="BX124" s="45">
        <f t="shared" si="17"/>
        <v>1956.5936500635105</v>
      </c>
      <c r="BY124" s="45">
        <f t="shared" si="23"/>
        <v>23479.123800762125</v>
      </c>
      <c r="BZ124" s="45">
        <f t="shared" si="19"/>
        <v>46958.24760152425</v>
      </c>
      <c r="CA124" s="48">
        <v>43101</v>
      </c>
      <c r="CB124" s="111">
        <v>0</v>
      </c>
      <c r="CC124" s="111">
        <v>0</v>
      </c>
    </row>
    <row r="125" spans="1:81">
      <c r="A125" s="42" t="s">
        <v>309</v>
      </c>
      <c r="B125" s="42" t="s">
        <v>0</v>
      </c>
      <c r="C125" s="42" t="s">
        <v>498</v>
      </c>
      <c r="D125" s="42" t="s">
        <v>586</v>
      </c>
      <c r="E125" s="43" t="s">
        <v>402</v>
      </c>
      <c r="F125" s="43" t="s">
        <v>63</v>
      </c>
      <c r="G125" s="43">
        <v>1</v>
      </c>
      <c r="H125" s="45">
        <v>1041.5999999999999</v>
      </c>
      <c r="I125" s="45">
        <v>1041.5999999999999</v>
      </c>
      <c r="J125" s="45"/>
      <c r="K125" s="45"/>
      <c r="L125" s="45"/>
      <c r="M125" s="45"/>
      <c r="N125" s="45"/>
      <c r="O125" s="45"/>
      <c r="P125" s="45">
        <v>34.088727272727269</v>
      </c>
      <c r="Q125" s="45">
        <v>1075.6887272727272</v>
      </c>
      <c r="R125" s="45">
        <v>215.13774545454544</v>
      </c>
      <c r="S125" s="45">
        <v>16.135330909090907</v>
      </c>
      <c r="T125" s="45">
        <v>10.756887272727273</v>
      </c>
      <c r="U125" s="45">
        <v>2.1513774545454543</v>
      </c>
      <c r="V125" s="45">
        <v>26.89221818181818</v>
      </c>
      <c r="W125" s="45">
        <v>86.055098181818181</v>
      </c>
      <c r="X125" s="45">
        <v>32.270661818181814</v>
      </c>
      <c r="Y125" s="45">
        <v>6.4541323636363632</v>
      </c>
      <c r="Z125" s="45">
        <v>395.85345163636356</v>
      </c>
      <c r="AA125" s="45">
        <v>89.640727272727261</v>
      </c>
      <c r="AB125" s="45">
        <v>119.50901759999999</v>
      </c>
      <c r="AC125" s="45">
        <v>76.967106113163652</v>
      </c>
      <c r="AD125" s="45">
        <v>286.11685098589089</v>
      </c>
      <c r="AE125" s="45">
        <v>117.504</v>
      </c>
      <c r="AF125" s="45">
        <v>397</v>
      </c>
      <c r="AG125" s="45">
        <v>0</v>
      </c>
      <c r="AH125" s="45">
        <v>32.619999999999997</v>
      </c>
      <c r="AI125" s="45">
        <v>0</v>
      </c>
      <c r="AJ125" s="45">
        <v>0</v>
      </c>
      <c r="AK125" s="45">
        <v>3.0700000000000003</v>
      </c>
      <c r="AL125" s="45">
        <v>0</v>
      </c>
      <c r="AM125" s="45">
        <v>550.19400000000007</v>
      </c>
      <c r="AN125" s="45">
        <v>1232.1643026222546</v>
      </c>
      <c r="AO125" s="45">
        <v>5.3981562962962961</v>
      </c>
      <c r="AP125" s="45">
        <v>0.43185250370370371</v>
      </c>
      <c r="AQ125" s="45">
        <v>0.21592625185185185</v>
      </c>
      <c r="AR125" s="45">
        <v>3.7649105454545455</v>
      </c>
      <c r="AS125" s="45">
        <v>1.3854870807272732</v>
      </c>
      <c r="AT125" s="45">
        <v>46.254615272727264</v>
      </c>
      <c r="AU125" s="45">
        <v>1.7928145454545454</v>
      </c>
      <c r="AV125" s="45">
        <v>59.243762496215481</v>
      </c>
      <c r="AW125" s="45">
        <v>14.940121212121211</v>
      </c>
      <c r="AX125" s="45">
        <v>8.8445517575757577</v>
      </c>
      <c r="AY125" s="45">
        <v>0.22410181818181815</v>
      </c>
      <c r="AZ125" s="45">
        <v>3.5856290909090909</v>
      </c>
      <c r="BA125" s="45">
        <v>1.3944113131313129</v>
      </c>
      <c r="BB125" s="45">
        <v>10.667883990626263</v>
      </c>
      <c r="BC125" s="45">
        <v>39.656699182545459</v>
      </c>
      <c r="BD125" s="45"/>
      <c r="BE125" s="45">
        <v>0</v>
      </c>
      <c r="BF125" s="45">
        <v>39.656699182545459</v>
      </c>
      <c r="BG125" s="45">
        <v>53.087083333333339</v>
      </c>
      <c r="BH125" s="45">
        <v>8.3993644785028909</v>
      </c>
      <c r="BI125" s="45">
        <v>2.3263282550843525</v>
      </c>
      <c r="BJ125" s="45">
        <v>383.84371138272417</v>
      </c>
      <c r="BK125" s="45"/>
      <c r="BL125" s="45">
        <v>447.65648744964477</v>
      </c>
      <c r="BM125" s="45">
        <v>2854.4099790233877</v>
      </c>
      <c r="BN125" s="45">
        <f t="shared" si="12"/>
        <v>-4.7067307375242176E-8</v>
      </c>
      <c r="BO125" s="45">
        <f t="shared" si="13"/>
        <v>-3.3260897211837811E-8</v>
      </c>
      <c r="BP125" s="46">
        <f t="shared" si="14"/>
        <v>8.5633802816901436</v>
      </c>
      <c r="BQ125" s="46">
        <f t="shared" si="15"/>
        <v>1.8591549295774654</v>
      </c>
      <c r="BR125" s="64">
        <v>2</v>
      </c>
      <c r="BS125" s="46">
        <f t="shared" si="20"/>
        <v>2.2535211267605644</v>
      </c>
      <c r="BT125" s="46">
        <f t="shared" si="21"/>
        <v>11.25</v>
      </c>
      <c r="BU125" s="46">
        <f t="shared" si="22"/>
        <v>12.676056338028173</v>
      </c>
      <c r="BV125" s="45">
        <f t="shared" si="18"/>
        <v>361.82661704912033</v>
      </c>
      <c r="BW125" s="45">
        <f t="shared" si="16"/>
        <v>361.82661696879211</v>
      </c>
      <c r="BX125" s="45">
        <f t="shared" si="17"/>
        <v>3216.2365959921799</v>
      </c>
      <c r="BY125" s="45">
        <f t="shared" si="23"/>
        <v>38594.839151906155</v>
      </c>
      <c r="BZ125" s="45">
        <f t="shared" si="19"/>
        <v>77189.67830381231</v>
      </c>
      <c r="CA125" s="48">
        <v>43101</v>
      </c>
      <c r="CB125" s="111">
        <v>0</v>
      </c>
      <c r="CC125" s="111">
        <v>0</v>
      </c>
    </row>
    <row r="126" spans="1:81">
      <c r="A126" s="42" t="s">
        <v>587</v>
      </c>
      <c r="B126" s="42" t="s">
        <v>2</v>
      </c>
      <c r="C126" s="42" t="s">
        <v>405</v>
      </c>
      <c r="D126" s="42" t="s">
        <v>588</v>
      </c>
      <c r="E126" s="43" t="s">
        <v>402</v>
      </c>
      <c r="F126" s="43" t="s">
        <v>63</v>
      </c>
      <c r="G126" s="43">
        <v>1</v>
      </c>
      <c r="H126" s="45">
        <v>260.39999999999998</v>
      </c>
      <c r="I126" s="45">
        <v>260.39999999999998</v>
      </c>
      <c r="J126" s="45"/>
      <c r="K126" s="45"/>
      <c r="L126" s="45"/>
      <c r="M126" s="45"/>
      <c r="N126" s="45"/>
      <c r="O126" s="45"/>
      <c r="P126" s="45">
        <v>8.5221818181818172</v>
      </c>
      <c r="Q126" s="45">
        <v>268.9221818181818</v>
      </c>
      <c r="R126" s="45">
        <v>53.78443636363636</v>
      </c>
      <c r="S126" s="45">
        <v>4.0338327272727268</v>
      </c>
      <c r="T126" s="45">
        <v>2.6892218181818182</v>
      </c>
      <c r="U126" s="45">
        <v>0.53784436363636356</v>
      </c>
      <c r="V126" s="45">
        <v>6.723054545454545</v>
      </c>
      <c r="W126" s="45">
        <v>21.513774545454545</v>
      </c>
      <c r="X126" s="45">
        <v>8.0676654545454536</v>
      </c>
      <c r="Y126" s="45">
        <v>1.6135330909090908</v>
      </c>
      <c r="Z126" s="45">
        <v>98.96336290909089</v>
      </c>
      <c r="AA126" s="45">
        <v>22.410181818181815</v>
      </c>
      <c r="AB126" s="45">
        <v>29.877254399999998</v>
      </c>
      <c r="AC126" s="45">
        <v>19.241776528290913</v>
      </c>
      <c r="AD126" s="45">
        <v>71.529212746472723</v>
      </c>
      <c r="AE126" s="45">
        <v>164.376</v>
      </c>
      <c r="AF126" s="45">
        <v>397</v>
      </c>
      <c r="AG126" s="45">
        <v>0</v>
      </c>
      <c r="AH126" s="45">
        <v>0</v>
      </c>
      <c r="AI126" s="45">
        <v>0</v>
      </c>
      <c r="AJ126" s="45">
        <v>0</v>
      </c>
      <c r="AK126" s="45">
        <v>3.0700000000000003</v>
      </c>
      <c r="AL126" s="45">
        <v>0</v>
      </c>
      <c r="AM126" s="45">
        <v>564.44600000000003</v>
      </c>
      <c r="AN126" s="45">
        <v>734.93857565556357</v>
      </c>
      <c r="AO126" s="45">
        <v>1.349539074074074</v>
      </c>
      <c r="AP126" s="45">
        <v>0.10796312592592593</v>
      </c>
      <c r="AQ126" s="45">
        <v>5.3981562962962963E-2</v>
      </c>
      <c r="AR126" s="45">
        <v>0.94122763636363638</v>
      </c>
      <c r="AS126" s="45">
        <v>0.34637177018181831</v>
      </c>
      <c r="AT126" s="45">
        <v>11.563653818181816</v>
      </c>
      <c r="AU126" s="45">
        <v>0.44820363636363636</v>
      </c>
      <c r="AV126" s="45">
        <v>14.81094062405387</v>
      </c>
      <c r="AW126" s="45">
        <v>3.7350303030303027</v>
      </c>
      <c r="AX126" s="45">
        <v>2.2111379393939394</v>
      </c>
      <c r="AY126" s="45">
        <v>5.6025454545454538E-2</v>
      </c>
      <c r="AZ126" s="45">
        <v>0.89640727272727272</v>
      </c>
      <c r="BA126" s="45">
        <v>0.34860282828282824</v>
      </c>
      <c r="BB126" s="45">
        <v>2.6669709976565659</v>
      </c>
      <c r="BC126" s="45">
        <v>9.9141747956363648</v>
      </c>
      <c r="BD126" s="45"/>
      <c r="BE126" s="45">
        <v>0</v>
      </c>
      <c r="BF126" s="45">
        <v>9.9141747956363648</v>
      </c>
      <c r="BG126" s="45">
        <v>29.470416666666669</v>
      </c>
      <c r="BH126" s="45">
        <v>2.0998411196257227</v>
      </c>
      <c r="BI126" s="45">
        <v>0.58158206377108801</v>
      </c>
      <c r="BJ126" s="45">
        <v>95.960927845681056</v>
      </c>
      <c r="BK126" s="45"/>
      <c r="BL126" s="45">
        <v>128.11276769574454</v>
      </c>
      <c r="BM126" s="45">
        <v>1156.6986405891803</v>
      </c>
      <c r="BN126" s="45">
        <f t="shared" si="12"/>
        <v>-4.7067307375242176E-8</v>
      </c>
      <c r="BO126" s="45">
        <f t="shared" si="13"/>
        <v>-3.3260897211837811E-8</v>
      </c>
      <c r="BP126" s="46">
        <f t="shared" si="14"/>
        <v>8.8629737609329435</v>
      </c>
      <c r="BQ126" s="46">
        <f t="shared" si="15"/>
        <v>1.9241982507288626</v>
      </c>
      <c r="BR126" s="64">
        <v>5</v>
      </c>
      <c r="BS126" s="46">
        <f t="shared" si="20"/>
        <v>5.8309037900874632</v>
      </c>
      <c r="BT126" s="46">
        <f t="shared" si="21"/>
        <v>14.25</v>
      </c>
      <c r="BU126" s="46">
        <f t="shared" si="22"/>
        <v>16.618075801749271</v>
      </c>
      <c r="BV126" s="45">
        <f t="shared" si="18"/>
        <v>192.22105687756434</v>
      </c>
      <c r="BW126" s="45">
        <f t="shared" si="16"/>
        <v>192.22105679723612</v>
      </c>
      <c r="BX126" s="45">
        <f t="shared" si="17"/>
        <v>1348.9196973864164</v>
      </c>
      <c r="BY126" s="45">
        <f t="shared" si="23"/>
        <v>16187.036368636996</v>
      </c>
      <c r="BZ126" s="45">
        <f t="shared" si="19"/>
        <v>32374.072737273993</v>
      </c>
      <c r="CA126" s="48">
        <v>43101</v>
      </c>
      <c r="CB126" s="111">
        <v>0</v>
      </c>
      <c r="CC126" s="111">
        <v>0</v>
      </c>
    </row>
    <row r="127" spans="1:81">
      <c r="A127" s="42" t="s">
        <v>312</v>
      </c>
      <c r="B127" s="42" t="s">
        <v>0</v>
      </c>
      <c r="C127" s="42" t="s">
        <v>170</v>
      </c>
      <c r="D127" s="42" t="s">
        <v>589</v>
      </c>
      <c r="E127" s="43" t="s">
        <v>402</v>
      </c>
      <c r="F127" s="43" t="s">
        <v>63</v>
      </c>
      <c r="G127" s="43">
        <v>1</v>
      </c>
      <c r="H127" s="45">
        <v>1076.08</v>
      </c>
      <c r="I127" s="45">
        <v>1076.08</v>
      </c>
      <c r="J127" s="45"/>
      <c r="K127" s="45"/>
      <c r="L127" s="45"/>
      <c r="M127" s="45"/>
      <c r="N127" s="45"/>
      <c r="O127" s="45"/>
      <c r="P127" s="45">
        <v>35.217163636363637</v>
      </c>
      <c r="Q127" s="45">
        <v>1111.2971636363636</v>
      </c>
      <c r="R127" s="45">
        <v>222.25943272727272</v>
      </c>
      <c r="S127" s="45">
        <v>16.669457454545455</v>
      </c>
      <c r="T127" s="45">
        <v>11.112971636363637</v>
      </c>
      <c r="U127" s="45">
        <v>2.2225943272727271</v>
      </c>
      <c r="V127" s="45">
        <v>27.782429090909091</v>
      </c>
      <c r="W127" s="45">
        <v>88.903773090909098</v>
      </c>
      <c r="X127" s="45">
        <v>33.33891490909091</v>
      </c>
      <c r="Y127" s="45">
        <v>6.6677829818181822</v>
      </c>
      <c r="Z127" s="45">
        <v>408.95735621818187</v>
      </c>
      <c r="AA127" s="45">
        <v>92.608096969696959</v>
      </c>
      <c r="AB127" s="45">
        <v>123.46511488</v>
      </c>
      <c r="AC127" s="45">
        <v>79.514941960688503</v>
      </c>
      <c r="AD127" s="45">
        <v>295.58815381038551</v>
      </c>
      <c r="AE127" s="45">
        <v>115.43520000000001</v>
      </c>
      <c r="AF127" s="45">
        <v>397</v>
      </c>
      <c r="AG127" s="45">
        <v>0</v>
      </c>
      <c r="AH127" s="45">
        <v>0</v>
      </c>
      <c r="AI127" s="45">
        <v>9.84</v>
      </c>
      <c r="AJ127" s="45">
        <v>0</v>
      </c>
      <c r="AK127" s="45">
        <v>3.0700000000000003</v>
      </c>
      <c r="AL127" s="45">
        <v>0</v>
      </c>
      <c r="AM127" s="45">
        <v>525.34520000000009</v>
      </c>
      <c r="AN127" s="45">
        <v>1229.8907100285674</v>
      </c>
      <c r="AO127" s="45">
        <v>5.5768510246913587</v>
      </c>
      <c r="AP127" s="45">
        <v>0.44614808197530864</v>
      </c>
      <c r="AQ127" s="45">
        <v>0.22307404098765432</v>
      </c>
      <c r="AR127" s="45">
        <v>3.8895400727272733</v>
      </c>
      <c r="AS127" s="45">
        <v>1.4313507467636368</v>
      </c>
      <c r="AT127" s="45">
        <v>47.785778036363631</v>
      </c>
      <c r="AU127" s="45">
        <v>1.8521619393939395</v>
      </c>
      <c r="AV127" s="45">
        <v>61.204903942902803</v>
      </c>
      <c r="AW127" s="45">
        <v>15.434682828282828</v>
      </c>
      <c r="AX127" s="45">
        <v>9.1373322343434342</v>
      </c>
      <c r="AY127" s="45">
        <v>0.23152024242424241</v>
      </c>
      <c r="AZ127" s="45">
        <v>3.7043238787878789</v>
      </c>
      <c r="BA127" s="45">
        <v>1.4405703973063972</v>
      </c>
      <c r="BB127" s="45">
        <v>11.021022085861281</v>
      </c>
      <c r="BC127" s="45">
        <v>40.969451667006062</v>
      </c>
      <c r="BD127" s="45"/>
      <c r="BE127" s="45">
        <v>0</v>
      </c>
      <c r="BF127" s="45">
        <v>40.969451667006062</v>
      </c>
      <c r="BG127" s="45">
        <v>53.087083333333339</v>
      </c>
      <c r="BH127" s="45">
        <v>8.3993644785028909</v>
      </c>
      <c r="BI127" s="45">
        <v>2.3263282550843525</v>
      </c>
      <c r="BJ127" s="45">
        <v>383.84371138272417</v>
      </c>
      <c r="BK127" s="45"/>
      <c r="BL127" s="45">
        <v>447.65648744964477</v>
      </c>
      <c r="BM127" s="45">
        <v>2891.0187167244849</v>
      </c>
      <c r="BN127" s="45">
        <f t="shared" si="12"/>
        <v>-4.7067307375242176E-8</v>
      </c>
      <c r="BO127" s="45">
        <f t="shared" si="13"/>
        <v>-3.3260897211837811E-8</v>
      </c>
      <c r="BP127" s="46">
        <f t="shared" si="14"/>
        <v>8.5633802816901436</v>
      </c>
      <c r="BQ127" s="46">
        <f t="shared" si="15"/>
        <v>1.8591549295774654</v>
      </c>
      <c r="BR127" s="64">
        <v>2</v>
      </c>
      <c r="BS127" s="46">
        <f t="shared" si="20"/>
        <v>2.2535211267605644</v>
      </c>
      <c r="BT127" s="46">
        <f t="shared" si="21"/>
        <v>11.25</v>
      </c>
      <c r="BU127" s="46">
        <f t="shared" si="22"/>
        <v>12.676056338028173</v>
      </c>
      <c r="BV127" s="45">
        <f t="shared" si="18"/>
        <v>366.46716126475235</v>
      </c>
      <c r="BW127" s="45">
        <f t="shared" si="16"/>
        <v>366.46716118442413</v>
      </c>
      <c r="BX127" s="45">
        <f t="shared" si="17"/>
        <v>3257.4858779089091</v>
      </c>
      <c r="BY127" s="45">
        <f t="shared" si="23"/>
        <v>39089.830534906912</v>
      </c>
      <c r="BZ127" s="45">
        <f t="shared" si="19"/>
        <v>78179.661069813825</v>
      </c>
      <c r="CA127" s="48">
        <v>43101</v>
      </c>
      <c r="CB127" s="111">
        <v>0</v>
      </c>
      <c r="CC127" s="111">
        <v>0</v>
      </c>
    </row>
    <row r="128" spans="1:81">
      <c r="A128" s="42" t="s">
        <v>590</v>
      </c>
      <c r="B128" s="42" t="s">
        <v>2</v>
      </c>
      <c r="C128" s="42" t="s">
        <v>250</v>
      </c>
      <c r="D128" s="42" t="s">
        <v>591</v>
      </c>
      <c r="E128" s="43" t="s">
        <v>402</v>
      </c>
      <c r="F128" s="43" t="s">
        <v>63</v>
      </c>
      <c r="G128" s="43">
        <v>1</v>
      </c>
      <c r="H128" s="45">
        <v>260.39999999999998</v>
      </c>
      <c r="I128" s="45">
        <v>260.39999999999998</v>
      </c>
      <c r="J128" s="45"/>
      <c r="K128" s="45"/>
      <c r="L128" s="45"/>
      <c r="M128" s="45"/>
      <c r="N128" s="45"/>
      <c r="O128" s="45"/>
      <c r="P128" s="45">
        <v>8.5221818181818172</v>
      </c>
      <c r="Q128" s="45">
        <v>268.9221818181818</v>
      </c>
      <c r="R128" s="45">
        <v>53.78443636363636</v>
      </c>
      <c r="S128" s="45">
        <v>4.0338327272727268</v>
      </c>
      <c r="T128" s="45">
        <v>2.6892218181818182</v>
      </c>
      <c r="U128" s="45">
        <v>0.53784436363636356</v>
      </c>
      <c r="V128" s="45">
        <v>6.723054545454545</v>
      </c>
      <c r="W128" s="45">
        <v>21.513774545454545</v>
      </c>
      <c r="X128" s="45">
        <v>8.0676654545454536</v>
      </c>
      <c r="Y128" s="45">
        <v>1.6135330909090908</v>
      </c>
      <c r="Z128" s="45">
        <v>98.96336290909089</v>
      </c>
      <c r="AA128" s="45">
        <v>22.410181818181815</v>
      </c>
      <c r="AB128" s="45">
        <v>29.877254399999998</v>
      </c>
      <c r="AC128" s="45">
        <v>19.241776528290913</v>
      </c>
      <c r="AD128" s="45">
        <v>71.529212746472723</v>
      </c>
      <c r="AE128" s="45">
        <v>164.376</v>
      </c>
      <c r="AF128" s="45">
        <v>397</v>
      </c>
      <c r="AG128" s="45">
        <v>0</v>
      </c>
      <c r="AH128" s="45">
        <v>32.619999999999997</v>
      </c>
      <c r="AI128" s="45">
        <v>0</v>
      </c>
      <c r="AJ128" s="45">
        <v>0</v>
      </c>
      <c r="AK128" s="45">
        <v>3.0700000000000003</v>
      </c>
      <c r="AL128" s="45">
        <v>0</v>
      </c>
      <c r="AM128" s="45">
        <v>597.06600000000003</v>
      </c>
      <c r="AN128" s="45">
        <v>767.55857565556357</v>
      </c>
      <c r="AO128" s="45">
        <v>1.349539074074074</v>
      </c>
      <c r="AP128" s="45">
        <v>0.10796312592592593</v>
      </c>
      <c r="AQ128" s="45">
        <v>5.3981562962962963E-2</v>
      </c>
      <c r="AR128" s="45">
        <v>0.94122763636363638</v>
      </c>
      <c r="AS128" s="45">
        <v>0.34637177018181831</v>
      </c>
      <c r="AT128" s="45">
        <v>11.563653818181816</v>
      </c>
      <c r="AU128" s="45">
        <v>0.44820363636363636</v>
      </c>
      <c r="AV128" s="45">
        <v>14.81094062405387</v>
      </c>
      <c r="AW128" s="45">
        <v>3.7350303030303027</v>
      </c>
      <c r="AX128" s="45">
        <v>2.2111379393939394</v>
      </c>
      <c r="AY128" s="45">
        <v>5.6025454545454538E-2</v>
      </c>
      <c r="AZ128" s="45">
        <v>0.89640727272727272</v>
      </c>
      <c r="BA128" s="45">
        <v>0.34860282828282824</v>
      </c>
      <c r="BB128" s="45">
        <v>2.6669709976565659</v>
      </c>
      <c r="BC128" s="45">
        <v>9.9141747956363648</v>
      </c>
      <c r="BD128" s="45"/>
      <c r="BE128" s="45">
        <v>0</v>
      </c>
      <c r="BF128" s="45">
        <v>9.9141747956363648</v>
      </c>
      <c r="BG128" s="45">
        <v>29.470416666666669</v>
      </c>
      <c r="BH128" s="45">
        <v>2.0998411196257227</v>
      </c>
      <c r="BI128" s="45">
        <v>0.58158206377108801</v>
      </c>
      <c r="BJ128" s="45">
        <v>95.960927845681056</v>
      </c>
      <c r="BK128" s="45"/>
      <c r="BL128" s="45">
        <v>128.11276769574454</v>
      </c>
      <c r="BM128" s="45">
        <v>1189.3186405891802</v>
      </c>
      <c r="BN128" s="45">
        <f t="shared" si="12"/>
        <v>-4.7067307375242176E-8</v>
      </c>
      <c r="BO128" s="45">
        <f t="shared" si="13"/>
        <v>-3.3260897211837811E-8</v>
      </c>
      <c r="BP128" s="46">
        <f t="shared" si="14"/>
        <v>8.8629737609329435</v>
      </c>
      <c r="BQ128" s="46">
        <f t="shared" si="15"/>
        <v>1.9241982507288626</v>
      </c>
      <c r="BR128" s="64">
        <v>5</v>
      </c>
      <c r="BS128" s="46">
        <f t="shared" si="20"/>
        <v>5.8309037900874632</v>
      </c>
      <c r="BT128" s="46">
        <f t="shared" si="21"/>
        <v>14.25</v>
      </c>
      <c r="BU128" s="46">
        <f t="shared" si="22"/>
        <v>16.618075801749271</v>
      </c>
      <c r="BV128" s="45">
        <f t="shared" si="18"/>
        <v>197.64187320409491</v>
      </c>
      <c r="BW128" s="45">
        <f t="shared" si="16"/>
        <v>197.64187312376669</v>
      </c>
      <c r="BX128" s="45">
        <f t="shared" si="17"/>
        <v>1386.960513712947</v>
      </c>
      <c r="BY128" s="45">
        <f t="shared" si="23"/>
        <v>16643.526164555362</v>
      </c>
      <c r="BZ128" s="45">
        <f t="shared" si="19"/>
        <v>33287.052329110724</v>
      </c>
      <c r="CA128" s="48">
        <v>43101</v>
      </c>
      <c r="CB128" s="111">
        <v>0</v>
      </c>
      <c r="CC128" s="111">
        <v>0</v>
      </c>
    </row>
    <row r="129" spans="1:81">
      <c r="A129" s="42" t="s">
        <v>314</v>
      </c>
      <c r="B129" s="42" t="s">
        <v>2</v>
      </c>
      <c r="C129" s="42" t="s">
        <v>315</v>
      </c>
      <c r="D129" s="42" t="s">
        <v>592</v>
      </c>
      <c r="E129" s="43" t="s">
        <v>402</v>
      </c>
      <c r="F129" s="43" t="s">
        <v>63</v>
      </c>
      <c r="G129" s="43">
        <v>1</v>
      </c>
      <c r="H129" s="45">
        <v>260.39999999999998</v>
      </c>
      <c r="I129" s="45">
        <v>260.39999999999998</v>
      </c>
      <c r="J129" s="45"/>
      <c r="K129" s="45"/>
      <c r="L129" s="45"/>
      <c r="M129" s="45"/>
      <c r="N129" s="45"/>
      <c r="O129" s="45"/>
      <c r="P129" s="45">
        <v>8.5221818181818172</v>
      </c>
      <c r="Q129" s="45">
        <v>268.9221818181818</v>
      </c>
      <c r="R129" s="45">
        <v>53.78443636363636</v>
      </c>
      <c r="S129" s="45">
        <v>4.0338327272727268</v>
      </c>
      <c r="T129" s="45">
        <v>2.6892218181818182</v>
      </c>
      <c r="U129" s="45">
        <v>0.53784436363636356</v>
      </c>
      <c r="V129" s="45">
        <v>6.723054545454545</v>
      </c>
      <c r="W129" s="45">
        <v>21.513774545454545</v>
      </c>
      <c r="X129" s="45">
        <v>8.0676654545454536</v>
      </c>
      <c r="Y129" s="45">
        <v>1.6135330909090908</v>
      </c>
      <c r="Z129" s="45">
        <v>98.96336290909089</v>
      </c>
      <c r="AA129" s="45">
        <v>22.410181818181815</v>
      </c>
      <c r="AB129" s="45">
        <v>29.877254399999998</v>
      </c>
      <c r="AC129" s="45">
        <v>19.241776528290913</v>
      </c>
      <c r="AD129" s="45">
        <v>71.529212746472723</v>
      </c>
      <c r="AE129" s="45">
        <v>164.376</v>
      </c>
      <c r="AF129" s="45">
        <v>397</v>
      </c>
      <c r="AG129" s="45">
        <v>0</v>
      </c>
      <c r="AH129" s="45">
        <v>0</v>
      </c>
      <c r="AI129" s="45">
        <v>0</v>
      </c>
      <c r="AJ129" s="45">
        <v>0</v>
      </c>
      <c r="AK129" s="45">
        <v>3.0700000000000003</v>
      </c>
      <c r="AL129" s="45">
        <v>0</v>
      </c>
      <c r="AM129" s="45">
        <v>564.44600000000003</v>
      </c>
      <c r="AN129" s="45">
        <v>734.93857565556357</v>
      </c>
      <c r="AO129" s="45">
        <v>1.349539074074074</v>
      </c>
      <c r="AP129" s="45">
        <v>0.10796312592592593</v>
      </c>
      <c r="AQ129" s="45">
        <v>5.3981562962962963E-2</v>
      </c>
      <c r="AR129" s="45">
        <v>0.94122763636363638</v>
      </c>
      <c r="AS129" s="45">
        <v>0.34637177018181831</v>
      </c>
      <c r="AT129" s="45">
        <v>11.563653818181816</v>
      </c>
      <c r="AU129" s="45">
        <v>0.44820363636363636</v>
      </c>
      <c r="AV129" s="45">
        <v>14.81094062405387</v>
      </c>
      <c r="AW129" s="45">
        <v>3.7350303030303027</v>
      </c>
      <c r="AX129" s="45">
        <v>2.2111379393939394</v>
      </c>
      <c r="AY129" s="45">
        <v>5.6025454545454538E-2</v>
      </c>
      <c r="AZ129" s="45">
        <v>0.89640727272727272</v>
      </c>
      <c r="BA129" s="45">
        <v>0.34860282828282824</v>
      </c>
      <c r="BB129" s="45">
        <v>2.6669709976565659</v>
      </c>
      <c r="BC129" s="45">
        <v>9.9141747956363648</v>
      </c>
      <c r="BD129" s="45"/>
      <c r="BE129" s="45">
        <v>0</v>
      </c>
      <c r="BF129" s="45">
        <v>9.9141747956363648</v>
      </c>
      <c r="BG129" s="45">
        <v>29.470416666666669</v>
      </c>
      <c r="BH129" s="45">
        <v>2.0998411196257227</v>
      </c>
      <c r="BI129" s="45">
        <v>0.58158206377108801</v>
      </c>
      <c r="BJ129" s="45">
        <v>95.960927845681056</v>
      </c>
      <c r="BK129" s="45"/>
      <c r="BL129" s="45">
        <v>128.11276769574454</v>
      </c>
      <c r="BM129" s="45">
        <v>1156.6986405891803</v>
      </c>
      <c r="BN129" s="45">
        <f t="shared" si="12"/>
        <v>-4.7067307375242176E-8</v>
      </c>
      <c r="BO129" s="45">
        <f t="shared" si="13"/>
        <v>-3.3260897211837811E-8</v>
      </c>
      <c r="BP129" s="46">
        <f t="shared" si="14"/>
        <v>8.5633802816901436</v>
      </c>
      <c r="BQ129" s="46">
        <f t="shared" si="15"/>
        <v>1.8591549295774654</v>
      </c>
      <c r="BR129" s="64">
        <v>2</v>
      </c>
      <c r="BS129" s="46">
        <f t="shared" si="20"/>
        <v>2.2535211267605644</v>
      </c>
      <c r="BT129" s="46">
        <f t="shared" si="21"/>
        <v>11.25</v>
      </c>
      <c r="BU129" s="46">
        <f t="shared" si="22"/>
        <v>12.676056338028173</v>
      </c>
      <c r="BV129" s="45">
        <f t="shared" si="18"/>
        <v>146.62377133210805</v>
      </c>
      <c r="BW129" s="45">
        <f t="shared" si="16"/>
        <v>146.62377125177983</v>
      </c>
      <c r="BX129" s="45">
        <f t="shared" si="17"/>
        <v>1303.3224118409601</v>
      </c>
      <c r="BY129" s="45">
        <f t="shared" si="23"/>
        <v>15639.868942091522</v>
      </c>
      <c r="BZ129" s="45">
        <f t="shared" si="19"/>
        <v>31279.737884183043</v>
      </c>
      <c r="CA129" s="48">
        <v>43101</v>
      </c>
      <c r="CB129" s="111">
        <v>0</v>
      </c>
      <c r="CC129" s="111">
        <v>0</v>
      </c>
    </row>
    <row r="130" spans="1:81">
      <c r="A130" s="42" t="s">
        <v>593</v>
      </c>
      <c r="B130" s="42" t="s">
        <v>2</v>
      </c>
      <c r="C130" s="42" t="s">
        <v>165</v>
      </c>
      <c r="D130" s="42" t="s">
        <v>594</v>
      </c>
      <c r="E130" s="43" t="s">
        <v>402</v>
      </c>
      <c r="F130" s="43" t="s">
        <v>63</v>
      </c>
      <c r="G130" s="43">
        <v>1</v>
      </c>
      <c r="H130" s="45">
        <v>260.39999999999998</v>
      </c>
      <c r="I130" s="45">
        <v>260.39999999999998</v>
      </c>
      <c r="J130" s="45"/>
      <c r="K130" s="45"/>
      <c r="L130" s="45"/>
      <c r="M130" s="45"/>
      <c r="N130" s="45"/>
      <c r="O130" s="45"/>
      <c r="P130" s="45">
        <v>8.5221818181818172</v>
      </c>
      <c r="Q130" s="45">
        <v>268.9221818181818</v>
      </c>
      <c r="R130" s="45">
        <v>53.78443636363636</v>
      </c>
      <c r="S130" s="45">
        <v>4.0338327272727268</v>
      </c>
      <c r="T130" s="45">
        <v>2.6892218181818182</v>
      </c>
      <c r="U130" s="45">
        <v>0.53784436363636356</v>
      </c>
      <c r="V130" s="45">
        <v>6.723054545454545</v>
      </c>
      <c r="W130" s="45">
        <v>21.513774545454545</v>
      </c>
      <c r="X130" s="45">
        <v>8.0676654545454536</v>
      </c>
      <c r="Y130" s="45">
        <v>1.6135330909090908</v>
      </c>
      <c r="Z130" s="45">
        <v>98.96336290909089</v>
      </c>
      <c r="AA130" s="45">
        <v>22.410181818181815</v>
      </c>
      <c r="AB130" s="45">
        <v>29.877254399999998</v>
      </c>
      <c r="AC130" s="45">
        <v>19.241776528290913</v>
      </c>
      <c r="AD130" s="45">
        <v>71.529212746472723</v>
      </c>
      <c r="AE130" s="45">
        <v>164.376</v>
      </c>
      <c r="AF130" s="45">
        <v>397</v>
      </c>
      <c r="AG130" s="45">
        <v>0</v>
      </c>
      <c r="AH130" s="45">
        <v>0</v>
      </c>
      <c r="AI130" s="45">
        <v>0</v>
      </c>
      <c r="AJ130" s="45">
        <v>0</v>
      </c>
      <c r="AK130" s="45">
        <v>3.0700000000000003</v>
      </c>
      <c r="AL130" s="45">
        <v>0</v>
      </c>
      <c r="AM130" s="45">
        <v>564.44600000000003</v>
      </c>
      <c r="AN130" s="45">
        <v>734.93857565556357</v>
      </c>
      <c r="AO130" s="45">
        <v>1.349539074074074</v>
      </c>
      <c r="AP130" s="45">
        <v>0.10796312592592593</v>
      </c>
      <c r="AQ130" s="45">
        <v>5.3981562962962963E-2</v>
      </c>
      <c r="AR130" s="45">
        <v>0.94122763636363638</v>
      </c>
      <c r="AS130" s="45">
        <v>0.34637177018181831</v>
      </c>
      <c r="AT130" s="45">
        <v>11.563653818181816</v>
      </c>
      <c r="AU130" s="45">
        <v>0.44820363636363636</v>
      </c>
      <c r="AV130" s="45">
        <v>14.81094062405387</v>
      </c>
      <c r="AW130" s="45">
        <v>3.7350303030303027</v>
      </c>
      <c r="AX130" s="45">
        <v>2.2111379393939394</v>
      </c>
      <c r="AY130" s="45">
        <v>5.6025454545454538E-2</v>
      </c>
      <c r="AZ130" s="45">
        <v>0.89640727272727272</v>
      </c>
      <c r="BA130" s="45">
        <v>0.34860282828282824</v>
      </c>
      <c r="BB130" s="45">
        <v>2.6669709976565659</v>
      </c>
      <c r="BC130" s="45">
        <v>9.9141747956363648</v>
      </c>
      <c r="BD130" s="45"/>
      <c r="BE130" s="45">
        <v>0</v>
      </c>
      <c r="BF130" s="45">
        <v>9.9141747956363648</v>
      </c>
      <c r="BG130" s="45">
        <v>29.470416666666669</v>
      </c>
      <c r="BH130" s="45">
        <v>2.0998411196257227</v>
      </c>
      <c r="BI130" s="45">
        <v>0.58158206377108801</v>
      </c>
      <c r="BJ130" s="45">
        <v>95.960927845681056</v>
      </c>
      <c r="BK130" s="45"/>
      <c r="BL130" s="45">
        <v>128.11276769574454</v>
      </c>
      <c r="BM130" s="45">
        <v>1156.6986405891803</v>
      </c>
      <c r="BN130" s="45">
        <f t="shared" si="12"/>
        <v>-4.7067307375242176E-8</v>
      </c>
      <c r="BO130" s="45">
        <f t="shared" si="13"/>
        <v>-3.3260897211837811E-8</v>
      </c>
      <c r="BP130" s="46">
        <f t="shared" si="14"/>
        <v>8.8629737609329435</v>
      </c>
      <c r="BQ130" s="46">
        <f t="shared" si="15"/>
        <v>1.9241982507288626</v>
      </c>
      <c r="BR130" s="64">
        <v>5</v>
      </c>
      <c r="BS130" s="46">
        <f t="shared" si="20"/>
        <v>5.8309037900874632</v>
      </c>
      <c r="BT130" s="46">
        <f t="shared" si="21"/>
        <v>14.25</v>
      </c>
      <c r="BU130" s="46">
        <f t="shared" si="22"/>
        <v>16.618075801749271</v>
      </c>
      <c r="BV130" s="45">
        <f t="shared" si="18"/>
        <v>192.22105687756434</v>
      </c>
      <c r="BW130" s="45">
        <f t="shared" si="16"/>
        <v>192.22105679723612</v>
      </c>
      <c r="BX130" s="45">
        <f t="shared" si="17"/>
        <v>1348.9196973864164</v>
      </c>
      <c r="BY130" s="45">
        <f t="shared" si="23"/>
        <v>16187.036368636996</v>
      </c>
      <c r="BZ130" s="45">
        <f t="shared" si="19"/>
        <v>32374.072737273993</v>
      </c>
      <c r="CA130" s="48">
        <v>43101</v>
      </c>
      <c r="CB130" s="111">
        <v>0</v>
      </c>
      <c r="CC130" s="111">
        <v>0</v>
      </c>
    </row>
    <row r="131" spans="1:81">
      <c r="A131" s="42" t="s">
        <v>595</v>
      </c>
      <c r="B131" s="42" t="s">
        <v>2</v>
      </c>
      <c r="C131" s="42" t="s">
        <v>165</v>
      </c>
      <c r="D131" s="42" t="s">
        <v>596</v>
      </c>
      <c r="E131" s="43" t="s">
        <v>402</v>
      </c>
      <c r="F131" s="43" t="s">
        <v>63</v>
      </c>
      <c r="G131" s="43">
        <v>1</v>
      </c>
      <c r="H131" s="45">
        <v>260.39999999999998</v>
      </c>
      <c r="I131" s="45">
        <v>260.39999999999998</v>
      </c>
      <c r="J131" s="45"/>
      <c r="K131" s="45"/>
      <c r="L131" s="45"/>
      <c r="M131" s="45"/>
      <c r="N131" s="45"/>
      <c r="O131" s="45"/>
      <c r="P131" s="45">
        <v>8.5221818181818172</v>
      </c>
      <c r="Q131" s="45">
        <v>268.9221818181818</v>
      </c>
      <c r="R131" s="45">
        <v>53.78443636363636</v>
      </c>
      <c r="S131" s="45">
        <v>4.0338327272727268</v>
      </c>
      <c r="T131" s="45">
        <v>2.6892218181818182</v>
      </c>
      <c r="U131" s="45">
        <v>0.53784436363636356</v>
      </c>
      <c r="V131" s="45">
        <v>6.723054545454545</v>
      </c>
      <c r="W131" s="45">
        <v>21.513774545454545</v>
      </c>
      <c r="X131" s="45">
        <v>8.0676654545454536</v>
      </c>
      <c r="Y131" s="45">
        <v>1.6135330909090908</v>
      </c>
      <c r="Z131" s="45">
        <v>98.96336290909089</v>
      </c>
      <c r="AA131" s="45">
        <v>22.410181818181815</v>
      </c>
      <c r="AB131" s="45">
        <v>29.877254399999998</v>
      </c>
      <c r="AC131" s="45">
        <v>19.241776528290913</v>
      </c>
      <c r="AD131" s="45">
        <v>71.529212746472723</v>
      </c>
      <c r="AE131" s="45">
        <v>164.376</v>
      </c>
      <c r="AF131" s="45">
        <v>397</v>
      </c>
      <c r="AG131" s="45">
        <v>0</v>
      </c>
      <c r="AH131" s="45">
        <v>0</v>
      </c>
      <c r="AI131" s="45">
        <v>0</v>
      </c>
      <c r="AJ131" s="45">
        <v>0</v>
      </c>
      <c r="AK131" s="45">
        <v>3.0700000000000003</v>
      </c>
      <c r="AL131" s="45">
        <v>0</v>
      </c>
      <c r="AM131" s="45">
        <v>564.44600000000003</v>
      </c>
      <c r="AN131" s="45">
        <v>734.93857565556357</v>
      </c>
      <c r="AO131" s="45">
        <v>1.349539074074074</v>
      </c>
      <c r="AP131" s="45">
        <v>0.10796312592592593</v>
      </c>
      <c r="AQ131" s="45">
        <v>5.3981562962962963E-2</v>
      </c>
      <c r="AR131" s="45">
        <v>0.94122763636363638</v>
      </c>
      <c r="AS131" s="45">
        <v>0.34637177018181831</v>
      </c>
      <c r="AT131" s="45">
        <v>11.563653818181816</v>
      </c>
      <c r="AU131" s="45">
        <v>0.44820363636363636</v>
      </c>
      <c r="AV131" s="45">
        <v>14.81094062405387</v>
      </c>
      <c r="AW131" s="45">
        <v>3.7350303030303027</v>
      </c>
      <c r="AX131" s="45">
        <v>2.2111379393939394</v>
      </c>
      <c r="AY131" s="45">
        <v>5.6025454545454538E-2</v>
      </c>
      <c r="AZ131" s="45">
        <v>0.89640727272727272</v>
      </c>
      <c r="BA131" s="45">
        <v>0.34860282828282824</v>
      </c>
      <c r="BB131" s="45">
        <v>2.6669709976565659</v>
      </c>
      <c r="BC131" s="45">
        <v>9.9141747956363648</v>
      </c>
      <c r="BD131" s="45"/>
      <c r="BE131" s="45">
        <v>0</v>
      </c>
      <c r="BF131" s="45">
        <v>9.9141747956363648</v>
      </c>
      <c r="BG131" s="45">
        <v>29.470416666666669</v>
      </c>
      <c r="BH131" s="45">
        <v>2.0998411196257227</v>
      </c>
      <c r="BI131" s="45">
        <v>0.58158206377108801</v>
      </c>
      <c r="BJ131" s="45">
        <v>95.960927845681056</v>
      </c>
      <c r="BK131" s="45"/>
      <c r="BL131" s="45">
        <v>128.11276769574454</v>
      </c>
      <c r="BM131" s="45">
        <v>1156.6986405891803</v>
      </c>
      <c r="BN131" s="45">
        <f t="shared" si="12"/>
        <v>-4.7067307375242176E-8</v>
      </c>
      <c r="BO131" s="45">
        <f t="shared" si="13"/>
        <v>-3.3260897211837811E-8</v>
      </c>
      <c r="BP131" s="46">
        <f t="shared" si="14"/>
        <v>8.6609686609686669</v>
      </c>
      <c r="BQ131" s="46">
        <f t="shared" si="15"/>
        <v>1.8803418803418819</v>
      </c>
      <c r="BR131" s="64">
        <v>3</v>
      </c>
      <c r="BS131" s="46">
        <f t="shared" si="20"/>
        <v>3.4188034188034218</v>
      </c>
      <c r="BT131" s="46">
        <f t="shared" si="21"/>
        <v>12.25</v>
      </c>
      <c r="BU131" s="46">
        <f t="shared" si="22"/>
        <v>13.960113960113972</v>
      </c>
      <c r="BV131" s="45">
        <f t="shared" si="18"/>
        <v>161.4764483901248</v>
      </c>
      <c r="BW131" s="45">
        <f t="shared" si="16"/>
        <v>161.47644830979658</v>
      </c>
      <c r="BX131" s="45">
        <f t="shared" si="17"/>
        <v>1318.1750888989768</v>
      </c>
      <c r="BY131" s="45">
        <f t="shared" si="23"/>
        <v>15818.101066787722</v>
      </c>
      <c r="BZ131" s="45">
        <f t="shared" si="19"/>
        <v>31636.202133575443</v>
      </c>
      <c r="CA131" s="48">
        <v>43101</v>
      </c>
      <c r="CB131" s="111">
        <v>0</v>
      </c>
      <c r="CC131" s="111">
        <v>0</v>
      </c>
    </row>
    <row r="132" spans="1:81">
      <c r="A132" s="42" t="s">
        <v>317</v>
      </c>
      <c r="B132" s="42" t="s">
        <v>0</v>
      </c>
      <c r="C132" s="42" t="s">
        <v>597</v>
      </c>
      <c r="D132" s="42" t="s">
        <v>598</v>
      </c>
      <c r="E132" s="43" t="s">
        <v>402</v>
      </c>
      <c r="F132" s="43" t="s">
        <v>63</v>
      </c>
      <c r="G132" s="43">
        <v>1</v>
      </c>
      <c r="H132" s="45">
        <v>1041.5999999999999</v>
      </c>
      <c r="I132" s="45">
        <v>1041.5999999999999</v>
      </c>
      <c r="J132" s="45"/>
      <c r="K132" s="45"/>
      <c r="L132" s="45"/>
      <c r="M132" s="45"/>
      <c r="N132" s="45"/>
      <c r="O132" s="45"/>
      <c r="P132" s="45">
        <v>34.088727272727269</v>
      </c>
      <c r="Q132" s="45">
        <v>1075.6887272727272</v>
      </c>
      <c r="R132" s="45">
        <v>215.13774545454544</v>
      </c>
      <c r="S132" s="45">
        <v>16.135330909090907</v>
      </c>
      <c r="T132" s="45">
        <v>10.756887272727273</v>
      </c>
      <c r="U132" s="45">
        <v>2.1513774545454543</v>
      </c>
      <c r="V132" s="45">
        <v>26.89221818181818</v>
      </c>
      <c r="W132" s="45">
        <v>86.055098181818181</v>
      </c>
      <c r="X132" s="45">
        <v>32.270661818181814</v>
      </c>
      <c r="Y132" s="45">
        <v>6.4541323636363632</v>
      </c>
      <c r="Z132" s="45">
        <v>395.85345163636356</v>
      </c>
      <c r="AA132" s="45">
        <v>89.640727272727261</v>
      </c>
      <c r="AB132" s="45">
        <v>119.50901759999999</v>
      </c>
      <c r="AC132" s="45">
        <v>76.967106113163652</v>
      </c>
      <c r="AD132" s="45">
        <v>286.11685098589089</v>
      </c>
      <c r="AE132" s="45">
        <v>117.504</v>
      </c>
      <c r="AF132" s="45">
        <v>397</v>
      </c>
      <c r="AG132" s="45">
        <v>0</v>
      </c>
      <c r="AH132" s="45">
        <v>0</v>
      </c>
      <c r="AI132" s="45">
        <v>0</v>
      </c>
      <c r="AJ132" s="45">
        <v>0</v>
      </c>
      <c r="AK132" s="45">
        <v>3.0700000000000003</v>
      </c>
      <c r="AL132" s="45">
        <v>0</v>
      </c>
      <c r="AM132" s="45">
        <v>517.57400000000007</v>
      </c>
      <c r="AN132" s="45">
        <v>1199.5443026222545</v>
      </c>
      <c r="AO132" s="45">
        <v>5.3981562962962961</v>
      </c>
      <c r="AP132" s="45">
        <v>0.43185250370370371</v>
      </c>
      <c r="AQ132" s="45">
        <v>0.21592625185185185</v>
      </c>
      <c r="AR132" s="45">
        <v>3.7649105454545455</v>
      </c>
      <c r="AS132" s="45">
        <v>1.3854870807272732</v>
      </c>
      <c r="AT132" s="45">
        <v>46.254615272727264</v>
      </c>
      <c r="AU132" s="45">
        <v>1.7928145454545454</v>
      </c>
      <c r="AV132" s="45">
        <v>59.243762496215481</v>
      </c>
      <c r="AW132" s="45">
        <v>14.940121212121211</v>
      </c>
      <c r="AX132" s="45">
        <v>8.8445517575757577</v>
      </c>
      <c r="AY132" s="45">
        <v>0.22410181818181815</v>
      </c>
      <c r="AZ132" s="45">
        <v>3.5856290909090909</v>
      </c>
      <c r="BA132" s="45">
        <v>1.3944113131313129</v>
      </c>
      <c r="BB132" s="45">
        <v>10.667883990626263</v>
      </c>
      <c r="BC132" s="45">
        <v>39.656699182545459</v>
      </c>
      <c r="BD132" s="45"/>
      <c r="BE132" s="45">
        <v>0</v>
      </c>
      <c r="BF132" s="45">
        <v>39.656699182545459</v>
      </c>
      <c r="BG132" s="45">
        <v>53.087083333333339</v>
      </c>
      <c r="BH132" s="45">
        <v>8.3993644785028909</v>
      </c>
      <c r="BI132" s="45">
        <v>2.3263282550843525</v>
      </c>
      <c r="BJ132" s="45">
        <v>383.84371138272417</v>
      </c>
      <c r="BK132" s="45"/>
      <c r="BL132" s="45">
        <v>447.65648744964477</v>
      </c>
      <c r="BM132" s="45">
        <v>2821.7899790233873</v>
      </c>
      <c r="BN132" s="45">
        <f t="shared" si="12"/>
        <v>-4.7067307375242176E-8</v>
      </c>
      <c r="BO132" s="45">
        <f t="shared" si="13"/>
        <v>-3.3260897211837811E-8</v>
      </c>
      <c r="BP132" s="46">
        <f t="shared" si="14"/>
        <v>8.8629737609329435</v>
      </c>
      <c r="BQ132" s="46">
        <f t="shared" si="15"/>
        <v>1.9241982507288626</v>
      </c>
      <c r="BR132" s="64">
        <v>5</v>
      </c>
      <c r="BS132" s="46">
        <f t="shared" si="20"/>
        <v>5.8309037900874632</v>
      </c>
      <c r="BT132" s="46">
        <f t="shared" si="21"/>
        <v>14.25</v>
      </c>
      <c r="BU132" s="46">
        <f t="shared" si="22"/>
        <v>16.618075801749271</v>
      </c>
      <c r="BV132" s="45">
        <f t="shared" si="18"/>
        <v>468.92719766692227</v>
      </c>
      <c r="BW132" s="45">
        <f t="shared" si="16"/>
        <v>468.92719758659405</v>
      </c>
      <c r="BX132" s="45">
        <f t="shared" si="17"/>
        <v>3290.7171766099814</v>
      </c>
      <c r="BY132" s="45">
        <f t="shared" si="23"/>
        <v>39488.606119319775</v>
      </c>
      <c r="BZ132" s="45">
        <f t="shared" si="19"/>
        <v>78977.212238639549</v>
      </c>
      <c r="CA132" s="48">
        <v>43101</v>
      </c>
      <c r="CB132" s="111">
        <v>0</v>
      </c>
      <c r="CC132" s="111">
        <v>0</v>
      </c>
    </row>
    <row r="133" spans="1:81">
      <c r="A133" s="42" t="s">
        <v>321</v>
      </c>
      <c r="B133" s="42" t="s">
        <v>0</v>
      </c>
      <c r="C133" s="42" t="s">
        <v>189</v>
      </c>
      <c r="D133" s="42" t="s">
        <v>599</v>
      </c>
      <c r="E133" s="43" t="s">
        <v>402</v>
      </c>
      <c r="F133" s="43" t="s">
        <v>63</v>
      </c>
      <c r="G133" s="43">
        <v>2</v>
      </c>
      <c r="H133" s="45">
        <v>1041.5999999999999</v>
      </c>
      <c r="I133" s="45">
        <v>2083.1999999999998</v>
      </c>
      <c r="J133" s="45"/>
      <c r="K133" s="45"/>
      <c r="L133" s="45"/>
      <c r="M133" s="45"/>
      <c r="N133" s="45"/>
      <c r="O133" s="45"/>
      <c r="P133" s="45">
        <v>68.177454545454538</v>
      </c>
      <c r="Q133" s="45">
        <v>2151.3774545454544</v>
      </c>
      <c r="R133" s="45">
        <v>430.27549090909088</v>
      </c>
      <c r="S133" s="45">
        <v>32.270661818181814</v>
      </c>
      <c r="T133" s="45">
        <v>21.513774545454545</v>
      </c>
      <c r="U133" s="45">
        <v>4.3027549090909085</v>
      </c>
      <c r="V133" s="45">
        <v>53.78443636363636</v>
      </c>
      <c r="W133" s="45">
        <v>172.11019636363636</v>
      </c>
      <c r="X133" s="45">
        <v>64.541323636363629</v>
      </c>
      <c r="Y133" s="45">
        <v>12.908264727272726</v>
      </c>
      <c r="Z133" s="45">
        <v>791.70690327272712</v>
      </c>
      <c r="AA133" s="45">
        <v>179.28145454545452</v>
      </c>
      <c r="AB133" s="45">
        <v>239.01803519999999</v>
      </c>
      <c r="AC133" s="45">
        <v>153.9342122263273</v>
      </c>
      <c r="AD133" s="45">
        <v>572.23370197178178</v>
      </c>
      <c r="AE133" s="45">
        <v>235.00800000000001</v>
      </c>
      <c r="AF133" s="45">
        <v>794</v>
      </c>
      <c r="AG133" s="45">
        <v>0</v>
      </c>
      <c r="AH133" s="45">
        <v>0</v>
      </c>
      <c r="AI133" s="45">
        <v>0</v>
      </c>
      <c r="AJ133" s="45">
        <v>0</v>
      </c>
      <c r="AK133" s="45">
        <v>6.1400000000000006</v>
      </c>
      <c r="AL133" s="45">
        <v>0</v>
      </c>
      <c r="AM133" s="45">
        <v>1035.1480000000001</v>
      </c>
      <c r="AN133" s="45">
        <v>2399.0886052445089</v>
      </c>
      <c r="AO133" s="45">
        <v>10.796312592592592</v>
      </c>
      <c r="AP133" s="45">
        <v>0.86370500740740741</v>
      </c>
      <c r="AQ133" s="45">
        <v>0.43185250370370371</v>
      </c>
      <c r="AR133" s="45">
        <v>7.529821090909091</v>
      </c>
      <c r="AS133" s="45">
        <v>2.7709741614545464</v>
      </c>
      <c r="AT133" s="45">
        <v>92.509230545454528</v>
      </c>
      <c r="AU133" s="45">
        <v>3.5856290909090909</v>
      </c>
      <c r="AV133" s="45">
        <v>118.48752499243096</v>
      </c>
      <c r="AW133" s="45">
        <v>29.880242424242422</v>
      </c>
      <c r="AX133" s="45">
        <v>17.689103515151515</v>
      </c>
      <c r="AY133" s="45">
        <v>0.4482036363636363</v>
      </c>
      <c r="AZ133" s="45">
        <v>7.1712581818181818</v>
      </c>
      <c r="BA133" s="45">
        <v>2.7888226262626259</v>
      </c>
      <c r="BB133" s="45">
        <v>21.335767981252527</v>
      </c>
      <c r="BC133" s="45">
        <v>79.313398365090919</v>
      </c>
      <c r="BD133" s="45"/>
      <c r="BE133" s="45">
        <v>0</v>
      </c>
      <c r="BF133" s="45">
        <v>79.313398365090919</v>
      </c>
      <c r="BG133" s="45">
        <v>106.17416666666668</v>
      </c>
      <c r="BH133" s="45">
        <v>16.798728957005782</v>
      </c>
      <c r="BI133" s="45">
        <v>4.652656510168705</v>
      </c>
      <c r="BJ133" s="45">
        <v>767.68742276544833</v>
      </c>
      <c r="BK133" s="45"/>
      <c r="BL133" s="45">
        <v>895.31297489928954</v>
      </c>
      <c r="BM133" s="45">
        <v>5643.5799580467747</v>
      </c>
      <c r="BN133" s="45">
        <f t="shared" si="12"/>
        <v>-9.4134614750484352E-8</v>
      </c>
      <c r="BO133" s="45">
        <f t="shared" si="13"/>
        <v>-6.6521794423675622E-8</v>
      </c>
      <c r="BP133" s="46">
        <f t="shared" si="14"/>
        <v>8.6609686609686669</v>
      </c>
      <c r="BQ133" s="46">
        <f t="shared" si="15"/>
        <v>1.8803418803418819</v>
      </c>
      <c r="BR133" s="64">
        <v>3</v>
      </c>
      <c r="BS133" s="46">
        <f t="shared" si="20"/>
        <v>3.4188034188034218</v>
      </c>
      <c r="BT133" s="46">
        <f t="shared" si="21"/>
        <v>12.25</v>
      </c>
      <c r="BU133" s="46">
        <f t="shared" si="22"/>
        <v>13.960113960113972</v>
      </c>
      <c r="BV133" s="45">
        <f t="shared" si="18"/>
        <v>787.85019355105408</v>
      </c>
      <c r="BW133" s="45">
        <f t="shared" si="16"/>
        <v>787.85019339039764</v>
      </c>
      <c r="BX133" s="45">
        <f t="shared" si="17"/>
        <v>6431.4301514371728</v>
      </c>
      <c r="BY133" s="45">
        <f t="shared" si="23"/>
        <v>77177.161817246073</v>
      </c>
      <c r="BZ133" s="45">
        <f t="shared" si="19"/>
        <v>154354.32363449215</v>
      </c>
      <c r="CA133" s="48">
        <v>43101</v>
      </c>
      <c r="CB133" s="111">
        <v>0</v>
      </c>
      <c r="CC133" s="111">
        <v>0</v>
      </c>
    </row>
    <row r="134" spans="1:81">
      <c r="A134" s="42" t="s">
        <v>600</v>
      </c>
      <c r="B134" s="42" t="s">
        <v>1</v>
      </c>
      <c r="C134" s="42" t="s">
        <v>271</v>
      </c>
      <c r="D134" s="42" t="s">
        <v>601</v>
      </c>
      <c r="E134" s="43" t="s">
        <v>402</v>
      </c>
      <c r="F134" s="43" t="s">
        <v>63</v>
      </c>
      <c r="G134" s="43">
        <v>1</v>
      </c>
      <c r="H134" s="45">
        <v>520.79999999999995</v>
      </c>
      <c r="I134" s="45">
        <v>520.79999999999995</v>
      </c>
      <c r="J134" s="45"/>
      <c r="K134" s="45"/>
      <c r="L134" s="45"/>
      <c r="M134" s="45"/>
      <c r="N134" s="45"/>
      <c r="O134" s="45"/>
      <c r="P134" s="45">
        <v>17.044363636363634</v>
      </c>
      <c r="Q134" s="45">
        <v>537.8443636363636</v>
      </c>
      <c r="R134" s="45">
        <v>107.56887272727272</v>
      </c>
      <c r="S134" s="45">
        <v>8.0676654545454536</v>
      </c>
      <c r="T134" s="45">
        <v>5.3784436363636363</v>
      </c>
      <c r="U134" s="45">
        <v>1.0756887272727271</v>
      </c>
      <c r="V134" s="45">
        <v>13.44610909090909</v>
      </c>
      <c r="W134" s="45">
        <v>43.027549090909091</v>
      </c>
      <c r="X134" s="45">
        <v>16.135330909090907</v>
      </c>
      <c r="Y134" s="45">
        <v>3.2270661818181816</v>
      </c>
      <c r="Z134" s="45">
        <v>197.92672581818178</v>
      </c>
      <c r="AA134" s="45">
        <v>44.820363636363631</v>
      </c>
      <c r="AB134" s="45">
        <v>59.754508799999996</v>
      </c>
      <c r="AC134" s="45">
        <v>38.483553056581826</v>
      </c>
      <c r="AD134" s="45">
        <v>143.05842549294545</v>
      </c>
      <c r="AE134" s="45">
        <v>148.75200000000001</v>
      </c>
      <c r="AF134" s="45">
        <v>397</v>
      </c>
      <c r="AG134" s="45">
        <v>0</v>
      </c>
      <c r="AH134" s="45">
        <v>0</v>
      </c>
      <c r="AI134" s="45">
        <v>0</v>
      </c>
      <c r="AJ134" s="45">
        <v>0</v>
      </c>
      <c r="AK134" s="45">
        <v>3.0700000000000003</v>
      </c>
      <c r="AL134" s="45">
        <v>0</v>
      </c>
      <c r="AM134" s="45">
        <v>548.822</v>
      </c>
      <c r="AN134" s="45">
        <v>889.80715131112731</v>
      </c>
      <c r="AO134" s="45">
        <v>2.6990781481481481</v>
      </c>
      <c r="AP134" s="45">
        <v>0.21592625185185185</v>
      </c>
      <c r="AQ134" s="45">
        <v>0.10796312592592593</v>
      </c>
      <c r="AR134" s="45">
        <v>1.8824552727272728</v>
      </c>
      <c r="AS134" s="45">
        <v>0.69274354036363661</v>
      </c>
      <c r="AT134" s="45">
        <v>23.127307636363632</v>
      </c>
      <c r="AU134" s="45">
        <v>0.89640727272727272</v>
      </c>
      <c r="AV134" s="45">
        <v>29.621881248107741</v>
      </c>
      <c r="AW134" s="45">
        <v>7.4700606060606054</v>
      </c>
      <c r="AX134" s="45">
        <v>4.4222758787878789</v>
      </c>
      <c r="AY134" s="45">
        <v>0.11205090909090908</v>
      </c>
      <c r="AZ134" s="45">
        <v>1.7928145454545454</v>
      </c>
      <c r="BA134" s="45">
        <v>0.69720565656565647</v>
      </c>
      <c r="BB134" s="45">
        <v>5.3339419953131317</v>
      </c>
      <c r="BC134" s="45">
        <v>19.82834959127273</v>
      </c>
      <c r="BD134" s="45"/>
      <c r="BE134" s="45">
        <v>0</v>
      </c>
      <c r="BF134" s="45">
        <v>19.82834959127273</v>
      </c>
      <c r="BG134" s="45">
        <v>29.470416666666669</v>
      </c>
      <c r="BH134" s="45">
        <v>4.1996822392514455</v>
      </c>
      <c r="BI134" s="45">
        <v>1.1631641275421762</v>
      </c>
      <c r="BJ134" s="45">
        <v>191.92185569136208</v>
      </c>
      <c r="BK134" s="45"/>
      <c r="BL134" s="45">
        <v>226.75511872482238</v>
      </c>
      <c r="BM134" s="45">
        <v>1703.8568645116939</v>
      </c>
      <c r="BN134" s="45">
        <f t="shared" ref="BN134:BN170" si="24">$BN$5*$G134</f>
        <v>-4.7067307375242176E-8</v>
      </c>
      <c r="BO134" s="45">
        <f t="shared" ref="BO134:BO170" si="25">$BO$5*$G134</f>
        <v>-3.3260897211837811E-8</v>
      </c>
      <c r="BP134" s="46">
        <f t="shared" ref="BP134:BP170" si="26">((100/((100-$BT134)%)-100)*$BP$5)/$BT134</f>
        <v>8.8629737609329435</v>
      </c>
      <c r="BQ134" s="46">
        <f t="shared" ref="BQ134:BQ170" si="27">((100/((100-$BT134)%)-100)*$BQ$5)/$BT134</f>
        <v>1.9241982507288626</v>
      </c>
      <c r="BR134" s="64">
        <v>5</v>
      </c>
      <c r="BS134" s="46">
        <f t="shared" si="20"/>
        <v>5.8309037900874632</v>
      </c>
      <c r="BT134" s="46">
        <f t="shared" si="21"/>
        <v>14.25</v>
      </c>
      <c r="BU134" s="46">
        <f t="shared" si="22"/>
        <v>16.618075801749271</v>
      </c>
      <c r="BV134" s="45">
        <f t="shared" si="18"/>
        <v>283.14822528451265</v>
      </c>
      <c r="BW134" s="45">
        <f t="shared" ref="BW134:BW170" si="28">BV134+BO134+BN134</f>
        <v>283.14822520418443</v>
      </c>
      <c r="BX134" s="45">
        <f t="shared" ref="BX134:BX170" si="29">BW134+BM134</f>
        <v>1987.0050897158783</v>
      </c>
      <c r="BY134" s="45">
        <f t="shared" si="23"/>
        <v>23844.06107659054</v>
      </c>
      <c r="BZ134" s="45">
        <f t="shared" si="19"/>
        <v>47688.122153181081</v>
      </c>
      <c r="CA134" s="48">
        <v>43101</v>
      </c>
      <c r="CB134" s="111">
        <v>0</v>
      </c>
      <c r="CC134" s="111">
        <v>0</v>
      </c>
    </row>
    <row r="135" spans="1:81">
      <c r="A135" s="42" t="s">
        <v>324</v>
      </c>
      <c r="B135" s="42" t="s">
        <v>0</v>
      </c>
      <c r="C135" s="42" t="s">
        <v>238</v>
      </c>
      <c r="D135" s="42" t="s">
        <v>602</v>
      </c>
      <c r="E135" s="43" t="s">
        <v>402</v>
      </c>
      <c r="F135" s="43" t="s">
        <v>63</v>
      </c>
      <c r="G135" s="43">
        <v>3</v>
      </c>
      <c r="H135" s="45">
        <v>1041.5999999999999</v>
      </c>
      <c r="I135" s="45">
        <v>3124.7999999999997</v>
      </c>
      <c r="J135" s="45"/>
      <c r="K135" s="45"/>
      <c r="L135" s="45"/>
      <c r="M135" s="45"/>
      <c r="N135" s="45"/>
      <c r="O135" s="45"/>
      <c r="P135" s="45">
        <v>102.26618181818182</v>
      </c>
      <c r="Q135" s="45">
        <v>3227.0661818181816</v>
      </c>
      <c r="R135" s="45">
        <v>645.41323636363632</v>
      </c>
      <c r="S135" s="45">
        <v>48.405992727272725</v>
      </c>
      <c r="T135" s="45">
        <v>32.270661818181814</v>
      </c>
      <c r="U135" s="45">
        <v>6.4541323636363632</v>
      </c>
      <c r="V135" s="45">
        <v>80.676654545454539</v>
      </c>
      <c r="W135" s="45">
        <v>258.16529454545451</v>
      </c>
      <c r="X135" s="45">
        <v>96.81198545454545</v>
      </c>
      <c r="Y135" s="45">
        <v>19.362397090909091</v>
      </c>
      <c r="Z135" s="45">
        <v>1187.5603549090908</v>
      </c>
      <c r="AA135" s="45">
        <v>268.9221818181818</v>
      </c>
      <c r="AB135" s="45">
        <v>358.52705279999998</v>
      </c>
      <c r="AC135" s="45">
        <v>230.90131833949096</v>
      </c>
      <c r="AD135" s="45">
        <v>858.35055295767279</v>
      </c>
      <c r="AE135" s="45">
        <v>352.51200000000006</v>
      </c>
      <c r="AF135" s="45">
        <v>1191</v>
      </c>
      <c r="AG135" s="45">
        <v>0</v>
      </c>
      <c r="AH135" s="45">
        <v>100.32</v>
      </c>
      <c r="AI135" s="45">
        <v>0</v>
      </c>
      <c r="AJ135" s="45">
        <v>0</v>
      </c>
      <c r="AK135" s="45">
        <v>9.2100000000000009</v>
      </c>
      <c r="AL135" s="45">
        <v>0</v>
      </c>
      <c r="AM135" s="45">
        <v>1653.0420000000001</v>
      </c>
      <c r="AN135" s="45">
        <v>3698.9529078667638</v>
      </c>
      <c r="AO135" s="45">
        <v>16.194468888888888</v>
      </c>
      <c r="AP135" s="45">
        <v>1.2955575111111111</v>
      </c>
      <c r="AQ135" s="45">
        <v>0.64777875555555553</v>
      </c>
      <c r="AR135" s="45">
        <v>11.294731636363638</v>
      </c>
      <c r="AS135" s="45">
        <v>4.1564612421818197</v>
      </c>
      <c r="AT135" s="45">
        <v>138.76384581818181</v>
      </c>
      <c r="AU135" s="45">
        <v>5.3784436363636363</v>
      </c>
      <c r="AV135" s="45">
        <v>177.73128748864647</v>
      </c>
      <c r="AW135" s="45">
        <v>44.820363636363631</v>
      </c>
      <c r="AX135" s="45">
        <v>26.533655272727273</v>
      </c>
      <c r="AY135" s="45">
        <v>0.67230545454545443</v>
      </c>
      <c r="AZ135" s="45">
        <v>10.756887272727273</v>
      </c>
      <c r="BA135" s="45">
        <v>4.1832339393939391</v>
      </c>
      <c r="BB135" s="45">
        <v>32.003651971878789</v>
      </c>
      <c r="BC135" s="45">
        <v>118.97009754763636</v>
      </c>
      <c r="BD135" s="45"/>
      <c r="BE135" s="45">
        <v>0</v>
      </c>
      <c r="BF135" s="45">
        <v>118.97009754763636</v>
      </c>
      <c r="BG135" s="45">
        <v>159.26125000000002</v>
      </c>
      <c r="BH135" s="45">
        <v>25.198093435508675</v>
      </c>
      <c r="BI135" s="45">
        <v>6.9789847652530579</v>
      </c>
      <c r="BJ135" s="45">
        <v>1151.5311341481724</v>
      </c>
      <c r="BK135" s="45"/>
      <c r="BL135" s="45">
        <v>1342.9694623489343</v>
      </c>
      <c r="BM135" s="45">
        <v>8565.6899370701631</v>
      </c>
      <c r="BN135" s="45">
        <f t="shared" si="24"/>
        <v>-1.4120192212572653E-7</v>
      </c>
      <c r="BO135" s="45">
        <f t="shared" si="25"/>
        <v>-9.9782691635513433E-8</v>
      </c>
      <c r="BP135" s="46">
        <f t="shared" si="26"/>
        <v>8.5633802816901436</v>
      </c>
      <c r="BQ135" s="46">
        <f t="shared" si="27"/>
        <v>1.8591549295774654</v>
      </c>
      <c r="BR135" s="64">
        <v>2</v>
      </c>
      <c r="BS135" s="46">
        <f t="shared" si="20"/>
        <v>2.2535211267605644</v>
      </c>
      <c r="BT135" s="46">
        <f t="shared" si="21"/>
        <v>11.25</v>
      </c>
      <c r="BU135" s="46">
        <f t="shared" si="22"/>
        <v>12.676056338028173</v>
      </c>
      <c r="BV135" s="45">
        <f t="shared" ref="BV135:BV170" si="30">((BO135+BN135+BM135)*BU135)%</f>
        <v>1085.7916821332765</v>
      </c>
      <c r="BW135" s="45">
        <f t="shared" si="28"/>
        <v>1085.7916818922918</v>
      </c>
      <c r="BX135" s="45">
        <f t="shared" si="29"/>
        <v>9651.4816189624544</v>
      </c>
      <c r="BY135" s="45">
        <f t="shared" si="23"/>
        <v>115817.77942754945</v>
      </c>
      <c r="BZ135" s="45">
        <f t="shared" ref="BZ135:BZ169" si="31">BX135*24</f>
        <v>231635.55885509891</v>
      </c>
      <c r="CA135" s="48">
        <v>43101</v>
      </c>
      <c r="CB135" s="111">
        <v>0</v>
      </c>
      <c r="CC135" s="111">
        <v>0</v>
      </c>
    </row>
    <row r="136" spans="1:81">
      <c r="A136" s="42" t="s">
        <v>603</v>
      </c>
      <c r="B136" s="42" t="s">
        <v>2</v>
      </c>
      <c r="C136" s="42" t="s">
        <v>67</v>
      </c>
      <c r="D136" s="42" t="s">
        <v>604</v>
      </c>
      <c r="E136" s="43" t="s">
        <v>402</v>
      </c>
      <c r="F136" s="43" t="s">
        <v>63</v>
      </c>
      <c r="G136" s="43">
        <v>1</v>
      </c>
      <c r="H136" s="45">
        <v>260.39999999999998</v>
      </c>
      <c r="I136" s="45">
        <v>260.39999999999998</v>
      </c>
      <c r="J136" s="45"/>
      <c r="K136" s="45"/>
      <c r="L136" s="45"/>
      <c r="M136" s="45"/>
      <c r="N136" s="45"/>
      <c r="O136" s="45"/>
      <c r="P136" s="45">
        <v>8.5221818181818172</v>
      </c>
      <c r="Q136" s="45">
        <v>268.9221818181818</v>
      </c>
      <c r="R136" s="45">
        <v>53.78443636363636</v>
      </c>
      <c r="S136" s="45">
        <v>4.0338327272727268</v>
      </c>
      <c r="T136" s="45">
        <v>2.6892218181818182</v>
      </c>
      <c r="U136" s="45">
        <v>0.53784436363636356</v>
      </c>
      <c r="V136" s="45">
        <v>6.723054545454545</v>
      </c>
      <c r="W136" s="45">
        <v>21.513774545454545</v>
      </c>
      <c r="X136" s="45">
        <v>8.0676654545454536</v>
      </c>
      <c r="Y136" s="45">
        <v>1.6135330909090908</v>
      </c>
      <c r="Z136" s="45">
        <v>98.96336290909089</v>
      </c>
      <c r="AA136" s="45">
        <v>22.410181818181815</v>
      </c>
      <c r="AB136" s="45">
        <v>29.877254399999998</v>
      </c>
      <c r="AC136" s="45">
        <v>19.241776528290913</v>
      </c>
      <c r="AD136" s="45">
        <v>71.529212746472723</v>
      </c>
      <c r="AE136" s="45">
        <v>164.376</v>
      </c>
      <c r="AF136" s="45">
        <v>397</v>
      </c>
      <c r="AG136" s="45">
        <v>0</v>
      </c>
      <c r="AH136" s="45">
        <v>0</v>
      </c>
      <c r="AI136" s="45">
        <v>9.84</v>
      </c>
      <c r="AJ136" s="45">
        <v>0</v>
      </c>
      <c r="AK136" s="45">
        <v>3.0700000000000003</v>
      </c>
      <c r="AL136" s="45">
        <v>0</v>
      </c>
      <c r="AM136" s="45">
        <v>574.28600000000006</v>
      </c>
      <c r="AN136" s="45">
        <v>744.7785756555636</v>
      </c>
      <c r="AO136" s="45">
        <v>1.349539074074074</v>
      </c>
      <c r="AP136" s="45">
        <v>0.10796312592592593</v>
      </c>
      <c r="AQ136" s="45">
        <v>5.3981562962962963E-2</v>
      </c>
      <c r="AR136" s="45">
        <v>0.94122763636363638</v>
      </c>
      <c r="AS136" s="45">
        <v>0.34637177018181831</v>
      </c>
      <c r="AT136" s="45">
        <v>11.563653818181816</v>
      </c>
      <c r="AU136" s="45">
        <v>0.44820363636363636</v>
      </c>
      <c r="AV136" s="45">
        <v>14.81094062405387</v>
      </c>
      <c r="AW136" s="45">
        <v>3.7350303030303027</v>
      </c>
      <c r="AX136" s="45">
        <v>2.2111379393939394</v>
      </c>
      <c r="AY136" s="45">
        <v>5.6025454545454538E-2</v>
      </c>
      <c r="AZ136" s="45">
        <v>0.89640727272727272</v>
      </c>
      <c r="BA136" s="45">
        <v>0.34860282828282824</v>
      </c>
      <c r="BB136" s="45">
        <v>2.6669709976565659</v>
      </c>
      <c r="BC136" s="45">
        <v>9.9141747956363648</v>
      </c>
      <c r="BD136" s="45"/>
      <c r="BE136" s="45">
        <v>0</v>
      </c>
      <c r="BF136" s="45">
        <v>9.9141747956363648</v>
      </c>
      <c r="BG136" s="45">
        <v>29.470416666666669</v>
      </c>
      <c r="BH136" s="45">
        <v>2.0998411196257227</v>
      </c>
      <c r="BI136" s="45">
        <v>0.58158206377108801</v>
      </c>
      <c r="BJ136" s="45">
        <v>95.960927845681056</v>
      </c>
      <c r="BK136" s="45"/>
      <c r="BL136" s="45">
        <v>128.11276769574454</v>
      </c>
      <c r="BM136" s="45">
        <v>1166.5386405891802</v>
      </c>
      <c r="BN136" s="45">
        <f t="shared" si="24"/>
        <v>-4.7067307375242176E-8</v>
      </c>
      <c r="BO136" s="45">
        <f t="shared" si="25"/>
        <v>-3.3260897211837811E-8</v>
      </c>
      <c r="BP136" s="46">
        <f t="shared" si="26"/>
        <v>8.8629737609329435</v>
      </c>
      <c r="BQ136" s="46">
        <f t="shared" si="27"/>
        <v>1.9241982507288626</v>
      </c>
      <c r="BR136" s="64">
        <v>5</v>
      </c>
      <c r="BS136" s="46">
        <f t="shared" ref="BS136:BS170" si="32">((100/((100-BT136)%)-100)*BR136)/BT136</f>
        <v>5.8309037900874632</v>
      </c>
      <c r="BT136" s="46">
        <f t="shared" ref="BT136:BT170" si="33">$BP$5+$BQ$5+BR136</f>
        <v>14.25</v>
      </c>
      <c r="BU136" s="46">
        <f t="shared" ref="BU136:BU170" si="34">BP136+BQ136+BS136</f>
        <v>16.618075801749271</v>
      </c>
      <c r="BV136" s="45">
        <f t="shared" si="30"/>
        <v>193.85627553645645</v>
      </c>
      <c r="BW136" s="45">
        <f t="shared" si="28"/>
        <v>193.85627545612823</v>
      </c>
      <c r="BX136" s="45">
        <f t="shared" si="29"/>
        <v>1360.3949160453085</v>
      </c>
      <c r="BY136" s="45">
        <f t="shared" ref="BY136:BY170" si="35">BX136*12</f>
        <v>16324.738992543702</v>
      </c>
      <c r="BZ136" s="45">
        <f t="shared" si="31"/>
        <v>32649.477985087404</v>
      </c>
      <c r="CA136" s="48">
        <v>43101</v>
      </c>
      <c r="CB136" s="111">
        <v>0</v>
      </c>
      <c r="CC136" s="111">
        <v>0</v>
      </c>
    </row>
    <row r="137" spans="1:81">
      <c r="A137" s="42" t="s">
        <v>329</v>
      </c>
      <c r="B137" s="42" t="s">
        <v>1</v>
      </c>
      <c r="C137" s="42" t="s">
        <v>161</v>
      </c>
      <c r="D137" s="42" t="s">
        <v>605</v>
      </c>
      <c r="E137" s="43" t="s">
        <v>402</v>
      </c>
      <c r="F137" s="43" t="s">
        <v>63</v>
      </c>
      <c r="G137" s="43">
        <v>1</v>
      </c>
      <c r="H137" s="45">
        <v>538.04</v>
      </c>
      <c r="I137" s="45">
        <v>538.04</v>
      </c>
      <c r="J137" s="45"/>
      <c r="K137" s="45"/>
      <c r="L137" s="45"/>
      <c r="M137" s="45"/>
      <c r="N137" s="45"/>
      <c r="O137" s="45"/>
      <c r="P137" s="45">
        <v>17.608581818181818</v>
      </c>
      <c r="Q137" s="45">
        <v>555.64858181818181</v>
      </c>
      <c r="R137" s="45">
        <v>111.12971636363636</v>
      </c>
      <c r="S137" s="45">
        <v>8.3347287272727275</v>
      </c>
      <c r="T137" s="45">
        <v>5.5564858181818186</v>
      </c>
      <c r="U137" s="45">
        <v>1.1112971636363635</v>
      </c>
      <c r="V137" s="45">
        <v>13.891214545454545</v>
      </c>
      <c r="W137" s="45">
        <v>44.451886545454549</v>
      </c>
      <c r="X137" s="45">
        <v>16.669457454545455</v>
      </c>
      <c r="Y137" s="45">
        <v>3.3338914909090911</v>
      </c>
      <c r="Z137" s="45">
        <v>204.47867810909094</v>
      </c>
      <c r="AA137" s="45">
        <v>46.304048484848479</v>
      </c>
      <c r="AB137" s="45">
        <v>61.732557440000001</v>
      </c>
      <c r="AC137" s="45">
        <v>39.757470980344252</v>
      </c>
      <c r="AD137" s="45">
        <v>147.79407690519275</v>
      </c>
      <c r="AE137" s="45">
        <v>147.7176</v>
      </c>
      <c r="AF137" s="45">
        <v>397</v>
      </c>
      <c r="AG137" s="45">
        <v>0</v>
      </c>
      <c r="AH137" s="45">
        <v>48.58</v>
      </c>
      <c r="AI137" s="45">
        <v>0</v>
      </c>
      <c r="AJ137" s="45">
        <v>0</v>
      </c>
      <c r="AK137" s="45">
        <v>3.0700000000000003</v>
      </c>
      <c r="AL137" s="45">
        <v>0</v>
      </c>
      <c r="AM137" s="45">
        <v>596.36760000000004</v>
      </c>
      <c r="AN137" s="45">
        <v>948.64035501428361</v>
      </c>
      <c r="AO137" s="45">
        <v>2.7884255123456794</v>
      </c>
      <c r="AP137" s="45">
        <v>0.22307404098765432</v>
      </c>
      <c r="AQ137" s="45">
        <v>0.11153702049382716</v>
      </c>
      <c r="AR137" s="45">
        <v>1.9447700363636367</v>
      </c>
      <c r="AS137" s="45">
        <v>0.71567537338181841</v>
      </c>
      <c r="AT137" s="45">
        <v>23.892889018181815</v>
      </c>
      <c r="AU137" s="45">
        <v>0.92608096969696974</v>
      </c>
      <c r="AV137" s="45">
        <v>30.602451971451401</v>
      </c>
      <c r="AW137" s="45">
        <v>7.7173414141414138</v>
      </c>
      <c r="AX137" s="45">
        <v>4.5686661171717171</v>
      </c>
      <c r="AY137" s="45">
        <v>0.1157601212121212</v>
      </c>
      <c r="AZ137" s="45">
        <v>1.8521619393939395</v>
      </c>
      <c r="BA137" s="45">
        <v>0.72028519865319862</v>
      </c>
      <c r="BB137" s="45">
        <v>5.5105110429306405</v>
      </c>
      <c r="BC137" s="45">
        <v>20.484725833503031</v>
      </c>
      <c r="BD137" s="45"/>
      <c r="BE137" s="45">
        <v>0</v>
      </c>
      <c r="BF137" s="45">
        <v>20.484725833503031</v>
      </c>
      <c r="BG137" s="45">
        <v>29.470416666666669</v>
      </c>
      <c r="BH137" s="45">
        <v>4.1996822392514455</v>
      </c>
      <c r="BI137" s="45">
        <v>1.1631641275421762</v>
      </c>
      <c r="BJ137" s="45">
        <v>191.92185569136208</v>
      </c>
      <c r="BK137" s="45"/>
      <c r="BL137" s="45">
        <v>226.75511872482238</v>
      </c>
      <c r="BM137" s="45">
        <v>1782.1312333622423</v>
      </c>
      <c r="BN137" s="45">
        <f t="shared" si="24"/>
        <v>-4.7067307375242176E-8</v>
      </c>
      <c r="BO137" s="45">
        <f t="shared" si="25"/>
        <v>-3.3260897211837811E-8</v>
      </c>
      <c r="BP137" s="46">
        <f t="shared" si="26"/>
        <v>8.8629737609329435</v>
      </c>
      <c r="BQ137" s="46">
        <f t="shared" si="27"/>
        <v>1.9241982507288626</v>
      </c>
      <c r="BR137" s="64">
        <v>5</v>
      </c>
      <c r="BS137" s="46">
        <f t="shared" si="32"/>
        <v>5.8309037900874632</v>
      </c>
      <c r="BT137" s="46">
        <f t="shared" si="33"/>
        <v>14.25</v>
      </c>
      <c r="BU137" s="46">
        <f t="shared" si="34"/>
        <v>16.618075801749271</v>
      </c>
      <c r="BV137" s="45">
        <f t="shared" si="30"/>
        <v>296.1559192334376</v>
      </c>
      <c r="BW137" s="45">
        <f t="shared" si="28"/>
        <v>296.15591915310938</v>
      </c>
      <c r="BX137" s="45">
        <f t="shared" si="29"/>
        <v>2078.2871525153514</v>
      </c>
      <c r="BY137" s="45">
        <f t="shared" si="35"/>
        <v>24939.445830184217</v>
      </c>
      <c r="BZ137" s="45">
        <f t="shared" si="31"/>
        <v>49878.891660368434</v>
      </c>
      <c r="CA137" s="48">
        <v>43101</v>
      </c>
      <c r="CB137" s="111">
        <v>0</v>
      </c>
      <c r="CC137" s="111">
        <v>0</v>
      </c>
    </row>
    <row r="138" spans="1:81">
      <c r="A138" s="42" t="s">
        <v>329</v>
      </c>
      <c r="B138" s="42" t="s">
        <v>0</v>
      </c>
      <c r="C138" s="42" t="s">
        <v>161</v>
      </c>
      <c r="D138" s="42" t="s">
        <v>606</v>
      </c>
      <c r="E138" s="43" t="s">
        <v>402</v>
      </c>
      <c r="F138" s="43" t="s">
        <v>63</v>
      </c>
      <c r="G138" s="43">
        <v>1</v>
      </c>
      <c r="H138" s="45">
        <v>1076.08</v>
      </c>
      <c r="I138" s="45">
        <v>1076.08</v>
      </c>
      <c r="J138" s="45"/>
      <c r="K138" s="45"/>
      <c r="L138" s="45"/>
      <c r="M138" s="45"/>
      <c r="N138" s="45"/>
      <c r="O138" s="45"/>
      <c r="P138" s="45">
        <v>35.217163636363637</v>
      </c>
      <c r="Q138" s="45">
        <v>1111.2971636363636</v>
      </c>
      <c r="R138" s="45">
        <v>222.25943272727272</v>
      </c>
      <c r="S138" s="45">
        <v>16.669457454545455</v>
      </c>
      <c r="T138" s="45">
        <v>11.112971636363637</v>
      </c>
      <c r="U138" s="45">
        <v>2.2225943272727271</v>
      </c>
      <c r="V138" s="45">
        <v>27.782429090909091</v>
      </c>
      <c r="W138" s="45">
        <v>88.903773090909098</v>
      </c>
      <c r="X138" s="45">
        <v>33.33891490909091</v>
      </c>
      <c r="Y138" s="45">
        <v>6.6677829818181822</v>
      </c>
      <c r="Z138" s="45">
        <v>408.95735621818187</v>
      </c>
      <c r="AA138" s="45">
        <v>92.608096969696959</v>
      </c>
      <c r="AB138" s="45">
        <v>123.46511488</v>
      </c>
      <c r="AC138" s="45">
        <v>79.514941960688503</v>
      </c>
      <c r="AD138" s="45">
        <v>295.58815381038551</v>
      </c>
      <c r="AE138" s="45">
        <v>115.43520000000001</v>
      </c>
      <c r="AF138" s="45">
        <v>397</v>
      </c>
      <c r="AG138" s="45">
        <v>0</v>
      </c>
      <c r="AH138" s="45">
        <v>48.58</v>
      </c>
      <c r="AI138" s="45">
        <v>0</v>
      </c>
      <c r="AJ138" s="45">
        <v>0</v>
      </c>
      <c r="AK138" s="45">
        <v>3.0700000000000003</v>
      </c>
      <c r="AL138" s="45">
        <v>0</v>
      </c>
      <c r="AM138" s="45">
        <v>564.0852000000001</v>
      </c>
      <c r="AN138" s="45">
        <v>1268.6307100285676</v>
      </c>
      <c r="AO138" s="45">
        <v>5.5768510246913587</v>
      </c>
      <c r="AP138" s="45">
        <v>0.44614808197530864</v>
      </c>
      <c r="AQ138" s="45">
        <v>0.22307404098765432</v>
      </c>
      <c r="AR138" s="45">
        <v>3.8895400727272733</v>
      </c>
      <c r="AS138" s="45">
        <v>1.4313507467636368</v>
      </c>
      <c r="AT138" s="45">
        <v>47.785778036363631</v>
      </c>
      <c r="AU138" s="45">
        <v>1.8521619393939395</v>
      </c>
      <c r="AV138" s="45">
        <v>61.204903942902803</v>
      </c>
      <c r="AW138" s="45">
        <v>15.434682828282828</v>
      </c>
      <c r="AX138" s="45">
        <v>9.1373322343434342</v>
      </c>
      <c r="AY138" s="45">
        <v>0.23152024242424241</v>
      </c>
      <c r="AZ138" s="45">
        <v>3.7043238787878789</v>
      </c>
      <c r="BA138" s="45">
        <v>1.4405703973063972</v>
      </c>
      <c r="BB138" s="45">
        <v>11.021022085861281</v>
      </c>
      <c r="BC138" s="45">
        <v>40.969451667006062</v>
      </c>
      <c r="BD138" s="45"/>
      <c r="BE138" s="45">
        <v>0</v>
      </c>
      <c r="BF138" s="45">
        <v>40.969451667006062</v>
      </c>
      <c r="BG138" s="45">
        <v>53.087083333333339</v>
      </c>
      <c r="BH138" s="45">
        <v>8.3993644785028909</v>
      </c>
      <c r="BI138" s="45">
        <v>2.3263282550843525</v>
      </c>
      <c r="BJ138" s="45">
        <v>383.84371138272417</v>
      </c>
      <c r="BK138" s="45"/>
      <c r="BL138" s="45">
        <v>447.65648744964477</v>
      </c>
      <c r="BM138" s="45">
        <v>2929.7587167244847</v>
      </c>
      <c r="BN138" s="45">
        <f t="shared" si="24"/>
        <v>-4.7067307375242176E-8</v>
      </c>
      <c r="BO138" s="45">
        <f t="shared" si="25"/>
        <v>-3.3260897211837811E-8</v>
      </c>
      <c r="BP138" s="46">
        <f t="shared" si="26"/>
        <v>8.8629737609329435</v>
      </c>
      <c r="BQ138" s="46">
        <f t="shared" si="27"/>
        <v>1.9241982507288626</v>
      </c>
      <c r="BR138" s="64">
        <v>5</v>
      </c>
      <c r="BS138" s="46">
        <f t="shared" si="32"/>
        <v>5.8309037900874632</v>
      </c>
      <c r="BT138" s="46">
        <f t="shared" si="33"/>
        <v>14.25</v>
      </c>
      <c r="BU138" s="46">
        <f t="shared" si="34"/>
        <v>16.618075801749271</v>
      </c>
      <c r="BV138" s="45">
        <f t="shared" si="30"/>
        <v>486.86952434028251</v>
      </c>
      <c r="BW138" s="45">
        <f t="shared" si="28"/>
        <v>486.86952425995429</v>
      </c>
      <c r="BX138" s="45">
        <f t="shared" si="29"/>
        <v>3416.6282409844389</v>
      </c>
      <c r="BY138" s="45">
        <f t="shared" si="35"/>
        <v>40999.538891813267</v>
      </c>
      <c r="BZ138" s="45">
        <f t="shared" si="31"/>
        <v>81999.077783626533</v>
      </c>
      <c r="CA138" s="48">
        <v>43101</v>
      </c>
      <c r="CB138" s="111">
        <v>0</v>
      </c>
      <c r="CC138" s="111">
        <v>0</v>
      </c>
    </row>
    <row r="139" spans="1:81">
      <c r="A139" s="42" t="s">
        <v>607</v>
      </c>
      <c r="B139" s="42" t="s">
        <v>2</v>
      </c>
      <c r="C139" s="42" t="s">
        <v>175</v>
      </c>
      <c r="D139" s="42" t="s">
        <v>608</v>
      </c>
      <c r="E139" s="43" t="s">
        <v>402</v>
      </c>
      <c r="F139" s="43" t="s">
        <v>63</v>
      </c>
      <c r="G139" s="43">
        <v>1</v>
      </c>
      <c r="H139" s="45">
        <v>260.39999999999998</v>
      </c>
      <c r="I139" s="45">
        <v>260.39999999999998</v>
      </c>
      <c r="J139" s="45"/>
      <c r="K139" s="45"/>
      <c r="L139" s="45"/>
      <c r="M139" s="45"/>
      <c r="N139" s="45"/>
      <c r="O139" s="45"/>
      <c r="P139" s="45">
        <v>8.5221818181818172</v>
      </c>
      <c r="Q139" s="45">
        <v>268.9221818181818</v>
      </c>
      <c r="R139" s="45">
        <v>53.78443636363636</v>
      </c>
      <c r="S139" s="45">
        <v>4.0338327272727268</v>
      </c>
      <c r="T139" s="45">
        <v>2.6892218181818182</v>
      </c>
      <c r="U139" s="45">
        <v>0.53784436363636356</v>
      </c>
      <c r="V139" s="45">
        <v>6.723054545454545</v>
      </c>
      <c r="W139" s="45">
        <v>21.513774545454545</v>
      </c>
      <c r="X139" s="45">
        <v>8.0676654545454536</v>
      </c>
      <c r="Y139" s="45">
        <v>1.6135330909090908</v>
      </c>
      <c r="Z139" s="45">
        <v>98.96336290909089</v>
      </c>
      <c r="AA139" s="45">
        <v>22.410181818181815</v>
      </c>
      <c r="AB139" s="45">
        <v>29.877254399999998</v>
      </c>
      <c r="AC139" s="45">
        <v>19.241776528290913</v>
      </c>
      <c r="AD139" s="45">
        <v>71.529212746472723</v>
      </c>
      <c r="AE139" s="45">
        <v>164.376</v>
      </c>
      <c r="AF139" s="45">
        <v>397</v>
      </c>
      <c r="AG139" s="45">
        <v>0</v>
      </c>
      <c r="AH139" s="45">
        <v>0</v>
      </c>
      <c r="AI139" s="45">
        <v>0</v>
      </c>
      <c r="AJ139" s="45">
        <v>0</v>
      </c>
      <c r="AK139" s="45">
        <v>3.0700000000000003</v>
      </c>
      <c r="AL139" s="45">
        <v>0</v>
      </c>
      <c r="AM139" s="45">
        <v>564.44600000000003</v>
      </c>
      <c r="AN139" s="45">
        <v>734.93857565556357</v>
      </c>
      <c r="AO139" s="45">
        <v>1.349539074074074</v>
      </c>
      <c r="AP139" s="45">
        <v>0.10796312592592593</v>
      </c>
      <c r="AQ139" s="45">
        <v>5.3981562962962963E-2</v>
      </c>
      <c r="AR139" s="45">
        <v>0.94122763636363638</v>
      </c>
      <c r="AS139" s="45">
        <v>0.34637177018181831</v>
      </c>
      <c r="AT139" s="45">
        <v>11.563653818181816</v>
      </c>
      <c r="AU139" s="45">
        <v>0.44820363636363636</v>
      </c>
      <c r="AV139" s="45">
        <v>14.81094062405387</v>
      </c>
      <c r="AW139" s="45">
        <v>3.7350303030303027</v>
      </c>
      <c r="AX139" s="45">
        <v>2.2111379393939394</v>
      </c>
      <c r="AY139" s="45">
        <v>5.6025454545454538E-2</v>
      </c>
      <c r="AZ139" s="45">
        <v>0.89640727272727272</v>
      </c>
      <c r="BA139" s="45">
        <v>0.34860282828282824</v>
      </c>
      <c r="BB139" s="45">
        <v>2.6669709976565659</v>
      </c>
      <c r="BC139" s="45">
        <v>9.9141747956363648</v>
      </c>
      <c r="BD139" s="45"/>
      <c r="BE139" s="45">
        <v>0</v>
      </c>
      <c r="BF139" s="45">
        <v>9.9141747956363648</v>
      </c>
      <c r="BG139" s="45">
        <v>29.470416666666669</v>
      </c>
      <c r="BH139" s="45">
        <v>2.0998411196257227</v>
      </c>
      <c r="BI139" s="45">
        <v>0.58158206377108801</v>
      </c>
      <c r="BJ139" s="45">
        <v>95.960927845681056</v>
      </c>
      <c r="BK139" s="45"/>
      <c r="BL139" s="45">
        <v>128.11276769574454</v>
      </c>
      <c r="BM139" s="45">
        <v>1156.6986405891803</v>
      </c>
      <c r="BN139" s="45">
        <f t="shared" si="24"/>
        <v>-4.7067307375242176E-8</v>
      </c>
      <c r="BO139" s="45">
        <f t="shared" si="25"/>
        <v>-3.3260897211837811E-8</v>
      </c>
      <c r="BP139" s="46">
        <f t="shared" si="26"/>
        <v>8.6609686609686669</v>
      </c>
      <c r="BQ139" s="46">
        <f t="shared" si="27"/>
        <v>1.8803418803418819</v>
      </c>
      <c r="BR139" s="64">
        <v>3</v>
      </c>
      <c r="BS139" s="46">
        <f t="shared" si="32"/>
        <v>3.4188034188034218</v>
      </c>
      <c r="BT139" s="46">
        <f t="shared" si="33"/>
        <v>12.25</v>
      </c>
      <c r="BU139" s="46">
        <f t="shared" si="34"/>
        <v>13.960113960113972</v>
      </c>
      <c r="BV139" s="45">
        <f t="shared" si="30"/>
        <v>161.4764483901248</v>
      </c>
      <c r="BW139" s="45">
        <f t="shared" si="28"/>
        <v>161.47644830979658</v>
      </c>
      <c r="BX139" s="45">
        <f t="shared" si="29"/>
        <v>1318.1750888989768</v>
      </c>
      <c r="BY139" s="45">
        <f t="shared" si="35"/>
        <v>15818.101066787722</v>
      </c>
      <c r="BZ139" s="45">
        <f t="shared" si="31"/>
        <v>31636.202133575443</v>
      </c>
      <c r="CA139" s="48">
        <v>43101</v>
      </c>
      <c r="CB139" s="111">
        <v>0</v>
      </c>
      <c r="CC139" s="111">
        <v>0</v>
      </c>
    </row>
    <row r="140" spans="1:81">
      <c r="A140" s="42" t="s">
        <v>609</v>
      </c>
      <c r="B140" s="42" t="s">
        <v>1</v>
      </c>
      <c r="C140" s="42" t="s">
        <v>161</v>
      </c>
      <c r="D140" s="42" t="s">
        <v>610</v>
      </c>
      <c r="E140" s="43" t="s">
        <v>402</v>
      </c>
      <c r="F140" s="43" t="s">
        <v>63</v>
      </c>
      <c r="G140" s="43">
        <v>1</v>
      </c>
      <c r="H140" s="45">
        <v>538.04</v>
      </c>
      <c r="I140" s="45">
        <v>538.04</v>
      </c>
      <c r="J140" s="45"/>
      <c r="K140" s="45"/>
      <c r="L140" s="45"/>
      <c r="M140" s="45"/>
      <c r="N140" s="45"/>
      <c r="O140" s="45"/>
      <c r="P140" s="45">
        <v>17.608581818181818</v>
      </c>
      <c r="Q140" s="45">
        <v>555.64858181818181</v>
      </c>
      <c r="R140" s="45">
        <v>111.12971636363636</v>
      </c>
      <c r="S140" s="45">
        <v>8.3347287272727275</v>
      </c>
      <c r="T140" s="45">
        <v>5.5564858181818186</v>
      </c>
      <c r="U140" s="45">
        <v>1.1112971636363635</v>
      </c>
      <c r="V140" s="45">
        <v>13.891214545454545</v>
      </c>
      <c r="W140" s="45">
        <v>44.451886545454549</v>
      </c>
      <c r="X140" s="45">
        <v>16.669457454545455</v>
      </c>
      <c r="Y140" s="45">
        <v>3.3338914909090911</v>
      </c>
      <c r="Z140" s="45">
        <v>204.47867810909094</v>
      </c>
      <c r="AA140" s="45">
        <v>46.304048484848479</v>
      </c>
      <c r="AB140" s="45">
        <v>61.732557440000001</v>
      </c>
      <c r="AC140" s="45">
        <v>39.757470980344252</v>
      </c>
      <c r="AD140" s="45">
        <v>147.79407690519275</v>
      </c>
      <c r="AE140" s="45">
        <v>147.7176</v>
      </c>
      <c r="AF140" s="45">
        <v>397</v>
      </c>
      <c r="AG140" s="45">
        <v>0</v>
      </c>
      <c r="AH140" s="45">
        <v>48.58</v>
      </c>
      <c r="AI140" s="45">
        <v>0</v>
      </c>
      <c r="AJ140" s="45">
        <v>0</v>
      </c>
      <c r="AK140" s="45">
        <v>3.0700000000000003</v>
      </c>
      <c r="AL140" s="45">
        <v>0</v>
      </c>
      <c r="AM140" s="45">
        <v>596.36760000000004</v>
      </c>
      <c r="AN140" s="45">
        <v>948.64035501428361</v>
      </c>
      <c r="AO140" s="45">
        <v>2.7884255123456794</v>
      </c>
      <c r="AP140" s="45">
        <v>0.22307404098765432</v>
      </c>
      <c r="AQ140" s="45">
        <v>0.11153702049382716</v>
      </c>
      <c r="AR140" s="45">
        <v>1.9447700363636367</v>
      </c>
      <c r="AS140" s="45">
        <v>0.71567537338181841</v>
      </c>
      <c r="AT140" s="45">
        <v>23.892889018181815</v>
      </c>
      <c r="AU140" s="45">
        <v>0.92608096969696974</v>
      </c>
      <c r="AV140" s="45">
        <v>30.602451971451401</v>
      </c>
      <c r="AW140" s="45">
        <v>7.7173414141414138</v>
      </c>
      <c r="AX140" s="45">
        <v>4.5686661171717171</v>
      </c>
      <c r="AY140" s="45">
        <v>0.1157601212121212</v>
      </c>
      <c r="AZ140" s="45">
        <v>1.8521619393939395</v>
      </c>
      <c r="BA140" s="45">
        <v>0.72028519865319862</v>
      </c>
      <c r="BB140" s="45">
        <v>5.5105110429306405</v>
      </c>
      <c r="BC140" s="45">
        <v>20.484725833503031</v>
      </c>
      <c r="BD140" s="45"/>
      <c r="BE140" s="45">
        <v>0</v>
      </c>
      <c r="BF140" s="45">
        <v>20.484725833503031</v>
      </c>
      <c r="BG140" s="45">
        <v>29.470416666666669</v>
      </c>
      <c r="BH140" s="45">
        <v>4.1996822392514455</v>
      </c>
      <c r="BI140" s="45">
        <v>1.1631641275421762</v>
      </c>
      <c r="BJ140" s="45">
        <v>191.92185569136208</v>
      </c>
      <c r="BK140" s="45"/>
      <c r="BL140" s="45">
        <v>226.75511872482238</v>
      </c>
      <c r="BM140" s="45">
        <v>1782.1312333622423</v>
      </c>
      <c r="BN140" s="45">
        <f t="shared" si="24"/>
        <v>-4.7067307375242176E-8</v>
      </c>
      <c r="BO140" s="45">
        <f t="shared" si="25"/>
        <v>-3.3260897211837811E-8</v>
      </c>
      <c r="BP140" s="46">
        <f t="shared" si="26"/>
        <v>8.5633802816901436</v>
      </c>
      <c r="BQ140" s="46">
        <f t="shared" si="27"/>
        <v>1.8591549295774654</v>
      </c>
      <c r="BR140" s="64">
        <v>2</v>
      </c>
      <c r="BS140" s="46">
        <f t="shared" si="32"/>
        <v>2.2535211267605644</v>
      </c>
      <c r="BT140" s="46">
        <f t="shared" si="33"/>
        <v>11.25</v>
      </c>
      <c r="BU140" s="46">
        <f t="shared" si="34"/>
        <v>12.676056338028173</v>
      </c>
      <c r="BV140" s="45">
        <f t="shared" si="30"/>
        <v>225.90395914841173</v>
      </c>
      <c r="BW140" s="45">
        <f t="shared" si="28"/>
        <v>225.90395906808351</v>
      </c>
      <c r="BX140" s="45">
        <f t="shared" si="29"/>
        <v>2008.0351924303259</v>
      </c>
      <c r="BY140" s="45">
        <f t="shared" si="35"/>
        <v>24096.422309163911</v>
      </c>
      <c r="BZ140" s="45">
        <f t="shared" si="31"/>
        <v>48192.844618327821</v>
      </c>
      <c r="CA140" s="48">
        <v>43101</v>
      </c>
      <c r="CB140" s="111">
        <v>0</v>
      </c>
      <c r="CC140" s="111">
        <v>0</v>
      </c>
    </row>
    <row r="141" spans="1:81">
      <c r="A141" s="42" t="s">
        <v>611</v>
      </c>
      <c r="B141" s="42" t="s">
        <v>1</v>
      </c>
      <c r="C141" s="42" t="s">
        <v>469</v>
      </c>
      <c r="D141" s="42" t="s">
        <v>612</v>
      </c>
      <c r="E141" s="43" t="s">
        <v>402</v>
      </c>
      <c r="F141" s="43" t="s">
        <v>63</v>
      </c>
      <c r="G141" s="43">
        <v>1</v>
      </c>
      <c r="H141" s="45">
        <v>520.79999999999995</v>
      </c>
      <c r="I141" s="45">
        <v>520.79999999999995</v>
      </c>
      <c r="J141" s="45"/>
      <c r="K141" s="45"/>
      <c r="L141" s="45"/>
      <c r="M141" s="45"/>
      <c r="N141" s="45"/>
      <c r="O141" s="45"/>
      <c r="P141" s="45">
        <v>17.044363636363634</v>
      </c>
      <c r="Q141" s="45">
        <v>537.8443636363636</v>
      </c>
      <c r="R141" s="45">
        <v>107.56887272727272</v>
      </c>
      <c r="S141" s="45">
        <v>8.0676654545454536</v>
      </c>
      <c r="T141" s="45">
        <v>5.3784436363636363</v>
      </c>
      <c r="U141" s="45">
        <v>1.0756887272727271</v>
      </c>
      <c r="V141" s="45">
        <v>13.44610909090909</v>
      </c>
      <c r="W141" s="45">
        <v>43.027549090909091</v>
      </c>
      <c r="X141" s="45">
        <v>16.135330909090907</v>
      </c>
      <c r="Y141" s="45">
        <v>3.2270661818181816</v>
      </c>
      <c r="Z141" s="45">
        <v>197.92672581818178</v>
      </c>
      <c r="AA141" s="45">
        <v>44.820363636363631</v>
      </c>
      <c r="AB141" s="45">
        <v>59.754508799999996</v>
      </c>
      <c r="AC141" s="45">
        <v>38.483553056581826</v>
      </c>
      <c r="AD141" s="45">
        <v>143.05842549294545</v>
      </c>
      <c r="AE141" s="45">
        <v>148.75200000000001</v>
      </c>
      <c r="AF141" s="45">
        <v>397</v>
      </c>
      <c r="AG141" s="45">
        <v>0</v>
      </c>
      <c r="AH141" s="45">
        <v>0</v>
      </c>
      <c r="AI141" s="45">
        <v>0</v>
      </c>
      <c r="AJ141" s="45">
        <v>0</v>
      </c>
      <c r="AK141" s="45">
        <v>3.0700000000000003</v>
      </c>
      <c r="AL141" s="45">
        <v>0</v>
      </c>
      <c r="AM141" s="45">
        <v>548.822</v>
      </c>
      <c r="AN141" s="45">
        <v>889.80715131112731</v>
      </c>
      <c r="AO141" s="45">
        <v>2.6990781481481481</v>
      </c>
      <c r="AP141" s="45">
        <v>0.21592625185185185</v>
      </c>
      <c r="AQ141" s="45">
        <v>0.10796312592592593</v>
      </c>
      <c r="AR141" s="45">
        <v>1.8824552727272728</v>
      </c>
      <c r="AS141" s="45">
        <v>0.69274354036363661</v>
      </c>
      <c r="AT141" s="45">
        <v>23.127307636363632</v>
      </c>
      <c r="AU141" s="45">
        <v>0.89640727272727272</v>
      </c>
      <c r="AV141" s="45">
        <v>29.621881248107741</v>
      </c>
      <c r="AW141" s="45">
        <v>7.4700606060606054</v>
      </c>
      <c r="AX141" s="45">
        <v>4.4222758787878789</v>
      </c>
      <c r="AY141" s="45">
        <v>0.11205090909090908</v>
      </c>
      <c r="AZ141" s="45">
        <v>1.7928145454545454</v>
      </c>
      <c r="BA141" s="45">
        <v>0.69720565656565647</v>
      </c>
      <c r="BB141" s="45">
        <v>5.3339419953131317</v>
      </c>
      <c r="BC141" s="45">
        <v>19.82834959127273</v>
      </c>
      <c r="BD141" s="45"/>
      <c r="BE141" s="45">
        <v>0</v>
      </c>
      <c r="BF141" s="45">
        <v>19.82834959127273</v>
      </c>
      <c r="BG141" s="45">
        <v>29.470416666666669</v>
      </c>
      <c r="BH141" s="45">
        <v>4.1996822392514455</v>
      </c>
      <c r="BI141" s="45">
        <v>1.1631641275421762</v>
      </c>
      <c r="BJ141" s="45">
        <v>191.92185569136208</v>
      </c>
      <c r="BK141" s="45"/>
      <c r="BL141" s="45">
        <v>226.75511872482238</v>
      </c>
      <c r="BM141" s="45">
        <v>1703.8568645116939</v>
      </c>
      <c r="BN141" s="45">
        <f t="shared" si="24"/>
        <v>-4.7067307375242176E-8</v>
      </c>
      <c r="BO141" s="45">
        <f t="shared" si="25"/>
        <v>-3.3260897211837811E-8</v>
      </c>
      <c r="BP141" s="46">
        <f t="shared" si="26"/>
        <v>8.6609686609686669</v>
      </c>
      <c r="BQ141" s="46">
        <f t="shared" si="27"/>
        <v>1.8803418803418819</v>
      </c>
      <c r="BR141" s="64">
        <v>3</v>
      </c>
      <c r="BS141" s="46">
        <f t="shared" si="32"/>
        <v>3.4188034188034218</v>
      </c>
      <c r="BT141" s="46">
        <f t="shared" si="33"/>
        <v>12.25</v>
      </c>
      <c r="BU141" s="46">
        <f t="shared" si="34"/>
        <v>13.960113960113972</v>
      </c>
      <c r="BV141" s="45">
        <f t="shared" si="30"/>
        <v>237.8603599918433</v>
      </c>
      <c r="BW141" s="45">
        <f t="shared" si="28"/>
        <v>237.86035991151508</v>
      </c>
      <c r="BX141" s="45">
        <f t="shared" si="29"/>
        <v>1941.717224423209</v>
      </c>
      <c r="BY141" s="45">
        <f t="shared" si="35"/>
        <v>23300.606693078509</v>
      </c>
      <c r="BZ141" s="45">
        <f t="shared" si="31"/>
        <v>46601.213386157018</v>
      </c>
      <c r="CA141" s="48">
        <v>43101</v>
      </c>
      <c r="CB141" s="111">
        <v>0</v>
      </c>
      <c r="CC141" s="111">
        <v>0</v>
      </c>
    </row>
    <row r="142" spans="1:81">
      <c r="A142" s="42" t="s">
        <v>333</v>
      </c>
      <c r="B142" s="42" t="s">
        <v>2</v>
      </c>
      <c r="C142" s="42" t="s">
        <v>250</v>
      </c>
      <c r="D142" s="42" t="s">
        <v>613</v>
      </c>
      <c r="E142" s="43" t="s">
        <v>402</v>
      </c>
      <c r="F142" s="43" t="s">
        <v>63</v>
      </c>
      <c r="G142" s="43">
        <v>1</v>
      </c>
      <c r="H142" s="45">
        <v>260.39999999999998</v>
      </c>
      <c r="I142" s="45">
        <v>260.39999999999998</v>
      </c>
      <c r="J142" s="45"/>
      <c r="K142" s="45"/>
      <c r="L142" s="45"/>
      <c r="M142" s="45"/>
      <c r="N142" s="45"/>
      <c r="O142" s="45"/>
      <c r="P142" s="45">
        <v>8.5221818181818172</v>
      </c>
      <c r="Q142" s="45">
        <v>268.9221818181818</v>
      </c>
      <c r="R142" s="45">
        <v>53.78443636363636</v>
      </c>
      <c r="S142" s="45">
        <v>4.0338327272727268</v>
      </c>
      <c r="T142" s="45">
        <v>2.6892218181818182</v>
      </c>
      <c r="U142" s="45">
        <v>0.53784436363636356</v>
      </c>
      <c r="V142" s="45">
        <v>6.723054545454545</v>
      </c>
      <c r="W142" s="45">
        <v>21.513774545454545</v>
      </c>
      <c r="X142" s="45">
        <v>8.0676654545454536</v>
      </c>
      <c r="Y142" s="45">
        <v>1.6135330909090908</v>
      </c>
      <c r="Z142" s="45">
        <v>98.96336290909089</v>
      </c>
      <c r="AA142" s="45">
        <v>22.410181818181815</v>
      </c>
      <c r="AB142" s="45">
        <v>29.877254399999998</v>
      </c>
      <c r="AC142" s="45">
        <v>19.241776528290913</v>
      </c>
      <c r="AD142" s="45">
        <v>71.529212746472723</v>
      </c>
      <c r="AE142" s="45">
        <v>164.376</v>
      </c>
      <c r="AF142" s="45">
        <v>397</v>
      </c>
      <c r="AG142" s="45">
        <v>0</v>
      </c>
      <c r="AH142" s="45">
        <v>32.619999999999997</v>
      </c>
      <c r="AI142" s="45">
        <v>0</v>
      </c>
      <c r="AJ142" s="45">
        <v>0</v>
      </c>
      <c r="AK142" s="45">
        <v>3.0700000000000003</v>
      </c>
      <c r="AL142" s="45">
        <v>0</v>
      </c>
      <c r="AM142" s="45">
        <v>597.06600000000003</v>
      </c>
      <c r="AN142" s="45">
        <v>767.55857565556357</v>
      </c>
      <c r="AO142" s="45">
        <v>1.349539074074074</v>
      </c>
      <c r="AP142" s="45">
        <v>0.10796312592592593</v>
      </c>
      <c r="AQ142" s="45">
        <v>5.3981562962962963E-2</v>
      </c>
      <c r="AR142" s="45">
        <v>0.94122763636363638</v>
      </c>
      <c r="AS142" s="45">
        <v>0.34637177018181831</v>
      </c>
      <c r="AT142" s="45">
        <v>11.563653818181816</v>
      </c>
      <c r="AU142" s="45">
        <v>0.44820363636363636</v>
      </c>
      <c r="AV142" s="45">
        <v>14.81094062405387</v>
      </c>
      <c r="AW142" s="45">
        <v>3.7350303030303027</v>
      </c>
      <c r="AX142" s="45">
        <v>2.2111379393939394</v>
      </c>
      <c r="AY142" s="45">
        <v>5.6025454545454538E-2</v>
      </c>
      <c r="AZ142" s="45">
        <v>0.89640727272727272</v>
      </c>
      <c r="BA142" s="45">
        <v>0.34860282828282824</v>
      </c>
      <c r="BB142" s="45">
        <v>2.6669709976565659</v>
      </c>
      <c r="BC142" s="45">
        <v>9.9141747956363648</v>
      </c>
      <c r="BD142" s="45"/>
      <c r="BE142" s="45">
        <v>0</v>
      </c>
      <c r="BF142" s="45">
        <v>9.9141747956363648</v>
      </c>
      <c r="BG142" s="45">
        <v>29.470416666666669</v>
      </c>
      <c r="BH142" s="45">
        <v>2.0998411196257227</v>
      </c>
      <c r="BI142" s="45">
        <v>0.58158206377108801</v>
      </c>
      <c r="BJ142" s="45">
        <v>95.960927845681056</v>
      </c>
      <c r="BK142" s="45"/>
      <c r="BL142" s="45">
        <v>128.11276769574454</v>
      </c>
      <c r="BM142" s="45">
        <v>1189.3186405891802</v>
      </c>
      <c r="BN142" s="45">
        <f t="shared" si="24"/>
        <v>-4.7067307375242176E-8</v>
      </c>
      <c r="BO142" s="45">
        <f t="shared" si="25"/>
        <v>-3.3260897211837811E-8</v>
      </c>
      <c r="BP142" s="46">
        <f t="shared" si="26"/>
        <v>8.6609686609686669</v>
      </c>
      <c r="BQ142" s="46">
        <f t="shared" si="27"/>
        <v>1.8803418803418819</v>
      </c>
      <c r="BR142" s="64">
        <v>3</v>
      </c>
      <c r="BS142" s="46">
        <f t="shared" si="32"/>
        <v>3.4188034188034218</v>
      </c>
      <c r="BT142" s="46">
        <f t="shared" si="33"/>
        <v>12.25</v>
      </c>
      <c r="BU142" s="46">
        <f t="shared" si="34"/>
        <v>13.960113960113972</v>
      </c>
      <c r="BV142" s="45">
        <f t="shared" si="30"/>
        <v>166.03023756391394</v>
      </c>
      <c r="BW142" s="45">
        <f t="shared" si="28"/>
        <v>166.03023748358572</v>
      </c>
      <c r="BX142" s="45">
        <f t="shared" si="29"/>
        <v>1355.348878072766</v>
      </c>
      <c r="BY142" s="45">
        <f t="shared" si="35"/>
        <v>16264.186536873192</v>
      </c>
      <c r="BZ142" s="45">
        <f t="shared" si="31"/>
        <v>32528.373073746385</v>
      </c>
      <c r="CA142" s="48">
        <v>43101</v>
      </c>
      <c r="CB142" s="111">
        <v>0</v>
      </c>
      <c r="CC142" s="111">
        <v>0</v>
      </c>
    </row>
    <row r="143" spans="1:81">
      <c r="A143" s="42" t="s">
        <v>335</v>
      </c>
      <c r="B143" s="42" t="s">
        <v>0</v>
      </c>
      <c r="C143" s="42" t="s">
        <v>161</v>
      </c>
      <c r="D143" s="42" t="s">
        <v>614</v>
      </c>
      <c r="E143" s="43" t="s">
        <v>402</v>
      </c>
      <c r="F143" s="43" t="s">
        <v>63</v>
      </c>
      <c r="G143" s="43">
        <v>2</v>
      </c>
      <c r="H143" s="45">
        <v>1076.08</v>
      </c>
      <c r="I143" s="45">
        <v>2152.16</v>
      </c>
      <c r="J143" s="45"/>
      <c r="K143" s="45"/>
      <c r="L143" s="45"/>
      <c r="M143" s="45"/>
      <c r="N143" s="45"/>
      <c r="O143" s="45"/>
      <c r="P143" s="45">
        <v>70.434327272727273</v>
      </c>
      <c r="Q143" s="45">
        <v>2222.5943272727272</v>
      </c>
      <c r="R143" s="45">
        <v>444.51886545454545</v>
      </c>
      <c r="S143" s="45">
        <v>33.33891490909091</v>
      </c>
      <c r="T143" s="45">
        <v>22.225943272727275</v>
      </c>
      <c r="U143" s="45">
        <v>4.4451886545454542</v>
      </c>
      <c r="V143" s="45">
        <v>55.564858181818181</v>
      </c>
      <c r="W143" s="45">
        <v>177.8075461818182</v>
      </c>
      <c r="X143" s="45">
        <v>66.67782981818182</v>
      </c>
      <c r="Y143" s="45">
        <v>13.335565963636364</v>
      </c>
      <c r="Z143" s="45">
        <v>817.91471243636374</v>
      </c>
      <c r="AA143" s="45">
        <v>185.21619393939392</v>
      </c>
      <c r="AB143" s="45">
        <v>246.93022976</v>
      </c>
      <c r="AC143" s="45">
        <v>159.02988392137701</v>
      </c>
      <c r="AD143" s="45">
        <v>591.17630762077101</v>
      </c>
      <c r="AE143" s="45">
        <v>230.87040000000002</v>
      </c>
      <c r="AF143" s="45">
        <v>794</v>
      </c>
      <c r="AG143" s="45">
        <v>0</v>
      </c>
      <c r="AH143" s="45">
        <v>97.16</v>
      </c>
      <c r="AI143" s="45">
        <v>0</v>
      </c>
      <c r="AJ143" s="45">
        <v>0</v>
      </c>
      <c r="AK143" s="45">
        <v>6.1400000000000006</v>
      </c>
      <c r="AL143" s="45">
        <v>0</v>
      </c>
      <c r="AM143" s="45">
        <v>1128.1704000000002</v>
      </c>
      <c r="AN143" s="45">
        <v>2537.2614200571352</v>
      </c>
      <c r="AO143" s="45">
        <v>11.153702049382717</v>
      </c>
      <c r="AP143" s="45">
        <v>0.89229616395061728</v>
      </c>
      <c r="AQ143" s="45">
        <v>0.44614808197530864</v>
      </c>
      <c r="AR143" s="45">
        <v>7.7790801454545466</v>
      </c>
      <c r="AS143" s="45">
        <v>2.8627014935272737</v>
      </c>
      <c r="AT143" s="45">
        <v>95.571556072727262</v>
      </c>
      <c r="AU143" s="45">
        <v>3.7043238787878789</v>
      </c>
      <c r="AV143" s="45">
        <v>122.40980788580561</v>
      </c>
      <c r="AW143" s="45">
        <v>30.869365656565655</v>
      </c>
      <c r="AX143" s="45">
        <v>18.274664468686868</v>
      </c>
      <c r="AY143" s="45">
        <v>0.46304048484848481</v>
      </c>
      <c r="AZ143" s="45">
        <v>7.4086477575757579</v>
      </c>
      <c r="BA143" s="45">
        <v>2.8811407946127945</v>
      </c>
      <c r="BB143" s="45">
        <v>22.042044171722562</v>
      </c>
      <c r="BC143" s="45">
        <v>81.938903334012124</v>
      </c>
      <c r="BD143" s="45"/>
      <c r="BE143" s="45">
        <v>0</v>
      </c>
      <c r="BF143" s="45">
        <v>81.938903334012124</v>
      </c>
      <c r="BG143" s="45">
        <v>106.17416666666668</v>
      </c>
      <c r="BH143" s="45">
        <v>16.798728957005782</v>
      </c>
      <c r="BI143" s="45">
        <v>4.652656510168705</v>
      </c>
      <c r="BJ143" s="45">
        <v>767.68742276544833</v>
      </c>
      <c r="BK143" s="45"/>
      <c r="BL143" s="45">
        <v>895.31297489928954</v>
      </c>
      <c r="BM143" s="45">
        <v>5859.5174334489693</v>
      </c>
      <c r="BN143" s="45">
        <f t="shared" si="24"/>
        <v>-9.4134614750484352E-8</v>
      </c>
      <c r="BO143" s="45">
        <f t="shared" si="25"/>
        <v>-6.6521794423675622E-8</v>
      </c>
      <c r="BP143" s="46">
        <f t="shared" si="26"/>
        <v>8.8629737609329435</v>
      </c>
      <c r="BQ143" s="46">
        <f t="shared" si="27"/>
        <v>1.9241982507288626</v>
      </c>
      <c r="BR143" s="64">
        <v>5</v>
      </c>
      <c r="BS143" s="46">
        <f t="shared" si="32"/>
        <v>5.8309037900874632</v>
      </c>
      <c r="BT143" s="46">
        <f t="shared" si="33"/>
        <v>14.25</v>
      </c>
      <c r="BU143" s="46">
        <f t="shared" si="34"/>
        <v>16.618075801749271</v>
      </c>
      <c r="BV143" s="45">
        <f t="shared" si="30"/>
        <v>973.73904868056502</v>
      </c>
      <c r="BW143" s="45">
        <f t="shared" si="28"/>
        <v>973.73904851990858</v>
      </c>
      <c r="BX143" s="45">
        <f t="shared" si="29"/>
        <v>6833.2564819688778</v>
      </c>
      <c r="BY143" s="45">
        <f t="shared" si="35"/>
        <v>81999.077783626533</v>
      </c>
      <c r="BZ143" s="45">
        <f t="shared" si="31"/>
        <v>163998.15556725307</v>
      </c>
      <c r="CA143" s="48">
        <v>43101</v>
      </c>
      <c r="CB143" s="111">
        <v>0</v>
      </c>
      <c r="CC143" s="111">
        <v>0</v>
      </c>
    </row>
    <row r="144" spans="1:81">
      <c r="A144" s="42" t="s">
        <v>615</v>
      </c>
      <c r="B144" s="42" t="s">
        <v>2</v>
      </c>
      <c r="C144" s="42" t="s">
        <v>165</v>
      </c>
      <c r="D144" s="42" t="s">
        <v>616</v>
      </c>
      <c r="E144" s="43" t="s">
        <v>402</v>
      </c>
      <c r="F144" s="43" t="s">
        <v>63</v>
      </c>
      <c r="G144" s="43">
        <v>1</v>
      </c>
      <c r="H144" s="45">
        <v>260.39999999999998</v>
      </c>
      <c r="I144" s="45">
        <v>260.39999999999998</v>
      </c>
      <c r="J144" s="45"/>
      <c r="K144" s="45"/>
      <c r="L144" s="45"/>
      <c r="M144" s="45"/>
      <c r="N144" s="45"/>
      <c r="O144" s="45"/>
      <c r="P144" s="45">
        <v>8.5221818181818172</v>
      </c>
      <c r="Q144" s="45">
        <v>268.9221818181818</v>
      </c>
      <c r="R144" s="45">
        <v>53.78443636363636</v>
      </c>
      <c r="S144" s="45">
        <v>4.0338327272727268</v>
      </c>
      <c r="T144" s="45">
        <v>2.6892218181818182</v>
      </c>
      <c r="U144" s="45">
        <v>0.53784436363636356</v>
      </c>
      <c r="V144" s="45">
        <v>6.723054545454545</v>
      </c>
      <c r="W144" s="45">
        <v>21.513774545454545</v>
      </c>
      <c r="X144" s="45">
        <v>8.0676654545454536</v>
      </c>
      <c r="Y144" s="45">
        <v>1.6135330909090908</v>
      </c>
      <c r="Z144" s="45">
        <v>98.96336290909089</v>
      </c>
      <c r="AA144" s="45">
        <v>22.410181818181815</v>
      </c>
      <c r="AB144" s="45">
        <v>29.877254399999998</v>
      </c>
      <c r="AC144" s="45">
        <v>19.241776528290913</v>
      </c>
      <c r="AD144" s="45">
        <v>71.529212746472723</v>
      </c>
      <c r="AE144" s="45">
        <v>164.376</v>
      </c>
      <c r="AF144" s="45">
        <v>397</v>
      </c>
      <c r="AG144" s="45">
        <v>0</v>
      </c>
      <c r="AH144" s="45">
        <v>0</v>
      </c>
      <c r="AI144" s="45">
        <v>0</v>
      </c>
      <c r="AJ144" s="45">
        <v>0</v>
      </c>
      <c r="AK144" s="45">
        <v>3.0700000000000003</v>
      </c>
      <c r="AL144" s="45">
        <v>0</v>
      </c>
      <c r="AM144" s="45">
        <v>564.44600000000003</v>
      </c>
      <c r="AN144" s="45">
        <v>734.93857565556357</v>
      </c>
      <c r="AO144" s="45">
        <v>1.349539074074074</v>
      </c>
      <c r="AP144" s="45">
        <v>0.10796312592592593</v>
      </c>
      <c r="AQ144" s="45">
        <v>5.3981562962962963E-2</v>
      </c>
      <c r="AR144" s="45">
        <v>0.94122763636363638</v>
      </c>
      <c r="AS144" s="45">
        <v>0.34637177018181831</v>
      </c>
      <c r="AT144" s="45">
        <v>11.563653818181816</v>
      </c>
      <c r="AU144" s="45">
        <v>0.44820363636363636</v>
      </c>
      <c r="AV144" s="45">
        <v>14.81094062405387</v>
      </c>
      <c r="AW144" s="45">
        <v>3.7350303030303027</v>
      </c>
      <c r="AX144" s="45">
        <v>2.2111379393939394</v>
      </c>
      <c r="AY144" s="45">
        <v>5.6025454545454538E-2</v>
      </c>
      <c r="AZ144" s="45">
        <v>0.89640727272727272</v>
      </c>
      <c r="BA144" s="45">
        <v>0.34860282828282824</v>
      </c>
      <c r="BB144" s="45">
        <v>2.6669709976565659</v>
      </c>
      <c r="BC144" s="45">
        <v>9.9141747956363648</v>
      </c>
      <c r="BD144" s="45"/>
      <c r="BE144" s="45">
        <v>0</v>
      </c>
      <c r="BF144" s="45">
        <v>9.9141747956363648</v>
      </c>
      <c r="BG144" s="45">
        <v>29.470416666666669</v>
      </c>
      <c r="BH144" s="45">
        <v>2.0998411196257227</v>
      </c>
      <c r="BI144" s="45">
        <v>0.58158206377108801</v>
      </c>
      <c r="BJ144" s="45">
        <v>95.960927845681056</v>
      </c>
      <c r="BK144" s="45"/>
      <c r="BL144" s="45">
        <v>128.11276769574454</v>
      </c>
      <c r="BM144" s="45">
        <v>1156.6986405891803</v>
      </c>
      <c r="BN144" s="45">
        <f t="shared" si="24"/>
        <v>-4.7067307375242176E-8</v>
      </c>
      <c r="BO144" s="45">
        <f t="shared" si="25"/>
        <v>-3.3260897211837811E-8</v>
      </c>
      <c r="BP144" s="46">
        <f t="shared" si="26"/>
        <v>8.6609686609686669</v>
      </c>
      <c r="BQ144" s="46">
        <f t="shared" si="27"/>
        <v>1.8803418803418819</v>
      </c>
      <c r="BR144" s="64">
        <v>3</v>
      </c>
      <c r="BS144" s="46">
        <f t="shared" si="32"/>
        <v>3.4188034188034218</v>
      </c>
      <c r="BT144" s="46">
        <f t="shared" si="33"/>
        <v>12.25</v>
      </c>
      <c r="BU144" s="46">
        <f t="shared" si="34"/>
        <v>13.960113960113972</v>
      </c>
      <c r="BV144" s="45">
        <f t="shared" si="30"/>
        <v>161.4764483901248</v>
      </c>
      <c r="BW144" s="45">
        <f t="shared" si="28"/>
        <v>161.47644830979658</v>
      </c>
      <c r="BX144" s="45">
        <f t="shared" si="29"/>
        <v>1318.1750888989768</v>
      </c>
      <c r="BY144" s="45">
        <f t="shared" si="35"/>
        <v>15818.101066787722</v>
      </c>
      <c r="BZ144" s="45">
        <f t="shared" si="31"/>
        <v>31636.202133575443</v>
      </c>
      <c r="CA144" s="48">
        <v>43101</v>
      </c>
      <c r="CB144" s="111">
        <v>0</v>
      </c>
      <c r="CC144" s="111">
        <v>0</v>
      </c>
    </row>
    <row r="145" spans="1:81">
      <c r="A145" s="42" t="s">
        <v>617</v>
      </c>
      <c r="B145" s="42" t="s">
        <v>2</v>
      </c>
      <c r="C145" s="42" t="s">
        <v>74</v>
      </c>
      <c r="D145" s="42" t="s">
        <v>618</v>
      </c>
      <c r="E145" s="43" t="s">
        <v>402</v>
      </c>
      <c r="F145" s="43" t="s">
        <v>63</v>
      </c>
      <c r="G145" s="43">
        <v>1</v>
      </c>
      <c r="H145" s="45">
        <v>260.39999999999998</v>
      </c>
      <c r="I145" s="45">
        <v>260.39999999999998</v>
      </c>
      <c r="J145" s="45"/>
      <c r="K145" s="45"/>
      <c r="L145" s="45"/>
      <c r="M145" s="45"/>
      <c r="N145" s="45"/>
      <c r="O145" s="45"/>
      <c r="P145" s="45">
        <v>8.5221818181818172</v>
      </c>
      <c r="Q145" s="45">
        <v>268.9221818181818</v>
      </c>
      <c r="R145" s="45">
        <v>53.78443636363636</v>
      </c>
      <c r="S145" s="45">
        <v>4.0338327272727268</v>
      </c>
      <c r="T145" s="45">
        <v>2.6892218181818182</v>
      </c>
      <c r="U145" s="45">
        <v>0.53784436363636356</v>
      </c>
      <c r="V145" s="45">
        <v>6.723054545454545</v>
      </c>
      <c r="W145" s="45">
        <v>21.513774545454545</v>
      </c>
      <c r="X145" s="45">
        <v>8.0676654545454536</v>
      </c>
      <c r="Y145" s="45">
        <v>1.6135330909090908</v>
      </c>
      <c r="Z145" s="45">
        <v>98.96336290909089</v>
      </c>
      <c r="AA145" s="45">
        <v>22.410181818181815</v>
      </c>
      <c r="AB145" s="45">
        <v>29.877254399999998</v>
      </c>
      <c r="AC145" s="45">
        <v>19.241776528290913</v>
      </c>
      <c r="AD145" s="45">
        <v>71.529212746472723</v>
      </c>
      <c r="AE145" s="45">
        <v>164.376</v>
      </c>
      <c r="AF145" s="45">
        <v>0</v>
      </c>
      <c r="AG145" s="45">
        <v>264.83999999999997</v>
      </c>
      <c r="AH145" s="45">
        <v>27.01</v>
      </c>
      <c r="AI145" s="45">
        <v>0</v>
      </c>
      <c r="AJ145" s="45">
        <v>0</v>
      </c>
      <c r="AK145" s="45">
        <v>3.0700000000000003</v>
      </c>
      <c r="AL145" s="45">
        <v>0</v>
      </c>
      <c r="AM145" s="45">
        <v>459.29599999999999</v>
      </c>
      <c r="AN145" s="45">
        <v>629.78857565556359</v>
      </c>
      <c r="AO145" s="45">
        <v>1.349539074074074</v>
      </c>
      <c r="AP145" s="45">
        <v>0.10796312592592593</v>
      </c>
      <c r="AQ145" s="45">
        <v>5.3981562962962963E-2</v>
      </c>
      <c r="AR145" s="45">
        <v>0.94122763636363638</v>
      </c>
      <c r="AS145" s="45">
        <v>0.34637177018181831</v>
      </c>
      <c r="AT145" s="45">
        <v>11.563653818181816</v>
      </c>
      <c r="AU145" s="45">
        <v>0.44820363636363636</v>
      </c>
      <c r="AV145" s="45">
        <v>14.81094062405387</v>
      </c>
      <c r="AW145" s="45">
        <v>3.7350303030303027</v>
      </c>
      <c r="AX145" s="45">
        <v>2.2111379393939394</v>
      </c>
      <c r="AY145" s="45">
        <v>5.6025454545454538E-2</v>
      </c>
      <c r="AZ145" s="45">
        <v>0.89640727272727272</v>
      </c>
      <c r="BA145" s="45">
        <v>0.34860282828282824</v>
      </c>
      <c r="BB145" s="45">
        <v>2.6669709976565659</v>
      </c>
      <c r="BC145" s="45">
        <v>9.9141747956363648</v>
      </c>
      <c r="BD145" s="45"/>
      <c r="BE145" s="45">
        <v>0</v>
      </c>
      <c r="BF145" s="45">
        <v>9.9141747956363648</v>
      </c>
      <c r="BG145" s="45">
        <v>29.470416666666669</v>
      </c>
      <c r="BH145" s="45">
        <v>2.0998411196257227</v>
      </c>
      <c r="BI145" s="45">
        <v>0.58158206377108801</v>
      </c>
      <c r="BJ145" s="45">
        <v>95.960927845681056</v>
      </c>
      <c r="BK145" s="45"/>
      <c r="BL145" s="45">
        <v>128.11276769574454</v>
      </c>
      <c r="BM145" s="45">
        <v>1051.5486405891802</v>
      </c>
      <c r="BN145" s="45">
        <f t="shared" si="24"/>
        <v>-4.7067307375242176E-8</v>
      </c>
      <c r="BO145" s="45">
        <f t="shared" si="25"/>
        <v>-3.3260897211837811E-8</v>
      </c>
      <c r="BP145" s="46">
        <f t="shared" si="26"/>
        <v>8.7608069164265068</v>
      </c>
      <c r="BQ145" s="46">
        <f t="shared" si="27"/>
        <v>1.9020172910662811</v>
      </c>
      <c r="BR145" s="64">
        <v>4</v>
      </c>
      <c r="BS145" s="46">
        <f t="shared" si="32"/>
        <v>4.6109510086455305</v>
      </c>
      <c r="BT145" s="46">
        <f t="shared" si="33"/>
        <v>13.25</v>
      </c>
      <c r="BU145" s="46">
        <f t="shared" si="34"/>
        <v>15.273775216138318</v>
      </c>
      <c r="BV145" s="45">
        <f t="shared" si="30"/>
        <v>160.61117563968045</v>
      </c>
      <c r="BW145" s="45">
        <f t="shared" si="28"/>
        <v>160.61117555935223</v>
      </c>
      <c r="BX145" s="45">
        <f t="shared" si="29"/>
        <v>1212.1598161485324</v>
      </c>
      <c r="BY145" s="45">
        <f t="shared" si="35"/>
        <v>14545.917793782388</v>
      </c>
      <c r="BZ145" s="45">
        <f t="shared" si="31"/>
        <v>29091.835587564776</v>
      </c>
      <c r="CA145" s="48">
        <v>43101</v>
      </c>
      <c r="CB145" s="111">
        <v>0</v>
      </c>
      <c r="CC145" s="111">
        <v>0</v>
      </c>
    </row>
    <row r="146" spans="1:81">
      <c r="A146" s="42" t="s">
        <v>337</v>
      </c>
      <c r="B146" s="42" t="s">
        <v>0</v>
      </c>
      <c r="C146" s="42" t="s">
        <v>84</v>
      </c>
      <c r="D146" s="42" t="s">
        <v>619</v>
      </c>
      <c r="E146" s="43" t="s">
        <v>402</v>
      </c>
      <c r="F146" s="43" t="s">
        <v>63</v>
      </c>
      <c r="G146" s="43">
        <v>1</v>
      </c>
      <c r="H146" s="45">
        <v>1041.5999999999999</v>
      </c>
      <c r="I146" s="45">
        <v>1041.5999999999999</v>
      </c>
      <c r="J146" s="45"/>
      <c r="K146" s="45"/>
      <c r="L146" s="45"/>
      <c r="M146" s="45"/>
      <c r="N146" s="45"/>
      <c r="O146" s="45"/>
      <c r="P146" s="45">
        <v>34.088727272727269</v>
      </c>
      <c r="Q146" s="45">
        <v>1075.6887272727272</v>
      </c>
      <c r="R146" s="45">
        <v>215.13774545454544</v>
      </c>
      <c r="S146" s="45">
        <v>16.135330909090907</v>
      </c>
      <c r="T146" s="45">
        <v>10.756887272727273</v>
      </c>
      <c r="U146" s="45">
        <v>2.1513774545454543</v>
      </c>
      <c r="V146" s="45">
        <v>26.89221818181818</v>
      </c>
      <c r="W146" s="45">
        <v>86.055098181818181</v>
      </c>
      <c r="X146" s="45">
        <v>32.270661818181814</v>
      </c>
      <c r="Y146" s="45">
        <v>6.4541323636363632</v>
      </c>
      <c r="Z146" s="45">
        <v>395.85345163636356</v>
      </c>
      <c r="AA146" s="45">
        <v>89.640727272727261</v>
      </c>
      <c r="AB146" s="45">
        <v>119.50901759999999</v>
      </c>
      <c r="AC146" s="45">
        <v>76.967106113163652</v>
      </c>
      <c r="AD146" s="45">
        <v>286.11685098589089</v>
      </c>
      <c r="AE146" s="45">
        <v>117.504</v>
      </c>
      <c r="AF146" s="45">
        <v>397</v>
      </c>
      <c r="AG146" s="45">
        <v>0</v>
      </c>
      <c r="AH146" s="45">
        <v>32.619999999999997</v>
      </c>
      <c r="AI146" s="45">
        <v>0</v>
      </c>
      <c r="AJ146" s="45">
        <v>0</v>
      </c>
      <c r="AK146" s="45">
        <v>3.0700000000000003</v>
      </c>
      <c r="AL146" s="45">
        <v>0</v>
      </c>
      <c r="AM146" s="45">
        <v>550.19400000000007</v>
      </c>
      <c r="AN146" s="45">
        <v>1232.1643026222546</v>
      </c>
      <c r="AO146" s="45">
        <v>5.3981562962962961</v>
      </c>
      <c r="AP146" s="45">
        <v>0.43185250370370371</v>
      </c>
      <c r="AQ146" s="45">
        <v>0.21592625185185185</v>
      </c>
      <c r="AR146" s="45">
        <v>3.7649105454545455</v>
      </c>
      <c r="AS146" s="45">
        <v>1.3854870807272732</v>
      </c>
      <c r="AT146" s="45">
        <v>46.254615272727264</v>
      </c>
      <c r="AU146" s="45">
        <v>1.7928145454545454</v>
      </c>
      <c r="AV146" s="45">
        <v>59.243762496215481</v>
      </c>
      <c r="AW146" s="45">
        <v>14.940121212121211</v>
      </c>
      <c r="AX146" s="45">
        <v>8.8445517575757577</v>
      </c>
      <c r="AY146" s="45">
        <v>0.22410181818181815</v>
      </c>
      <c r="AZ146" s="45">
        <v>3.5856290909090909</v>
      </c>
      <c r="BA146" s="45">
        <v>1.3944113131313129</v>
      </c>
      <c r="BB146" s="45">
        <v>10.667883990626263</v>
      </c>
      <c r="BC146" s="45">
        <v>39.656699182545459</v>
      </c>
      <c r="BD146" s="45"/>
      <c r="BE146" s="45">
        <v>0</v>
      </c>
      <c r="BF146" s="45">
        <v>39.656699182545459</v>
      </c>
      <c r="BG146" s="45">
        <v>53.087083333333339</v>
      </c>
      <c r="BH146" s="45">
        <v>8.3993644785028909</v>
      </c>
      <c r="BI146" s="45">
        <v>2.3263282550843525</v>
      </c>
      <c r="BJ146" s="45">
        <v>383.84371138272417</v>
      </c>
      <c r="BK146" s="45"/>
      <c r="BL146" s="45">
        <v>447.65648744964477</v>
      </c>
      <c r="BM146" s="45">
        <v>2854.4099790233877</v>
      </c>
      <c r="BN146" s="45">
        <f t="shared" si="24"/>
        <v>-4.7067307375242176E-8</v>
      </c>
      <c r="BO146" s="45">
        <f t="shared" si="25"/>
        <v>-3.3260897211837811E-8</v>
      </c>
      <c r="BP146" s="46">
        <f t="shared" si="26"/>
        <v>8.6609686609686669</v>
      </c>
      <c r="BQ146" s="46">
        <f t="shared" si="27"/>
        <v>1.8803418803418819</v>
      </c>
      <c r="BR146" s="64">
        <v>3</v>
      </c>
      <c r="BS146" s="46">
        <f t="shared" si="32"/>
        <v>3.4188034188034218</v>
      </c>
      <c r="BT146" s="46">
        <f t="shared" si="33"/>
        <v>12.25</v>
      </c>
      <c r="BU146" s="46">
        <f t="shared" si="34"/>
        <v>13.960113960113972</v>
      </c>
      <c r="BV146" s="45">
        <f t="shared" si="30"/>
        <v>398.47888594931629</v>
      </c>
      <c r="BW146" s="45">
        <f t="shared" si="28"/>
        <v>398.47888586898807</v>
      </c>
      <c r="BX146" s="45">
        <f t="shared" si="29"/>
        <v>3252.8888648923758</v>
      </c>
      <c r="BY146" s="45">
        <f t="shared" si="35"/>
        <v>39034.666378708513</v>
      </c>
      <c r="BZ146" s="45">
        <f t="shared" si="31"/>
        <v>78069.332757417025</v>
      </c>
      <c r="CA146" s="48">
        <v>43101</v>
      </c>
      <c r="CB146" s="111">
        <v>0</v>
      </c>
      <c r="CC146" s="111">
        <v>0</v>
      </c>
    </row>
    <row r="147" spans="1:81">
      <c r="A147" s="42" t="s">
        <v>341</v>
      </c>
      <c r="B147" s="42" t="s">
        <v>0</v>
      </c>
      <c r="C147" s="42" t="s">
        <v>271</v>
      </c>
      <c r="D147" s="42" t="s">
        <v>620</v>
      </c>
      <c r="E147" s="43" t="s">
        <v>402</v>
      </c>
      <c r="F147" s="43" t="s">
        <v>63</v>
      </c>
      <c r="G147" s="43">
        <v>1</v>
      </c>
      <c r="H147" s="45">
        <v>1041.5999999999999</v>
      </c>
      <c r="I147" s="45">
        <v>1041.5999999999999</v>
      </c>
      <c r="J147" s="45"/>
      <c r="K147" s="45"/>
      <c r="L147" s="45"/>
      <c r="M147" s="45"/>
      <c r="N147" s="45"/>
      <c r="O147" s="45"/>
      <c r="P147" s="45">
        <v>34.088727272727269</v>
      </c>
      <c r="Q147" s="45">
        <v>1075.6887272727272</v>
      </c>
      <c r="R147" s="45">
        <v>215.13774545454544</v>
      </c>
      <c r="S147" s="45">
        <v>16.135330909090907</v>
      </c>
      <c r="T147" s="45">
        <v>10.756887272727273</v>
      </c>
      <c r="U147" s="45">
        <v>2.1513774545454543</v>
      </c>
      <c r="V147" s="45">
        <v>26.89221818181818</v>
      </c>
      <c r="W147" s="45">
        <v>86.055098181818181</v>
      </c>
      <c r="X147" s="45">
        <v>32.270661818181814</v>
      </c>
      <c r="Y147" s="45">
        <v>6.4541323636363632</v>
      </c>
      <c r="Z147" s="45">
        <v>395.85345163636356</v>
      </c>
      <c r="AA147" s="45">
        <v>89.640727272727261</v>
      </c>
      <c r="AB147" s="45">
        <v>119.50901759999999</v>
      </c>
      <c r="AC147" s="45">
        <v>76.967106113163652</v>
      </c>
      <c r="AD147" s="45">
        <v>286.11685098589089</v>
      </c>
      <c r="AE147" s="45">
        <v>117.504</v>
      </c>
      <c r="AF147" s="45">
        <v>397</v>
      </c>
      <c r="AG147" s="45">
        <v>0</v>
      </c>
      <c r="AH147" s="45">
        <v>0</v>
      </c>
      <c r="AI147" s="45">
        <v>0</v>
      </c>
      <c r="AJ147" s="45">
        <v>0</v>
      </c>
      <c r="AK147" s="45">
        <v>3.0700000000000003</v>
      </c>
      <c r="AL147" s="45">
        <v>0</v>
      </c>
      <c r="AM147" s="45">
        <v>517.57400000000007</v>
      </c>
      <c r="AN147" s="45">
        <v>1199.5443026222545</v>
      </c>
      <c r="AO147" s="45">
        <v>5.3981562962962961</v>
      </c>
      <c r="AP147" s="45">
        <v>0.43185250370370371</v>
      </c>
      <c r="AQ147" s="45">
        <v>0.21592625185185185</v>
      </c>
      <c r="AR147" s="45">
        <v>3.7649105454545455</v>
      </c>
      <c r="AS147" s="45">
        <v>1.3854870807272732</v>
      </c>
      <c r="AT147" s="45">
        <v>46.254615272727264</v>
      </c>
      <c r="AU147" s="45">
        <v>1.7928145454545454</v>
      </c>
      <c r="AV147" s="45">
        <v>59.243762496215481</v>
      </c>
      <c r="AW147" s="45">
        <v>14.940121212121211</v>
      </c>
      <c r="AX147" s="45">
        <v>8.8445517575757577</v>
      </c>
      <c r="AY147" s="45">
        <v>0.22410181818181815</v>
      </c>
      <c r="AZ147" s="45">
        <v>3.5856290909090909</v>
      </c>
      <c r="BA147" s="45">
        <v>1.3944113131313129</v>
      </c>
      <c r="BB147" s="45">
        <v>10.667883990626263</v>
      </c>
      <c r="BC147" s="45">
        <v>39.656699182545459</v>
      </c>
      <c r="BD147" s="45"/>
      <c r="BE147" s="45">
        <v>0</v>
      </c>
      <c r="BF147" s="45">
        <v>39.656699182545459</v>
      </c>
      <c r="BG147" s="45">
        <v>53.087083333333339</v>
      </c>
      <c r="BH147" s="45">
        <v>8.3993644785028909</v>
      </c>
      <c r="BI147" s="45">
        <v>2.3263282550843525</v>
      </c>
      <c r="BJ147" s="45">
        <v>383.84371138272417</v>
      </c>
      <c r="BK147" s="45"/>
      <c r="BL147" s="45">
        <v>447.65648744964477</v>
      </c>
      <c r="BM147" s="45">
        <v>2821.7899790233873</v>
      </c>
      <c r="BN147" s="45">
        <f t="shared" si="24"/>
        <v>-4.7067307375242176E-8</v>
      </c>
      <c r="BO147" s="45">
        <f t="shared" si="25"/>
        <v>-3.3260897211837811E-8</v>
      </c>
      <c r="BP147" s="46">
        <f t="shared" si="26"/>
        <v>8.5633802816901436</v>
      </c>
      <c r="BQ147" s="46">
        <f t="shared" si="27"/>
        <v>1.8591549295774654</v>
      </c>
      <c r="BR147" s="64">
        <v>2</v>
      </c>
      <c r="BS147" s="46">
        <f t="shared" si="32"/>
        <v>2.2535211267605644</v>
      </c>
      <c r="BT147" s="46">
        <f t="shared" si="33"/>
        <v>11.25</v>
      </c>
      <c r="BU147" s="46">
        <f t="shared" si="34"/>
        <v>12.676056338028173</v>
      </c>
      <c r="BV147" s="45">
        <f t="shared" si="30"/>
        <v>357.69168747165548</v>
      </c>
      <c r="BW147" s="45">
        <f t="shared" si="28"/>
        <v>357.69168739132726</v>
      </c>
      <c r="BX147" s="45">
        <f t="shared" si="29"/>
        <v>3179.4816664147147</v>
      </c>
      <c r="BY147" s="45">
        <f t="shared" si="35"/>
        <v>38153.779996976577</v>
      </c>
      <c r="BZ147" s="45">
        <f t="shared" si="31"/>
        <v>76307.559993953153</v>
      </c>
      <c r="CA147" s="48">
        <v>43101</v>
      </c>
      <c r="CB147" s="111">
        <v>0</v>
      </c>
      <c r="CC147" s="111">
        <v>0</v>
      </c>
    </row>
    <row r="148" spans="1:81">
      <c r="A148" s="42" t="s">
        <v>621</v>
      </c>
      <c r="B148" s="42" t="s">
        <v>2</v>
      </c>
      <c r="C148" s="42" t="s">
        <v>165</v>
      </c>
      <c r="D148" s="42" t="s">
        <v>622</v>
      </c>
      <c r="E148" s="43" t="s">
        <v>402</v>
      </c>
      <c r="F148" s="43" t="s">
        <v>63</v>
      </c>
      <c r="G148" s="43">
        <v>1</v>
      </c>
      <c r="H148" s="45">
        <v>260.39999999999998</v>
      </c>
      <c r="I148" s="45">
        <v>260.39999999999998</v>
      </c>
      <c r="J148" s="45"/>
      <c r="K148" s="45"/>
      <c r="L148" s="45"/>
      <c r="M148" s="45"/>
      <c r="N148" s="45"/>
      <c r="O148" s="45"/>
      <c r="P148" s="45">
        <v>8.5221818181818172</v>
      </c>
      <c r="Q148" s="45">
        <v>268.9221818181818</v>
      </c>
      <c r="R148" s="45">
        <v>53.78443636363636</v>
      </c>
      <c r="S148" s="45">
        <v>4.0338327272727268</v>
      </c>
      <c r="T148" s="45">
        <v>2.6892218181818182</v>
      </c>
      <c r="U148" s="45">
        <v>0.53784436363636356</v>
      </c>
      <c r="V148" s="45">
        <v>6.723054545454545</v>
      </c>
      <c r="W148" s="45">
        <v>21.513774545454545</v>
      </c>
      <c r="X148" s="45">
        <v>8.0676654545454536</v>
      </c>
      <c r="Y148" s="45">
        <v>1.6135330909090908</v>
      </c>
      <c r="Z148" s="45">
        <v>98.96336290909089</v>
      </c>
      <c r="AA148" s="45">
        <v>22.410181818181815</v>
      </c>
      <c r="AB148" s="45">
        <v>29.877254399999998</v>
      </c>
      <c r="AC148" s="45">
        <v>19.241776528290913</v>
      </c>
      <c r="AD148" s="45">
        <v>71.529212746472723</v>
      </c>
      <c r="AE148" s="45">
        <v>164.376</v>
      </c>
      <c r="AF148" s="45">
        <v>397</v>
      </c>
      <c r="AG148" s="45">
        <v>0</v>
      </c>
      <c r="AH148" s="45">
        <v>0</v>
      </c>
      <c r="AI148" s="45">
        <v>0</v>
      </c>
      <c r="AJ148" s="45">
        <v>0</v>
      </c>
      <c r="AK148" s="45">
        <v>3.0700000000000003</v>
      </c>
      <c r="AL148" s="45">
        <v>0</v>
      </c>
      <c r="AM148" s="45">
        <v>564.44600000000003</v>
      </c>
      <c r="AN148" s="45">
        <v>734.93857565556357</v>
      </c>
      <c r="AO148" s="45">
        <v>1.349539074074074</v>
      </c>
      <c r="AP148" s="45">
        <v>0.10796312592592593</v>
      </c>
      <c r="AQ148" s="45">
        <v>5.3981562962962963E-2</v>
      </c>
      <c r="AR148" s="45">
        <v>0.94122763636363638</v>
      </c>
      <c r="AS148" s="45">
        <v>0.34637177018181831</v>
      </c>
      <c r="AT148" s="45">
        <v>11.563653818181816</v>
      </c>
      <c r="AU148" s="45">
        <v>0.44820363636363636</v>
      </c>
      <c r="AV148" s="45">
        <v>14.81094062405387</v>
      </c>
      <c r="AW148" s="45">
        <v>3.7350303030303027</v>
      </c>
      <c r="AX148" s="45">
        <v>2.2111379393939394</v>
      </c>
      <c r="AY148" s="45">
        <v>5.6025454545454538E-2</v>
      </c>
      <c r="AZ148" s="45">
        <v>0.89640727272727272</v>
      </c>
      <c r="BA148" s="45">
        <v>0.34860282828282824</v>
      </c>
      <c r="BB148" s="45">
        <v>2.6669709976565659</v>
      </c>
      <c r="BC148" s="45">
        <v>9.9141747956363648</v>
      </c>
      <c r="BD148" s="45"/>
      <c r="BE148" s="45">
        <v>0</v>
      </c>
      <c r="BF148" s="45">
        <v>9.9141747956363648</v>
      </c>
      <c r="BG148" s="45">
        <v>29.470416666666669</v>
      </c>
      <c r="BH148" s="45">
        <v>2.0998411196257227</v>
      </c>
      <c r="BI148" s="45">
        <v>0.58158206377108801</v>
      </c>
      <c r="BJ148" s="45">
        <v>95.960927845681056</v>
      </c>
      <c r="BK148" s="45"/>
      <c r="BL148" s="45">
        <v>128.11276769574454</v>
      </c>
      <c r="BM148" s="45">
        <v>1156.6986405891803</v>
      </c>
      <c r="BN148" s="45">
        <f t="shared" si="24"/>
        <v>-4.7067307375242176E-8</v>
      </c>
      <c r="BO148" s="45">
        <f t="shared" si="25"/>
        <v>-3.3260897211837811E-8</v>
      </c>
      <c r="BP148" s="46">
        <f t="shared" si="26"/>
        <v>8.5633802816901436</v>
      </c>
      <c r="BQ148" s="46">
        <f t="shared" si="27"/>
        <v>1.8591549295774654</v>
      </c>
      <c r="BR148" s="64">
        <v>2</v>
      </c>
      <c r="BS148" s="46">
        <f t="shared" si="32"/>
        <v>2.2535211267605644</v>
      </c>
      <c r="BT148" s="46">
        <f t="shared" si="33"/>
        <v>11.25</v>
      </c>
      <c r="BU148" s="46">
        <f t="shared" si="34"/>
        <v>12.676056338028173</v>
      </c>
      <c r="BV148" s="45">
        <f t="shared" si="30"/>
        <v>146.62377133210805</v>
      </c>
      <c r="BW148" s="45">
        <f t="shared" si="28"/>
        <v>146.62377125177983</v>
      </c>
      <c r="BX148" s="45">
        <f t="shared" si="29"/>
        <v>1303.3224118409601</v>
      </c>
      <c r="BY148" s="45">
        <f t="shared" si="35"/>
        <v>15639.868942091522</v>
      </c>
      <c r="BZ148" s="45">
        <f t="shared" si="31"/>
        <v>31279.737884183043</v>
      </c>
      <c r="CA148" s="48">
        <v>43101</v>
      </c>
      <c r="CB148" s="111">
        <v>0</v>
      </c>
      <c r="CC148" s="111">
        <v>0</v>
      </c>
    </row>
    <row r="149" spans="1:81">
      <c r="A149" s="42" t="s">
        <v>343</v>
      </c>
      <c r="B149" s="42" t="s">
        <v>2</v>
      </c>
      <c r="C149" s="42" t="s">
        <v>271</v>
      </c>
      <c r="D149" s="42" t="s">
        <v>623</v>
      </c>
      <c r="E149" s="43" t="s">
        <v>402</v>
      </c>
      <c r="F149" s="43" t="s">
        <v>63</v>
      </c>
      <c r="G149" s="43">
        <v>1</v>
      </c>
      <c r="H149" s="45">
        <v>260.39999999999998</v>
      </c>
      <c r="I149" s="45">
        <v>260.39999999999998</v>
      </c>
      <c r="J149" s="45"/>
      <c r="K149" s="45"/>
      <c r="L149" s="45"/>
      <c r="M149" s="45"/>
      <c r="N149" s="45"/>
      <c r="O149" s="45"/>
      <c r="P149" s="45">
        <v>8.5221818181818172</v>
      </c>
      <c r="Q149" s="45">
        <v>268.9221818181818</v>
      </c>
      <c r="R149" s="45">
        <v>53.78443636363636</v>
      </c>
      <c r="S149" s="45">
        <v>4.0338327272727268</v>
      </c>
      <c r="T149" s="45">
        <v>2.6892218181818182</v>
      </c>
      <c r="U149" s="45">
        <v>0.53784436363636356</v>
      </c>
      <c r="V149" s="45">
        <v>6.723054545454545</v>
      </c>
      <c r="W149" s="45">
        <v>21.513774545454545</v>
      </c>
      <c r="X149" s="45">
        <v>8.0676654545454536</v>
      </c>
      <c r="Y149" s="45">
        <v>1.6135330909090908</v>
      </c>
      <c r="Z149" s="45">
        <v>98.96336290909089</v>
      </c>
      <c r="AA149" s="45">
        <v>22.410181818181815</v>
      </c>
      <c r="AB149" s="45">
        <v>29.877254399999998</v>
      </c>
      <c r="AC149" s="45">
        <v>19.241776528290913</v>
      </c>
      <c r="AD149" s="45">
        <v>71.529212746472723</v>
      </c>
      <c r="AE149" s="45">
        <v>164.376</v>
      </c>
      <c r="AF149" s="45">
        <v>397</v>
      </c>
      <c r="AG149" s="45">
        <v>0</v>
      </c>
      <c r="AH149" s="45">
        <v>0</v>
      </c>
      <c r="AI149" s="45">
        <v>0</v>
      </c>
      <c r="AJ149" s="45">
        <v>0</v>
      </c>
      <c r="AK149" s="45">
        <v>3.0700000000000003</v>
      </c>
      <c r="AL149" s="45">
        <v>0</v>
      </c>
      <c r="AM149" s="45">
        <v>564.44600000000003</v>
      </c>
      <c r="AN149" s="45">
        <v>734.93857565556357</v>
      </c>
      <c r="AO149" s="45">
        <v>1.349539074074074</v>
      </c>
      <c r="AP149" s="45">
        <v>0.10796312592592593</v>
      </c>
      <c r="AQ149" s="45">
        <v>5.3981562962962963E-2</v>
      </c>
      <c r="AR149" s="45">
        <v>0.94122763636363638</v>
      </c>
      <c r="AS149" s="45">
        <v>0.34637177018181831</v>
      </c>
      <c r="AT149" s="45">
        <v>11.563653818181816</v>
      </c>
      <c r="AU149" s="45">
        <v>0.44820363636363636</v>
      </c>
      <c r="AV149" s="45">
        <v>14.81094062405387</v>
      </c>
      <c r="AW149" s="45">
        <v>3.7350303030303027</v>
      </c>
      <c r="AX149" s="45">
        <v>2.2111379393939394</v>
      </c>
      <c r="AY149" s="45">
        <v>5.6025454545454538E-2</v>
      </c>
      <c r="AZ149" s="45">
        <v>0.89640727272727272</v>
      </c>
      <c r="BA149" s="45">
        <v>0.34860282828282824</v>
      </c>
      <c r="BB149" s="45">
        <v>2.6669709976565659</v>
      </c>
      <c r="BC149" s="45">
        <v>9.9141747956363648</v>
      </c>
      <c r="BD149" s="45"/>
      <c r="BE149" s="45">
        <v>0</v>
      </c>
      <c r="BF149" s="45">
        <v>9.9141747956363648</v>
      </c>
      <c r="BG149" s="45">
        <v>29.470416666666669</v>
      </c>
      <c r="BH149" s="45">
        <v>2.0998411196257227</v>
      </c>
      <c r="BI149" s="45">
        <v>0.58158206377108801</v>
      </c>
      <c r="BJ149" s="45">
        <v>95.960927845681056</v>
      </c>
      <c r="BK149" s="45"/>
      <c r="BL149" s="45">
        <v>128.11276769574454</v>
      </c>
      <c r="BM149" s="45">
        <v>1156.6986405891803</v>
      </c>
      <c r="BN149" s="45">
        <f t="shared" si="24"/>
        <v>-4.7067307375242176E-8</v>
      </c>
      <c r="BO149" s="45">
        <f t="shared" si="25"/>
        <v>-3.3260897211837811E-8</v>
      </c>
      <c r="BP149" s="46">
        <f t="shared" si="26"/>
        <v>8.8629737609329435</v>
      </c>
      <c r="BQ149" s="46">
        <f t="shared" si="27"/>
        <v>1.9241982507288626</v>
      </c>
      <c r="BR149" s="64">
        <v>5</v>
      </c>
      <c r="BS149" s="46">
        <f t="shared" si="32"/>
        <v>5.8309037900874632</v>
      </c>
      <c r="BT149" s="46">
        <f t="shared" si="33"/>
        <v>14.25</v>
      </c>
      <c r="BU149" s="46">
        <f t="shared" si="34"/>
        <v>16.618075801749271</v>
      </c>
      <c r="BV149" s="45">
        <f t="shared" si="30"/>
        <v>192.22105687756434</v>
      </c>
      <c r="BW149" s="45">
        <f t="shared" si="28"/>
        <v>192.22105679723612</v>
      </c>
      <c r="BX149" s="45">
        <f t="shared" si="29"/>
        <v>1348.9196973864164</v>
      </c>
      <c r="BY149" s="45">
        <f t="shared" si="35"/>
        <v>16187.036368636996</v>
      </c>
      <c r="BZ149" s="45">
        <f t="shared" si="31"/>
        <v>32374.072737273993</v>
      </c>
      <c r="CA149" s="48">
        <v>43101</v>
      </c>
      <c r="CB149" s="111">
        <v>0</v>
      </c>
      <c r="CC149" s="111">
        <v>0</v>
      </c>
    </row>
    <row r="150" spans="1:81">
      <c r="A150" s="42" t="s">
        <v>345</v>
      </c>
      <c r="B150" s="42" t="s">
        <v>0</v>
      </c>
      <c r="C150" s="42" t="s">
        <v>175</v>
      </c>
      <c r="D150" s="42" t="s">
        <v>624</v>
      </c>
      <c r="E150" s="43" t="s">
        <v>402</v>
      </c>
      <c r="F150" s="43" t="s">
        <v>63</v>
      </c>
      <c r="G150" s="43">
        <v>2</v>
      </c>
      <c r="H150" s="45">
        <v>1041.5999999999999</v>
      </c>
      <c r="I150" s="45">
        <v>2083.1999999999998</v>
      </c>
      <c r="J150" s="45"/>
      <c r="K150" s="45"/>
      <c r="L150" s="45"/>
      <c r="M150" s="45"/>
      <c r="N150" s="45"/>
      <c r="O150" s="45"/>
      <c r="P150" s="45">
        <v>68.177454545454538</v>
      </c>
      <c r="Q150" s="45">
        <v>2151.3774545454544</v>
      </c>
      <c r="R150" s="45">
        <v>430.27549090909088</v>
      </c>
      <c r="S150" s="45">
        <v>32.270661818181814</v>
      </c>
      <c r="T150" s="45">
        <v>21.513774545454545</v>
      </c>
      <c r="U150" s="45">
        <v>4.3027549090909085</v>
      </c>
      <c r="V150" s="45">
        <v>53.78443636363636</v>
      </c>
      <c r="W150" s="45">
        <v>172.11019636363636</v>
      </c>
      <c r="X150" s="45">
        <v>64.541323636363629</v>
      </c>
      <c r="Y150" s="45">
        <v>12.908264727272726</v>
      </c>
      <c r="Z150" s="45">
        <v>791.70690327272712</v>
      </c>
      <c r="AA150" s="45">
        <v>179.28145454545452</v>
      </c>
      <c r="AB150" s="45">
        <v>239.01803519999999</v>
      </c>
      <c r="AC150" s="45">
        <v>153.9342122263273</v>
      </c>
      <c r="AD150" s="45">
        <v>572.23370197178178</v>
      </c>
      <c r="AE150" s="45">
        <v>235.00800000000001</v>
      </c>
      <c r="AF150" s="45">
        <v>794</v>
      </c>
      <c r="AG150" s="45">
        <v>0</v>
      </c>
      <c r="AH150" s="45">
        <v>0</v>
      </c>
      <c r="AI150" s="45">
        <v>0</v>
      </c>
      <c r="AJ150" s="45">
        <v>0</v>
      </c>
      <c r="AK150" s="45">
        <v>6.1400000000000006</v>
      </c>
      <c r="AL150" s="45">
        <v>0</v>
      </c>
      <c r="AM150" s="45">
        <v>1035.1480000000001</v>
      </c>
      <c r="AN150" s="45">
        <v>2399.0886052445089</v>
      </c>
      <c r="AO150" s="45">
        <v>10.796312592592592</v>
      </c>
      <c r="AP150" s="45">
        <v>0.86370500740740741</v>
      </c>
      <c r="AQ150" s="45">
        <v>0.43185250370370371</v>
      </c>
      <c r="AR150" s="45">
        <v>7.529821090909091</v>
      </c>
      <c r="AS150" s="45">
        <v>2.7709741614545464</v>
      </c>
      <c r="AT150" s="45">
        <v>92.509230545454528</v>
      </c>
      <c r="AU150" s="45">
        <v>3.5856290909090909</v>
      </c>
      <c r="AV150" s="45">
        <v>118.48752499243096</v>
      </c>
      <c r="AW150" s="45">
        <v>29.880242424242422</v>
      </c>
      <c r="AX150" s="45">
        <v>17.689103515151515</v>
      </c>
      <c r="AY150" s="45">
        <v>0.4482036363636363</v>
      </c>
      <c r="AZ150" s="45">
        <v>7.1712581818181818</v>
      </c>
      <c r="BA150" s="45">
        <v>2.7888226262626259</v>
      </c>
      <c r="BB150" s="45">
        <v>21.335767981252527</v>
      </c>
      <c r="BC150" s="45">
        <v>79.313398365090919</v>
      </c>
      <c r="BD150" s="45"/>
      <c r="BE150" s="45">
        <v>0</v>
      </c>
      <c r="BF150" s="45">
        <v>79.313398365090919</v>
      </c>
      <c r="BG150" s="45">
        <v>106.17416666666668</v>
      </c>
      <c r="BH150" s="45">
        <v>16.798728957005782</v>
      </c>
      <c r="BI150" s="45">
        <v>4.652656510168705</v>
      </c>
      <c r="BJ150" s="45">
        <v>767.68742276544833</v>
      </c>
      <c r="BK150" s="45"/>
      <c r="BL150" s="45">
        <v>895.31297489928954</v>
      </c>
      <c r="BM150" s="45">
        <v>5643.5799580467747</v>
      </c>
      <c r="BN150" s="45">
        <f t="shared" si="24"/>
        <v>-9.4134614750484352E-8</v>
      </c>
      <c r="BO150" s="45">
        <f t="shared" si="25"/>
        <v>-6.6521794423675622E-8</v>
      </c>
      <c r="BP150" s="46">
        <f t="shared" si="26"/>
        <v>8.8629737609329435</v>
      </c>
      <c r="BQ150" s="46">
        <f t="shared" si="27"/>
        <v>1.9241982507288626</v>
      </c>
      <c r="BR150" s="64">
        <v>5</v>
      </c>
      <c r="BS150" s="46">
        <f t="shared" si="32"/>
        <v>5.8309037900874632</v>
      </c>
      <c r="BT150" s="46">
        <f t="shared" si="33"/>
        <v>14.25</v>
      </c>
      <c r="BU150" s="46">
        <f t="shared" si="34"/>
        <v>16.618075801749271</v>
      </c>
      <c r="BV150" s="45">
        <f t="shared" si="30"/>
        <v>937.85439533384454</v>
      </c>
      <c r="BW150" s="45">
        <f t="shared" si="28"/>
        <v>937.8543951731881</v>
      </c>
      <c r="BX150" s="45">
        <f t="shared" si="29"/>
        <v>6581.4343532199628</v>
      </c>
      <c r="BY150" s="45">
        <f t="shared" si="35"/>
        <v>78977.212238639549</v>
      </c>
      <c r="BZ150" s="45">
        <f t="shared" si="31"/>
        <v>157954.4244772791</v>
      </c>
      <c r="CA150" s="48">
        <v>43101</v>
      </c>
      <c r="CB150" s="111">
        <v>0</v>
      </c>
      <c r="CC150" s="111">
        <v>0</v>
      </c>
    </row>
    <row r="151" spans="1:81">
      <c r="A151" s="42" t="s">
        <v>351</v>
      </c>
      <c r="B151" s="42" t="s">
        <v>1</v>
      </c>
      <c r="C151" s="42" t="s">
        <v>351</v>
      </c>
      <c r="D151" s="42" t="s">
        <v>625</v>
      </c>
      <c r="E151" s="43" t="s">
        <v>402</v>
      </c>
      <c r="F151" s="43" t="s">
        <v>63</v>
      </c>
      <c r="G151" s="43">
        <v>1</v>
      </c>
      <c r="H151" s="45">
        <v>538.04</v>
      </c>
      <c r="I151" s="45">
        <v>538.04</v>
      </c>
      <c r="J151" s="45"/>
      <c r="K151" s="45"/>
      <c r="L151" s="45"/>
      <c r="M151" s="45"/>
      <c r="N151" s="45"/>
      <c r="O151" s="45"/>
      <c r="P151" s="45">
        <v>17.608581818181818</v>
      </c>
      <c r="Q151" s="45">
        <v>555.64858181818181</v>
      </c>
      <c r="R151" s="45">
        <v>111.12971636363636</v>
      </c>
      <c r="S151" s="45">
        <v>8.3347287272727275</v>
      </c>
      <c r="T151" s="45">
        <v>5.5564858181818186</v>
      </c>
      <c r="U151" s="45">
        <v>1.1112971636363635</v>
      </c>
      <c r="V151" s="45">
        <v>13.891214545454545</v>
      </c>
      <c r="W151" s="45">
        <v>44.451886545454549</v>
      </c>
      <c r="X151" s="45">
        <v>16.669457454545455</v>
      </c>
      <c r="Y151" s="45">
        <v>3.3338914909090911</v>
      </c>
      <c r="Z151" s="45">
        <v>204.47867810909094</v>
      </c>
      <c r="AA151" s="45">
        <v>46.304048484848479</v>
      </c>
      <c r="AB151" s="45">
        <v>61.732557440000001</v>
      </c>
      <c r="AC151" s="45">
        <v>39.757470980344252</v>
      </c>
      <c r="AD151" s="45">
        <v>147.79407690519275</v>
      </c>
      <c r="AE151" s="45">
        <v>147.7176</v>
      </c>
      <c r="AF151" s="45">
        <v>397</v>
      </c>
      <c r="AG151" s="45">
        <v>0</v>
      </c>
      <c r="AH151" s="45">
        <v>33.44</v>
      </c>
      <c r="AI151" s="45">
        <v>0</v>
      </c>
      <c r="AJ151" s="45">
        <v>0</v>
      </c>
      <c r="AK151" s="45">
        <v>3.0700000000000003</v>
      </c>
      <c r="AL151" s="45">
        <v>0</v>
      </c>
      <c r="AM151" s="45">
        <v>581.22760000000005</v>
      </c>
      <c r="AN151" s="45">
        <v>933.50035501428374</v>
      </c>
      <c r="AO151" s="45">
        <v>2.7884255123456794</v>
      </c>
      <c r="AP151" s="45">
        <v>0.22307404098765432</v>
      </c>
      <c r="AQ151" s="45">
        <v>0.11153702049382716</v>
      </c>
      <c r="AR151" s="45">
        <v>1.9447700363636367</v>
      </c>
      <c r="AS151" s="45">
        <v>0.71567537338181841</v>
      </c>
      <c r="AT151" s="45">
        <v>23.892889018181815</v>
      </c>
      <c r="AU151" s="45">
        <v>0.92608096969696974</v>
      </c>
      <c r="AV151" s="45">
        <v>30.602451971451401</v>
      </c>
      <c r="AW151" s="45">
        <v>7.7173414141414138</v>
      </c>
      <c r="AX151" s="45">
        <v>4.5686661171717171</v>
      </c>
      <c r="AY151" s="45">
        <v>0.1157601212121212</v>
      </c>
      <c r="AZ151" s="45">
        <v>1.8521619393939395</v>
      </c>
      <c r="BA151" s="45">
        <v>0.72028519865319862</v>
      </c>
      <c r="BB151" s="45">
        <v>5.5105110429306405</v>
      </c>
      <c r="BC151" s="45">
        <v>20.484725833503031</v>
      </c>
      <c r="BD151" s="45"/>
      <c r="BE151" s="45">
        <v>0</v>
      </c>
      <c r="BF151" s="45">
        <v>20.484725833503031</v>
      </c>
      <c r="BG151" s="45">
        <v>29.470416666666669</v>
      </c>
      <c r="BH151" s="45">
        <v>4.1996822392514455</v>
      </c>
      <c r="BI151" s="45">
        <v>1.1631641275421762</v>
      </c>
      <c r="BJ151" s="45">
        <v>191.92185569136208</v>
      </c>
      <c r="BK151" s="45"/>
      <c r="BL151" s="45">
        <v>226.75511872482238</v>
      </c>
      <c r="BM151" s="45">
        <v>1766.9912333622424</v>
      </c>
      <c r="BN151" s="45">
        <f t="shared" si="24"/>
        <v>-4.7067307375242176E-8</v>
      </c>
      <c r="BO151" s="45">
        <f t="shared" si="25"/>
        <v>-3.3260897211837811E-8</v>
      </c>
      <c r="BP151" s="46">
        <f t="shared" si="26"/>
        <v>8.6609686609686669</v>
      </c>
      <c r="BQ151" s="46">
        <f t="shared" si="27"/>
        <v>1.8803418803418819</v>
      </c>
      <c r="BR151" s="64">
        <v>3</v>
      </c>
      <c r="BS151" s="46">
        <f t="shared" si="32"/>
        <v>3.4188034188034218</v>
      </c>
      <c r="BT151" s="46">
        <f t="shared" si="33"/>
        <v>12.25</v>
      </c>
      <c r="BU151" s="46">
        <f t="shared" si="34"/>
        <v>13.960113960113972</v>
      </c>
      <c r="BV151" s="45">
        <f t="shared" si="30"/>
        <v>246.67398983137858</v>
      </c>
      <c r="BW151" s="45">
        <f t="shared" si="28"/>
        <v>246.67398975105036</v>
      </c>
      <c r="BX151" s="45">
        <f t="shared" si="29"/>
        <v>2013.6652231132928</v>
      </c>
      <c r="BY151" s="45">
        <f t="shared" si="35"/>
        <v>24163.982677359512</v>
      </c>
      <c r="BZ151" s="45">
        <f t="shared" si="31"/>
        <v>48327.965354719025</v>
      </c>
      <c r="CA151" s="48">
        <v>43101</v>
      </c>
      <c r="CB151" s="111">
        <v>0</v>
      </c>
      <c r="CC151" s="111">
        <v>0</v>
      </c>
    </row>
    <row r="152" spans="1:81">
      <c r="A152" s="42" t="s">
        <v>351</v>
      </c>
      <c r="B152" s="42" t="s">
        <v>0</v>
      </c>
      <c r="C152" s="42" t="s">
        <v>351</v>
      </c>
      <c r="D152" s="42" t="s">
        <v>626</v>
      </c>
      <c r="E152" s="43" t="s">
        <v>402</v>
      </c>
      <c r="F152" s="43" t="s">
        <v>63</v>
      </c>
      <c r="G152" s="43">
        <v>1</v>
      </c>
      <c r="H152" s="45">
        <v>1076.08</v>
      </c>
      <c r="I152" s="45">
        <v>1076.08</v>
      </c>
      <c r="J152" s="45"/>
      <c r="K152" s="45"/>
      <c r="L152" s="45"/>
      <c r="M152" s="45"/>
      <c r="N152" s="45"/>
      <c r="O152" s="45"/>
      <c r="P152" s="45">
        <v>35.217163636363637</v>
      </c>
      <c r="Q152" s="45">
        <v>1111.2971636363636</v>
      </c>
      <c r="R152" s="45">
        <v>222.25943272727272</v>
      </c>
      <c r="S152" s="45">
        <v>16.669457454545455</v>
      </c>
      <c r="T152" s="45">
        <v>11.112971636363637</v>
      </c>
      <c r="U152" s="45">
        <v>2.2225943272727271</v>
      </c>
      <c r="V152" s="45">
        <v>27.782429090909091</v>
      </c>
      <c r="W152" s="45">
        <v>88.903773090909098</v>
      </c>
      <c r="X152" s="45">
        <v>33.33891490909091</v>
      </c>
      <c r="Y152" s="45">
        <v>6.6677829818181822</v>
      </c>
      <c r="Z152" s="45">
        <v>408.95735621818187</v>
      </c>
      <c r="AA152" s="45">
        <v>92.608096969696959</v>
      </c>
      <c r="AB152" s="45">
        <v>123.46511488</v>
      </c>
      <c r="AC152" s="45">
        <v>79.514941960688503</v>
      </c>
      <c r="AD152" s="45">
        <v>295.58815381038551</v>
      </c>
      <c r="AE152" s="45">
        <v>115.43520000000001</v>
      </c>
      <c r="AF152" s="45">
        <v>397</v>
      </c>
      <c r="AG152" s="45">
        <v>0</v>
      </c>
      <c r="AH152" s="45">
        <v>33.44</v>
      </c>
      <c r="AI152" s="45">
        <v>0</v>
      </c>
      <c r="AJ152" s="45">
        <v>0</v>
      </c>
      <c r="AK152" s="45">
        <v>3.0700000000000003</v>
      </c>
      <c r="AL152" s="45">
        <v>0</v>
      </c>
      <c r="AM152" s="45">
        <v>548.9452</v>
      </c>
      <c r="AN152" s="45">
        <v>1253.4907100285673</v>
      </c>
      <c r="AO152" s="45">
        <v>5.5768510246913587</v>
      </c>
      <c r="AP152" s="45">
        <v>0.44614808197530864</v>
      </c>
      <c r="AQ152" s="45">
        <v>0.22307404098765432</v>
      </c>
      <c r="AR152" s="45">
        <v>3.8895400727272733</v>
      </c>
      <c r="AS152" s="45">
        <v>1.4313507467636368</v>
      </c>
      <c r="AT152" s="45">
        <v>47.785778036363631</v>
      </c>
      <c r="AU152" s="45">
        <v>1.8521619393939395</v>
      </c>
      <c r="AV152" s="45">
        <v>61.204903942902803</v>
      </c>
      <c r="AW152" s="45">
        <v>15.434682828282828</v>
      </c>
      <c r="AX152" s="45">
        <v>9.1373322343434342</v>
      </c>
      <c r="AY152" s="45">
        <v>0.23152024242424241</v>
      </c>
      <c r="AZ152" s="45">
        <v>3.7043238787878789</v>
      </c>
      <c r="BA152" s="45">
        <v>1.4405703973063972</v>
      </c>
      <c r="BB152" s="45">
        <v>11.021022085861281</v>
      </c>
      <c r="BC152" s="45">
        <v>40.969451667006062</v>
      </c>
      <c r="BD152" s="45"/>
      <c r="BE152" s="45">
        <v>0</v>
      </c>
      <c r="BF152" s="45">
        <v>40.969451667006062</v>
      </c>
      <c r="BG152" s="45">
        <v>53.087083333333339</v>
      </c>
      <c r="BH152" s="45">
        <v>8.3993644785028909</v>
      </c>
      <c r="BI152" s="45">
        <v>2.3263282550843525</v>
      </c>
      <c r="BJ152" s="45">
        <v>383.84371138272417</v>
      </c>
      <c r="BK152" s="45"/>
      <c r="BL152" s="45">
        <v>447.65648744964477</v>
      </c>
      <c r="BM152" s="45">
        <v>2914.6187167244843</v>
      </c>
      <c r="BN152" s="45">
        <f t="shared" si="24"/>
        <v>-4.7067307375242176E-8</v>
      </c>
      <c r="BO152" s="45">
        <f t="shared" si="25"/>
        <v>-3.3260897211837811E-8</v>
      </c>
      <c r="BP152" s="46">
        <f t="shared" si="26"/>
        <v>8.6609686609686669</v>
      </c>
      <c r="BQ152" s="46">
        <f t="shared" si="27"/>
        <v>1.8803418803418819</v>
      </c>
      <c r="BR152" s="64">
        <v>3</v>
      </c>
      <c r="BS152" s="46">
        <f t="shared" si="32"/>
        <v>3.4188034188034218</v>
      </c>
      <c r="BT152" s="46">
        <f t="shared" si="33"/>
        <v>12.25</v>
      </c>
      <c r="BU152" s="46">
        <f t="shared" si="34"/>
        <v>13.960113960113972</v>
      </c>
      <c r="BV152" s="45">
        <f t="shared" si="30"/>
        <v>406.88409434633547</v>
      </c>
      <c r="BW152" s="45">
        <f t="shared" si="28"/>
        <v>406.88409426600725</v>
      </c>
      <c r="BX152" s="45">
        <f t="shared" si="29"/>
        <v>3321.5028109904915</v>
      </c>
      <c r="BY152" s="45">
        <f t="shared" si="35"/>
        <v>39858.033731885895</v>
      </c>
      <c r="BZ152" s="45">
        <f t="shared" si="31"/>
        <v>79716.067463771789</v>
      </c>
      <c r="CA152" s="48">
        <v>43101</v>
      </c>
      <c r="CB152" s="111">
        <v>0</v>
      </c>
      <c r="CC152" s="111">
        <v>0</v>
      </c>
    </row>
    <row r="153" spans="1:81">
      <c r="A153" s="42" t="s">
        <v>627</v>
      </c>
      <c r="B153" s="42" t="s">
        <v>2</v>
      </c>
      <c r="C153" s="42" t="s">
        <v>271</v>
      </c>
      <c r="D153" s="42" t="s">
        <v>628</v>
      </c>
      <c r="E153" s="43" t="s">
        <v>402</v>
      </c>
      <c r="F153" s="43" t="s">
        <v>63</v>
      </c>
      <c r="G153" s="43">
        <v>1</v>
      </c>
      <c r="H153" s="45">
        <v>260.39999999999998</v>
      </c>
      <c r="I153" s="45">
        <v>260.39999999999998</v>
      </c>
      <c r="J153" s="45"/>
      <c r="K153" s="45"/>
      <c r="L153" s="45"/>
      <c r="M153" s="45"/>
      <c r="N153" s="45"/>
      <c r="O153" s="45"/>
      <c r="P153" s="45">
        <v>8.5221818181818172</v>
      </c>
      <c r="Q153" s="45">
        <v>268.9221818181818</v>
      </c>
      <c r="R153" s="45">
        <v>53.78443636363636</v>
      </c>
      <c r="S153" s="45">
        <v>4.0338327272727268</v>
      </c>
      <c r="T153" s="45">
        <v>2.6892218181818182</v>
      </c>
      <c r="U153" s="45">
        <v>0.53784436363636356</v>
      </c>
      <c r="V153" s="45">
        <v>6.723054545454545</v>
      </c>
      <c r="W153" s="45">
        <v>21.513774545454545</v>
      </c>
      <c r="X153" s="45">
        <v>8.0676654545454536</v>
      </c>
      <c r="Y153" s="45">
        <v>1.6135330909090908</v>
      </c>
      <c r="Z153" s="45">
        <v>98.96336290909089</v>
      </c>
      <c r="AA153" s="45">
        <v>22.410181818181815</v>
      </c>
      <c r="AB153" s="45">
        <v>29.877254399999998</v>
      </c>
      <c r="AC153" s="45">
        <v>19.241776528290913</v>
      </c>
      <c r="AD153" s="45">
        <v>71.529212746472723</v>
      </c>
      <c r="AE153" s="45">
        <v>164.376</v>
      </c>
      <c r="AF153" s="45">
        <v>397</v>
      </c>
      <c r="AG153" s="45">
        <v>0</v>
      </c>
      <c r="AH153" s="45">
        <v>0</v>
      </c>
      <c r="AI153" s="45">
        <v>0</v>
      </c>
      <c r="AJ153" s="45">
        <v>0</v>
      </c>
      <c r="AK153" s="45">
        <v>3.0700000000000003</v>
      </c>
      <c r="AL153" s="45">
        <v>0</v>
      </c>
      <c r="AM153" s="45">
        <v>564.44600000000003</v>
      </c>
      <c r="AN153" s="45">
        <v>734.93857565556357</v>
      </c>
      <c r="AO153" s="45">
        <v>1.349539074074074</v>
      </c>
      <c r="AP153" s="45">
        <v>0.10796312592592593</v>
      </c>
      <c r="AQ153" s="45">
        <v>5.3981562962962963E-2</v>
      </c>
      <c r="AR153" s="45">
        <v>0.94122763636363638</v>
      </c>
      <c r="AS153" s="45">
        <v>0.34637177018181831</v>
      </c>
      <c r="AT153" s="45">
        <v>11.563653818181816</v>
      </c>
      <c r="AU153" s="45">
        <v>0.44820363636363636</v>
      </c>
      <c r="AV153" s="45">
        <v>14.81094062405387</v>
      </c>
      <c r="AW153" s="45">
        <v>3.7350303030303027</v>
      </c>
      <c r="AX153" s="45">
        <v>2.2111379393939394</v>
      </c>
      <c r="AY153" s="45">
        <v>5.6025454545454538E-2</v>
      </c>
      <c r="AZ153" s="45">
        <v>0.89640727272727272</v>
      </c>
      <c r="BA153" s="45">
        <v>0.34860282828282824</v>
      </c>
      <c r="BB153" s="45">
        <v>2.6669709976565659</v>
      </c>
      <c r="BC153" s="45">
        <v>9.9141747956363648</v>
      </c>
      <c r="BD153" s="45"/>
      <c r="BE153" s="45">
        <v>0</v>
      </c>
      <c r="BF153" s="45">
        <v>9.9141747956363648</v>
      </c>
      <c r="BG153" s="45">
        <v>29.470416666666669</v>
      </c>
      <c r="BH153" s="45">
        <v>2.0998411196257227</v>
      </c>
      <c r="BI153" s="45">
        <v>0.58158206377108801</v>
      </c>
      <c r="BJ153" s="45">
        <v>95.960927845681056</v>
      </c>
      <c r="BK153" s="45"/>
      <c r="BL153" s="45">
        <v>128.11276769574454</v>
      </c>
      <c r="BM153" s="45">
        <v>1156.6986405891803</v>
      </c>
      <c r="BN153" s="45">
        <f t="shared" si="24"/>
        <v>-4.7067307375242176E-8</v>
      </c>
      <c r="BO153" s="45">
        <f t="shared" si="25"/>
        <v>-3.3260897211837811E-8</v>
      </c>
      <c r="BP153" s="46">
        <f t="shared" si="26"/>
        <v>8.6609686609686669</v>
      </c>
      <c r="BQ153" s="46">
        <f t="shared" si="27"/>
        <v>1.8803418803418819</v>
      </c>
      <c r="BR153" s="64">
        <v>3</v>
      </c>
      <c r="BS153" s="46">
        <f t="shared" si="32"/>
        <v>3.4188034188034218</v>
      </c>
      <c r="BT153" s="46">
        <f t="shared" si="33"/>
        <v>12.25</v>
      </c>
      <c r="BU153" s="46">
        <f t="shared" si="34"/>
        <v>13.960113960113972</v>
      </c>
      <c r="BV153" s="45">
        <f t="shared" si="30"/>
        <v>161.4764483901248</v>
      </c>
      <c r="BW153" s="45">
        <f t="shared" si="28"/>
        <v>161.47644830979658</v>
      </c>
      <c r="BX153" s="45">
        <f t="shared" si="29"/>
        <v>1318.1750888989768</v>
      </c>
      <c r="BY153" s="45">
        <f t="shared" si="35"/>
        <v>15818.101066787722</v>
      </c>
      <c r="BZ153" s="45">
        <f t="shared" si="31"/>
        <v>31636.202133575443</v>
      </c>
      <c r="CA153" s="48">
        <v>43101</v>
      </c>
      <c r="CB153" s="111">
        <v>0</v>
      </c>
      <c r="CC153" s="111">
        <v>0</v>
      </c>
    </row>
    <row r="154" spans="1:81">
      <c r="A154" s="42" t="s">
        <v>354</v>
      </c>
      <c r="B154" s="42" t="s">
        <v>0</v>
      </c>
      <c r="C154" s="42" t="s">
        <v>165</v>
      </c>
      <c r="D154" s="42" t="s">
        <v>629</v>
      </c>
      <c r="E154" s="43" t="s">
        <v>402</v>
      </c>
      <c r="F154" s="43" t="s">
        <v>63</v>
      </c>
      <c r="G154" s="43">
        <v>3</v>
      </c>
      <c r="H154" s="45">
        <v>1041.5999999999999</v>
      </c>
      <c r="I154" s="45">
        <v>3124.7999999999997</v>
      </c>
      <c r="J154" s="45"/>
      <c r="K154" s="45"/>
      <c r="L154" s="45"/>
      <c r="M154" s="45"/>
      <c r="N154" s="45"/>
      <c r="O154" s="45"/>
      <c r="P154" s="45">
        <v>102.26618181818182</v>
      </c>
      <c r="Q154" s="45">
        <v>3227.0661818181816</v>
      </c>
      <c r="R154" s="45">
        <v>645.41323636363632</v>
      </c>
      <c r="S154" s="45">
        <v>48.405992727272725</v>
      </c>
      <c r="T154" s="45">
        <v>32.270661818181814</v>
      </c>
      <c r="U154" s="45">
        <v>6.4541323636363632</v>
      </c>
      <c r="V154" s="45">
        <v>80.676654545454539</v>
      </c>
      <c r="W154" s="45">
        <v>258.16529454545451</v>
      </c>
      <c r="X154" s="45">
        <v>96.81198545454545</v>
      </c>
      <c r="Y154" s="45">
        <v>19.362397090909091</v>
      </c>
      <c r="Z154" s="45">
        <v>1187.5603549090908</v>
      </c>
      <c r="AA154" s="45">
        <v>268.9221818181818</v>
      </c>
      <c r="AB154" s="45">
        <v>358.52705279999998</v>
      </c>
      <c r="AC154" s="45">
        <v>230.90131833949096</v>
      </c>
      <c r="AD154" s="45">
        <v>858.35055295767279</v>
      </c>
      <c r="AE154" s="45">
        <v>352.51200000000006</v>
      </c>
      <c r="AF154" s="45">
        <v>1191</v>
      </c>
      <c r="AG154" s="45">
        <v>0</v>
      </c>
      <c r="AH154" s="45">
        <v>0</v>
      </c>
      <c r="AI154" s="45">
        <v>0</v>
      </c>
      <c r="AJ154" s="45">
        <v>0</v>
      </c>
      <c r="AK154" s="45">
        <v>9.2100000000000009</v>
      </c>
      <c r="AL154" s="45">
        <v>0</v>
      </c>
      <c r="AM154" s="45">
        <v>1552.7220000000002</v>
      </c>
      <c r="AN154" s="45">
        <v>3598.6329078667641</v>
      </c>
      <c r="AO154" s="45">
        <v>16.194468888888888</v>
      </c>
      <c r="AP154" s="45">
        <v>1.2955575111111111</v>
      </c>
      <c r="AQ154" s="45">
        <v>0.64777875555555553</v>
      </c>
      <c r="AR154" s="45">
        <v>11.294731636363638</v>
      </c>
      <c r="AS154" s="45">
        <v>4.1564612421818197</v>
      </c>
      <c r="AT154" s="45">
        <v>138.76384581818181</v>
      </c>
      <c r="AU154" s="45">
        <v>5.3784436363636363</v>
      </c>
      <c r="AV154" s="45">
        <v>177.73128748864647</v>
      </c>
      <c r="AW154" s="45">
        <v>44.820363636363631</v>
      </c>
      <c r="AX154" s="45">
        <v>26.533655272727273</v>
      </c>
      <c r="AY154" s="45">
        <v>0.67230545454545443</v>
      </c>
      <c r="AZ154" s="45">
        <v>10.756887272727273</v>
      </c>
      <c r="BA154" s="45">
        <v>4.1832339393939391</v>
      </c>
      <c r="BB154" s="45">
        <v>32.003651971878789</v>
      </c>
      <c r="BC154" s="45">
        <v>118.97009754763636</v>
      </c>
      <c r="BD154" s="45"/>
      <c r="BE154" s="45">
        <v>0</v>
      </c>
      <c r="BF154" s="45">
        <v>118.97009754763636</v>
      </c>
      <c r="BG154" s="45">
        <v>159.26125000000002</v>
      </c>
      <c r="BH154" s="45">
        <v>25.198093435508675</v>
      </c>
      <c r="BI154" s="45">
        <v>6.9789847652530579</v>
      </c>
      <c r="BJ154" s="45">
        <v>1151.5311341481724</v>
      </c>
      <c r="BK154" s="45"/>
      <c r="BL154" s="45">
        <v>1342.9694623489343</v>
      </c>
      <c r="BM154" s="45">
        <v>8465.3699370701634</v>
      </c>
      <c r="BN154" s="45">
        <f t="shared" si="24"/>
        <v>-1.4120192212572653E-7</v>
      </c>
      <c r="BO154" s="45">
        <f t="shared" si="25"/>
        <v>-9.9782691635513433E-8</v>
      </c>
      <c r="BP154" s="46">
        <f t="shared" si="26"/>
        <v>8.6609686609686669</v>
      </c>
      <c r="BQ154" s="46">
        <f t="shared" si="27"/>
        <v>1.8803418803418819</v>
      </c>
      <c r="BR154" s="64">
        <v>3</v>
      </c>
      <c r="BS154" s="46">
        <f t="shared" si="32"/>
        <v>3.4188034188034218</v>
      </c>
      <c r="BT154" s="46">
        <f t="shared" si="33"/>
        <v>12.25</v>
      </c>
      <c r="BU154" s="46">
        <f t="shared" si="34"/>
        <v>13.960113960113972</v>
      </c>
      <c r="BV154" s="45">
        <f t="shared" si="30"/>
        <v>1181.7752903265814</v>
      </c>
      <c r="BW154" s="45">
        <f t="shared" si="28"/>
        <v>1181.7752900855967</v>
      </c>
      <c r="BX154" s="45">
        <f t="shared" si="29"/>
        <v>9647.1452271557609</v>
      </c>
      <c r="BY154" s="45">
        <f t="shared" si="35"/>
        <v>115765.74272586913</v>
      </c>
      <c r="BZ154" s="45">
        <f t="shared" si="31"/>
        <v>231531.48545173826</v>
      </c>
      <c r="CA154" s="48">
        <v>43101</v>
      </c>
      <c r="CB154" s="111">
        <v>0</v>
      </c>
      <c r="CC154" s="111">
        <v>0</v>
      </c>
    </row>
    <row r="155" spans="1:81">
      <c r="A155" s="42" t="s">
        <v>356</v>
      </c>
      <c r="B155" s="42" t="s">
        <v>0</v>
      </c>
      <c r="C155" s="42" t="s">
        <v>356</v>
      </c>
      <c r="D155" s="42" t="s">
        <v>630</v>
      </c>
      <c r="E155" s="43" t="s">
        <v>402</v>
      </c>
      <c r="F155" s="43" t="s">
        <v>63</v>
      </c>
      <c r="G155" s="43">
        <v>3</v>
      </c>
      <c r="H155" s="45">
        <v>1076.08</v>
      </c>
      <c r="I155" s="45">
        <v>3228.24</v>
      </c>
      <c r="J155" s="45"/>
      <c r="K155" s="45"/>
      <c r="L155" s="45"/>
      <c r="M155" s="45"/>
      <c r="N155" s="45"/>
      <c r="O155" s="45"/>
      <c r="P155" s="45">
        <v>105.65149090909091</v>
      </c>
      <c r="Q155" s="45">
        <v>3333.8914909090909</v>
      </c>
      <c r="R155" s="45">
        <v>666.77829818181817</v>
      </c>
      <c r="S155" s="45">
        <v>50.008372363636362</v>
      </c>
      <c r="T155" s="45">
        <v>33.33891490909091</v>
      </c>
      <c r="U155" s="45">
        <v>6.6677829818181822</v>
      </c>
      <c r="V155" s="45">
        <v>83.347287272727272</v>
      </c>
      <c r="W155" s="45">
        <v>266.71131927272728</v>
      </c>
      <c r="X155" s="45">
        <v>100.01674472727272</v>
      </c>
      <c r="Y155" s="45">
        <v>20.003348945454544</v>
      </c>
      <c r="Z155" s="45">
        <v>1226.8720686545453</v>
      </c>
      <c r="AA155" s="45">
        <v>277.82429090909091</v>
      </c>
      <c r="AB155" s="45">
        <v>370.39534464000002</v>
      </c>
      <c r="AC155" s="45">
        <v>238.54482588206551</v>
      </c>
      <c r="AD155" s="45">
        <v>886.76446143115652</v>
      </c>
      <c r="AE155" s="45">
        <v>346.30560000000003</v>
      </c>
      <c r="AF155" s="45">
        <v>1191</v>
      </c>
      <c r="AG155" s="45">
        <v>0</v>
      </c>
      <c r="AH155" s="45">
        <v>97.859999999999985</v>
      </c>
      <c r="AI155" s="45">
        <v>0</v>
      </c>
      <c r="AJ155" s="45">
        <v>0</v>
      </c>
      <c r="AK155" s="45">
        <v>9.2100000000000009</v>
      </c>
      <c r="AL155" s="45">
        <v>0</v>
      </c>
      <c r="AM155" s="45">
        <v>1644.3756000000001</v>
      </c>
      <c r="AN155" s="45">
        <v>3758.0121300857018</v>
      </c>
      <c r="AO155" s="45">
        <v>16.730553074074077</v>
      </c>
      <c r="AP155" s="45">
        <v>1.338444245925926</v>
      </c>
      <c r="AQ155" s="45">
        <v>0.66922212296296302</v>
      </c>
      <c r="AR155" s="45">
        <v>11.66862021818182</v>
      </c>
      <c r="AS155" s="45">
        <v>4.2940522402909105</v>
      </c>
      <c r="AT155" s="45">
        <v>143.35733410909089</v>
      </c>
      <c r="AU155" s="45">
        <v>5.5564858181818186</v>
      </c>
      <c r="AV155" s="45">
        <v>183.61471182870841</v>
      </c>
      <c r="AW155" s="45">
        <v>46.304048484848479</v>
      </c>
      <c r="AX155" s="45">
        <v>27.411996703030304</v>
      </c>
      <c r="AY155" s="45">
        <v>0.69456072727272722</v>
      </c>
      <c r="AZ155" s="45">
        <v>11.112971636363637</v>
      </c>
      <c r="BA155" s="45">
        <v>4.3217111919191922</v>
      </c>
      <c r="BB155" s="45">
        <v>33.063066257583841</v>
      </c>
      <c r="BC155" s="45">
        <v>122.90835500101819</v>
      </c>
      <c r="BD155" s="45"/>
      <c r="BE155" s="45">
        <v>0</v>
      </c>
      <c r="BF155" s="45">
        <v>122.90835500101819</v>
      </c>
      <c r="BG155" s="45">
        <v>159.26125000000002</v>
      </c>
      <c r="BH155" s="45">
        <v>25.198093435508675</v>
      </c>
      <c r="BI155" s="45">
        <v>6.9789847652530579</v>
      </c>
      <c r="BJ155" s="45">
        <v>1151.5311341481724</v>
      </c>
      <c r="BK155" s="45"/>
      <c r="BL155" s="45">
        <v>1342.9694623489343</v>
      </c>
      <c r="BM155" s="45">
        <v>8741.3961501734539</v>
      </c>
      <c r="BN155" s="45">
        <f t="shared" si="24"/>
        <v>-1.4120192212572653E-7</v>
      </c>
      <c r="BO155" s="45">
        <f t="shared" si="25"/>
        <v>-9.9782691635513433E-8</v>
      </c>
      <c r="BP155" s="46">
        <f t="shared" si="26"/>
        <v>8.6609686609686669</v>
      </c>
      <c r="BQ155" s="46">
        <f t="shared" si="27"/>
        <v>1.8803418803418819</v>
      </c>
      <c r="BR155" s="64">
        <v>3</v>
      </c>
      <c r="BS155" s="46">
        <f t="shared" si="32"/>
        <v>3.4188034188034218</v>
      </c>
      <c r="BT155" s="46">
        <f t="shared" si="33"/>
        <v>12.25</v>
      </c>
      <c r="BU155" s="46">
        <f t="shared" si="34"/>
        <v>13.960113960113972</v>
      </c>
      <c r="BV155" s="45">
        <f t="shared" si="30"/>
        <v>1220.3088642355879</v>
      </c>
      <c r="BW155" s="45">
        <f t="shared" si="28"/>
        <v>1220.3088639946031</v>
      </c>
      <c r="BX155" s="45">
        <f t="shared" si="29"/>
        <v>9961.7050141680575</v>
      </c>
      <c r="BY155" s="45">
        <f t="shared" si="35"/>
        <v>119540.46017001668</v>
      </c>
      <c r="BZ155" s="45">
        <f t="shared" si="31"/>
        <v>239080.92034003336</v>
      </c>
      <c r="CA155" s="48">
        <v>43101</v>
      </c>
      <c r="CB155" s="111">
        <v>0</v>
      </c>
      <c r="CC155" s="111">
        <v>0</v>
      </c>
    </row>
    <row r="156" spans="1:81">
      <c r="A156" s="42" t="s">
        <v>362</v>
      </c>
      <c r="B156" s="42" t="s">
        <v>0</v>
      </c>
      <c r="C156" s="42" t="s">
        <v>362</v>
      </c>
      <c r="D156" s="42" t="s">
        <v>631</v>
      </c>
      <c r="E156" s="43" t="s">
        <v>402</v>
      </c>
      <c r="F156" s="43" t="s">
        <v>63</v>
      </c>
      <c r="G156" s="43">
        <v>3</v>
      </c>
      <c r="H156" s="45">
        <v>1076.08</v>
      </c>
      <c r="I156" s="45">
        <v>3228.24</v>
      </c>
      <c r="J156" s="45"/>
      <c r="K156" s="45"/>
      <c r="L156" s="45"/>
      <c r="M156" s="45"/>
      <c r="N156" s="45"/>
      <c r="O156" s="45"/>
      <c r="P156" s="45">
        <v>105.65149090909091</v>
      </c>
      <c r="Q156" s="45">
        <v>3333.8914909090909</v>
      </c>
      <c r="R156" s="45">
        <v>666.77829818181817</v>
      </c>
      <c r="S156" s="45">
        <v>50.008372363636362</v>
      </c>
      <c r="T156" s="45">
        <v>33.33891490909091</v>
      </c>
      <c r="U156" s="45">
        <v>6.6677829818181822</v>
      </c>
      <c r="V156" s="45">
        <v>83.347287272727272</v>
      </c>
      <c r="W156" s="45">
        <v>266.71131927272728</v>
      </c>
      <c r="X156" s="45">
        <v>100.01674472727272</v>
      </c>
      <c r="Y156" s="45">
        <v>20.003348945454544</v>
      </c>
      <c r="Z156" s="45">
        <v>1226.8720686545453</v>
      </c>
      <c r="AA156" s="45">
        <v>277.82429090909091</v>
      </c>
      <c r="AB156" s="45">
        <v>370.39534464000002</v>
      </c>
      <c r="AC156" s="45">
        <v>238.54482588206551</v>
      </c>
      <c r="AD156" s="45">
        <v>886.76446143115652</v>
      </c>
      <c r="AE156" s="45">
        <v>346.30560000000003</v>
      </c>
      <c r="AF156" s="45">
        <v>1191</v>
      </c>
      <c r="AG156" s="45">
        <v>0</v>
      </c>
      <c r="AH156" s="45">
        <v>97.859999999999985</v>
      </c>
      <c r="AI156" s="45">
        <v>0</v>
      </c>
      <c r="AJ156" s="45">
        <v>0</v>
      </c>
      <c r="AK156" s="45">
        <v>9.2100000000000009</v>
      </c>
      <c r="AL156" s="45">
        <v>0</v>
      </c>
      <c r="AM156" s="45">
        <v>1644.3756000000001</v>
      </c>
      <c r="AN156" s="45">
        <v>3758.0121300857018</v>
      </c>
      <c r="AO156" s="45">
        <v>16.730553074074077</v>
      </c>
      <c r="AP156" s="45">
        <v>1.338444245925926</v>
      </c>
      <c r="AQ156" s="45">
        <v>0.66922212296296302</v>
      </c>
      <c r="AR156" s="45">
        <v>11.66862021818182</v>
      </c>
      <c r="AS156" s="45">
        <v>4.2940522402909105</v>
      </c>
      <c r="AT156" s="45">
        <v>143.35733410909089</v>
      </c>
      <c r="AU156" s="45">
        <v>5.5564858181818186</v>
      </c>
      <c r="AV156" s="45">
        <v>183.61471182870841</v>
      </c>
      <c r="AW156" s="45">
        <v>46.304048484848479</v>
      </c>
      <c r="AX156" s="45">
        <v>27.411996703030304</v>
      </c>
      <c r="AY156" s="45">
        <v>0.69456072727272722</v>
      </c>
      <c r="AZ156" s="45">
        <v>11.112971636363637</v>
      </c>
      <c r="BA156" s="45">
        <v>4.3217111919191922</v>
      </c>
      <c r="BB156" s="45">
        <v>33.063066257583841</v>
      </c>
      <c r="BC156" s="45">
        <v>122.90835500101819</v>
      </c>
      <c r="BD156" s="45"/>
      <c r="BE156" s="45">
        <v>0</v>
      </c>
      <c r="BF156" s="45">
        <v>122.90835500101819</v>
      </c>
      <c r="BG156" s="45">
        <v>159.26125000000002</v>
      </c>
      <c r="BH156" s="45">
        <v>25.198093435508675</v>
      </c>
      <c r="BI156" s="45">
        <v>6.9789847652530579</v>
      </c>
      <c r="BJ156" s="45">
        <v>1151.5311341481724</v>
      </c>
      <c r="BK156" s="45"/>
      <c r="BL156" s="45">
        <v>1342.9694623489343</v>
      </c>
      <c r="BM156" s="45">
        <v>8741.3961501734539</v>
      </c>
      <c r="BN156" s="45">
        <f t="shared" si="24"/>
        <v>-1.4120192212572653E-7</v>
      </c>
      <c r="BO156" s="45">
        <f t="shared" si="25"/>
        <v>-9.9782691635513433E-8</v>
      </c>
      <c r="BP156" s="46">
        <f t="shared" si="26"/>
        <v>8.6609686609686669</v>
      </c>
      <c r="BQ156" s="46">
        <f t="shared" si="27"/>
        <v>1.8803418803418819</v>
      </c>
      <c r="BR156" s="64">
        <v>3</v>
      </c>
      <c r="BS156" s="46">
        <f t="shared" si="32"/>
        <v>3.4188034188034218</v>
      </c>
      <c r="BT156" s="46">
        <f t="shared" si="33"/>
        <v>12.25</v>
      </c>
      <c r="BU156" s="46">
        <f t="shared" si="34"/>
        <v>13.960113960113972</v>
      </c>
      <c r="BV156" s="45">
        <f t="shared" si="30"/>
        <v>1220.3088642355879</v>
      </c>
      <c r="BW156" s="45">
        <f t="shared" si="28"/>
        <v>1220.3088639946031</v>
      </c>
      <c r="BX156" s="45">
        <f t="shared" si="29"/>
        <v>9961.7050141680575</v>
      </c>
      <c r="BY156" s="45">
        <f t="shared" si="35"/>
        <v>119540.46017001668</v>
      </c>
      <c r="BZ156" s="45">
        <f t="shared" si="31"/>
        <v>239080.92034003336</v>
      </c>
      <c r="CA156" s="48">
        <v>43101</v>
      </c>
      <c r="CB156" s="111">
        <v>0</v>
      </c>
      <c r="CC156" s="111">
        <v>0</v>
      </c>
    </row>
    <row r="157" spans="1:81">
      <c r="A157" s="42" t="s">
        <v>632</v>
      </c>
      <c r="B157" s="42" t="s">
        <v>2</v>
      </c>
      <c r="C157" s="42" t="s">
        <v>178</v>
      </c>
      <c r="D157" s="42" t="s">
        <v>633</v>
      </c>
      <c r="E157" s="43" t="s">
        <v>402</v>
      </c>
      <c r="F157" s="43" t="s">
        <v>63</v>
      </c>
      <c r="G157" s="43">
        <v>1</v>
      </c>
      <c r="H157" s="45">
        <v>260.39999999999998</v>
      </c>
      <c r="I157" s="45">
        <v>260.39999999999998</v>
      </c>
      <c r="J157" s="45"/>
      <c r="K157" s="45"/>
      <c r="L157" s="45"/>
      <c r="M157" s="45"/>
      <c r="N157" s="45"/>
      <c r="O157" s="45"/>
      <c r="P157" s="45">
        <v>8.5221818181818172</v>
      </c>
      <c r="Q157" s="45">
        <v>268.9221818181818</v>
      </c>
      <c r="R157" s="45">
        <v>53.78443636363636</v>
      </c>
      <c r="S157" s="45">
        <v>4.0338327272727268</v>
      </c>
      <c r="T157" s="45">
        <v>2.6892218181818182</v>
      </c>
      <c r="U157" s="45">
        <v>0.53784436363636356</v>
      </c>
      <c r="V157" s="45">
        <v>6.723054545454545</v>
      </c>
      <c r="W157" s="45">
        <v>21.513774545454545</v>
      </c>
      <c r="X157" s="45">
        <v>8.0676654545454536</v>
      </c>
      <c r="Y157" s="45">
        <v>1.6135330909090908</v>
      </c>
      <c r="Z157" s="45">
        <v>98.96336290909089</v>
      </c>
      <c r="AA157" s="45">
        <v>22.410181818181815</v>
      </c>
      <c r="AB157" s="45">
        <v>29.877254399999998</v>
      </c>
      <c r="AC157" s="45">
        <v>19.241776528290913</v>
      </c>
      <c r="AD157" s="45">
        <v>71.529212746472723</v>
      </c>
      <c r="AE157" s="45">
        <v>164.376</v>
      </c>
      <c r="AF157" s="45">
        <v>397</v>
      </c>
      <c r="AG157" s="45">
        <v>0</v>
      </c>
      <c r="AH157" s="45">
        <v>32.619999999999997</v>
      </c>
      <c r="AI157" s="45">
        <v>0</v>
      </c>
      <c r="AJ157" s="45">
        <v>0</v>
      </c>
      <c r="AK157" s="45">
        <v>3.0700000000000003</v>
      </c>
      <c r="AL157" s="45">
        <v>0</v>
      </c>
      <c r="AM157" s="45">
        <v>597.06600000000003</v>
      </c>
      <c r="AN157" s="45">
        <v>767.55857565556357</v>
      </c>
      <c r="AO157" s="45">
        <v>1.349539074074074</v>
      </c>
      <c r="AP157" s="45">
        <v>0.10796312592592593</v>
      </c>
      <c r="AQ157" s="45">
        <v>5.3981562962962963E-2</v>
      </c>
      <c r="AR157" s="45">
        <v>0.94122763636363638</v>
      </c>
      <c r="AS157" s="45">
        <v>0.34637177018181831</v>
      </c>
      <c r="AT157" s="45">
        <v>11.563653818181816</v>
      </c>
      <c r="AU157" s="45">
        <v>0.44820363636363636</v>
      </c>
      <c r="AV157" s="45">
        <v>14.81094062405387</v>
      </c>
      <c r="AW157" s="45">
        <v>3.7350303030303027</v>
      </c>
      <c r="AX157" s="45">
        <v>2.2111379393939394</v>
      </c>
      <c r="AY157" s="45">
        <v>5.6025454545454538E-2</v>
      </c>
      <c r="AZ157" s="45">
        <v>0.89640727272727272</v>
      </c>
      <c r="BA157" s="45">
        <v>0.34860282828282824</v>
      </c>
      <c r="BB157" s="45">
        <v>2.6669709976565659</v>
      </c>
      <c r="BC157" s="45">
        <v>9.9141747956363648</v>
      </c>
      <c r="BD157" s="45"/>
      <c r="BE157" s="45">
        <v>0</v>
      </c>
      <c r="BF157" s="45">
        <v>9.9141747956363648</v>
      </c>
      <c r="BG157" s="45">
        <v>29.470416666666669</v>
      </c>
      <c r="BH157" s="45">
        <v>2.0998411196257227</v>
      </c>
      <c r="BI157" s="45">
        <v>0.58158206377108801</v>
      </c>
      <c r="BJ157" s="45">
        <v>95.960927845681056</v>
      </c>
      <c r="BK157" s="45"/>
      <c r="BL157" s="45">
        <v>128.11276769574454</v>
      </c>
      <c r="BM157" s="45">
        <v>1189.3186405891802</v>
      </c>
      <c r="BN157" s="45">
        <f t="shared" si="24"/>
        <v>-4.7067307375242176E-8</v>
      </c>
      <c r="BO157" s="45">
        <f t="shared" si="25"/>
        <v>-3.3260897211837811E-8</v>
      </c>
      <c r="BP157" s="46">
        <f t="shared" si="26"/>
        <v>8.6609686609686669</v>
      </c>
      <c r="BQ157" s="46">
        <f t="shared" si="27"/>
        <v>1.8803418803418819</v>
      </c>
      <c r="BR157" s="64">
        <v>3</v>
      </c>
      <c r="BS157" s="46">
        <f t="shared" si="32"/>
        <v>3.4188034188034218</v>
      </c>
      <c r="BT157" s="46">
        <f t="shared" si="33"/>
        <v>12.25</v>
      </c>
      <c r="BU157" s="46">
        <f t="shared" si="34"/>
        <v>13.960113960113972</v>
      </c>
      <c r="BV157" s="45">
        <f t="shared" si="30"/>
        <v>166.03023756391394</v>
      </c>
      <c r="BW157" s="45">
        <f t="shared" si="28"/>
        <v>166.03023748358572</v>
      </c>
      <c r="BX157" s="45">
        <f t="shared" si="29"/>
        <v>1355.348878072766</v>
      </c>
      <c r="BY157" s="45">
        <f t="shared" si="35"/>
        <v>16264.186536873192</v>
      </c>
      <c r="BZ157" s="45">
        <f t="shared" si="31"/>
        <v>32528.373073746385</v>
      </c>
      <c r="CA157" s="48">
        <v>43101</v>
      </c>
      <c r="CB157" s="111">
        <v>0</v>
      </c>
      <c r="CC157" s="111">
        <v>0</v>
      </c>
    </row>
    <row r="158" spans="1:81">
      <c r="A158" s="42" t="s">
        <v>634</v>
      </c>
      <c r="B158" s="42" t="s">
        <v>2</v>
      </c>
      <c r="C158" s="42" t="s">
        <v>175</v>
      </c>
      <c r="D158" s="42" t="s">
        <v>635</v>
      </c>
      <c r="E158" s="43" t="s">
        <v>402</v>
      </c>
      <c r="F158" s="43" t="s">
        <v>63</v>
      </c>
      <c r="G158" s="43">
        <v>1</v>
      </c>
      <c r="H158" s="45">
        <v>260.39999999999998</v>
      </c>
      <c r="I158" s="45">
        <v>260.39999999999998</v>
      </c>
      <c r="J158" s="45"/>
      <c r="K158" s="45"/>
      <c r="L158" s="45"/>
      <c r="M158" s="45"/>
      <c r="N158" s="45"/>
      <c r="O158" s="45"/>
      <c r="P158" s="45">
        <v>8.5221818181818172</v>
      </c>
      <c r="Q158" s="45">
        <v>268.9221818181818</v>
      </c>
      <c r="R158" s="45">
        <v>53.78443636363636</v>
      </c>
      <c r="S158" s="45">
        <v>4.0338327272727268</v>
      </c>
      <c r="T158" s="45">
        <v>2.6892218181818182</v>
      </c>
      <c r="U158" s="45">
        <v>0.53784436363636356</v>
      </c>
      <c r="V158" s="45">
        <v>6.723054545454545</v>
      </c>
      <c r="W158" s="45">
        <v>21.513774545454545</v>
      </c>
      <c r="X158" s="45">
        <v>8.0676654545454536</v>
      </c>
      <c r="Y158" s="45">
        <v>1.6135330909090908</v>
      </c>
      <c r="Z158" s="45">
        <v>98.96336290909089</v>
      </c>
      <c r="AA158" s="45">
        <v>22.410181818181815</v>
      </c>
      <c r="AB158" s="45">
        <v>29.877254399999998</v>
      </c>
      <c r="AC158" s="45">
        <v>19.241776528290913</v>
      </c>
      <c r="AD158" s="45">
        <v>71.529212746472723</v>
      </c>
      <c r="AE158" s="45">
        <v>164.376</v>
      </c>
      <c r="AF158" s="45">
        <v>397</v>
      </c>
      <c r="AG158" s="45">
        <v>0</v>
      </c>
      <c r="AH158" s="45">
        <v>0</v>
      </c>
      <c r="AI158" s="45">
        <v>0</v>
      </c>
      <c r="AJ158" s="45">
        <v>0</v>
      </c>
      <c r="AK158" s="45">
        <v>3.0700000000000003</v>
      </c>
      <c r="AL158" s="45">
        <v>0</v>
      </c>
      <c r="AM158" s="45">
        <v>564.44600000000003</v>
      </c>
      <c r="AN158" s="45">
        <v>734.93857565556357</v>
      </c>
      <c r="AO158" s="45">
        <v>1.349539074074074</v>
      </c>
      <c r="AP158" s="45">
        <v>0.10796312592592593</v>
      </c>
      <c r="AQ158" s="45">
        <v>5.3981562962962963E-2</v>
      </c>
      <c r="AR158" s="45">
        <v>0.94122763636363638</v>
      </c>
      <c r="AS158" s="45">
        <v>0.34637177018181831</v>
      </c>
      <c r="AT158" s="45">
        <v>11.563653818181816</v>
      </c>
      <c r="AU158" s="45">
        <v>0.44820363636363636</v>
      </c>
      <c r="AV158" s="45">
        <v>14.81094062405387</v>
      </c>
      <c r="AW158" s="45">
        <v>3.7350303030303027</v>
      </c>
      <c r="AX158" s="45">
        <v>2.2111379393939394</v>
      </c>
      <c r="AY158" s="45">
        <v>5.6025454545454538E-2</v>
      </c>
      <c r="AZ158" s="45">
        <v>0.89640727272727272</v>
      </c>
      <c r="BA158" s="45">
        <v>0.34860282828282824</v>
      </c>
      <c r="BB158" s="45">
        <v>2.6669709976565659</v>
      </c>
      <c r="BC158" s="45">
        <v>9.9141747956363648</v>
      </c>
      <c r="BD158" s="45"/>
      <c r="BE158" s="45">
        <v>0</v>
      </c>
      <c r="BF158" s="45">
        <v>9.9141747956363648</v>
      </c>
      <c r="BG158" s="45">
        <v>29.470416666666669</v>
      </c>
      <c r="BH158" s="45">
        <v>2.0998411196257227</v>
      </c>
      <c r="BI158" s="45">
        <v>0.58158206377108801</v>
      </c>
      <c r="BJ158" s="45">
        <v>95.960927845681056</v>
      </c>
      <c r="BK158" s="45"/>
      <c r="BL158" s="45">
        <v>128.11276769574454</v>
      </c>
      <c r="BM158" s="45">
        <v>1156.6986405891803</v>
      </c>
      <c r="BN158" s="45">
        <f t="shared" si="24"/>
        <v>-4.7067307375242176E-8</v>
      </c>
      <c r="BO158" s="45">
        <f t="shared" si="25"/>
        <v>-3.3260897211837811E-8</v>
      </c>
      <c r="BP158" s="46">
        <f t="shared" si="26"/>
        <v>8.6609686609686669</v>
      </c>
      <c r="BQ158" s="46">
        <f t="shared" si="27"/>
        <v>1.8803418803418819</v>
      </c>
      <c r="BR158" s="64">
        <v>3</v>
      </c>
      <c r="BS158" s="46">
        <f t="shared" si="32"/>
        <v>3.4188034188034218</v>
      </c>
      <c r="BT158" s="46">
        <f t="shared" si="33"/>
        <v>12.25</v>
      </c>
      <c r="BU158" s="46">
        <f t="shared" si="34"/>
        <v>13.960113960113972</v>
      </c>
      <c r="BV158" s="45">
        <f t="shared" si="30"/>
        <v>161.4764483901248</v>
      </c>
      <c r="BW158" s="45">
        <f t="shared" si="28"/>
        <v>161.47644830979658</v>
      </c>
      <c r="BX158" s="45">
        <f t="shared" si="29"/>
        <v>1318.1750888989768</v>
      </c>
      <c r="BY158" s="45">
        <f t="shared" si="35"/>
        <v>15818.101066787722</v>
      </c>
      <c r="BZ158" s="45">
        <f t="shared" si="31"/>
        <v>31636.202133575443</v>
      </c>
      <c r="CA158" s="48">
        <v>43101</v>
      </c>
      <c r="CB158" s="111">
        <v>0</v>
      </c>
      <c r="CC158" s="111">
        <v>0</v>
      </c>
    </row>
    <row r="159" spans="1:81">
      <c r="A159" s="42" t="s">
        <v>636</v>
      </c>
      <c r="B159" s="42" t="s">
        <v>1</v>
      </c>
      <c r="C159" s="42" t="s">
        <v>238</v>
      </c>
      <c r="D159" s="42" t="s">
        <v>637</v>
      </c>
      <c r="E159" s="43" t="s">
        <v>402</v>
      </c>
      <c r="F159" s="43" t="s">
        <v>63</v>
      </c>
      <c r="G159" s="43">
        <v>1</v>
      </c>
      <c r="H159" s="45">
        <v>520.79999999999995</v>
      </c>
      <c r="I159" s="45">
        <v>520.79999999999995</v>
      </c>
      <c r="J159" s="45"/>
      <c r="K159" s="45"/>
      <c r="L159" s="45"/>
      <c r="M159" s="45"/>
      <c r="N159" s="45"/>
      <c r="O159" s="45"/>
      <c r="P159" s="45">
        <v>17.044363636363634</v>
      </c>
      <c r="Q159" s="45">
        <v>537.8443636363636</v>
      </c>
      <c r="R159" s="45">
        <v>107.56887272727272</v>
      </c>
      <c r="S159" s="45">
        <v>8.0676654545454536</v>
      </c>
      <c r="T159" s="45">
        <v>5.3784436363636363</v>
      </c>
      <c r="U159" s="45">
        <v>1.0756887272727271</v>
      </c>
      <c r="V159" s="45">
        <v>13.44610909090909</v>
      </c>
      <c r="W159" s="45">
        <v>43.027549090909091</v>
      </c>
      <c r="X159" s="45">
        <v>16.135330909090907</v>
      </c>
      <c r="Y159" s="45">
        <v>3.2270661818181816</v>
      </c>
      <c r="Z159" s="45">
        <v>197.92672581818178</v>
      </c>
      <c r="AA159" s="45">
        <v>44.820363636363631</v>
      </c>
      <c r="AB159" s="45">
        <v>59.754508799999996</v>
      </c>
      <c r="AC159" s="45">
        <v>38.483553056581826</v>
      </c>
      <c r="AD159" s="45">
        <v>143.05842549294545</v>
      </c>
      <c r="AE159" s="45">
        <v>148.75200000000001</v>
      </c>
      <c r="AF159" s="45">
        <v>397</v>
      </c>
      <c r="AG159" s="45">
        <v>0</v>
      </c>
      <c r="AH159" s="45">
        <v>33.44</v>
      </c>
      <c r="AI159" s="45">
        <v>0</v>
      </c>
      <c r="AJ159" s="45">
        <v>0</v>
      </c>
      <c r="AK159" s="45">
        <v>3.0700000000000003</v>
      </c>
      <c r="AL159" s="45">
        <v>0</v>
      </c>
      <c r="AM159" s="45">
        <v>582.26200000000006</v>
      </c>
      <c r="AN159" s="45">
        <v>923.24715131112737</v>
      </c>
      <c r="AO159" s="45">
        <v>2.6990781481481481</v>
      </c>
      <c r="AP159" s="45">
        <v>0.21592625185185185</v>
      </c>
      <c r="AQ159" s="45">
        <v>0.10796312592592593</v>
      </c>
      <c r="AR159" s="45">
        <v>1.8824552727272728</v>
      </c>
      <c r="AS159" s="45">
        <v>0.69274354036363661</v>
      </c>
      <c r="AT159" s="45">
        <v>23.127307636363632</v>
      </c>
      <c r="AU159" s="45">
        <v>0.89640727272727272</v>
      </c>
      <c r="AV159" s="45">
        <v>29.621881248107741</v>
      </c>
      <c r="AW159" s="45">
        <v>7.4700606060606054</v>
      </c>
      <c r="AX159" s="45">
        <v>4.4222758787878789</v>
      </c>
      <c r="AY159" s="45">
        <v>0.11205090909090908</v>
      </c>
      <c r="AZ159" s="45">
        <v>1.7928145454545454</v>
      </c>
      <c r="BA159" s="45">
        <v>0.69720565656565647</v>
      </c>
      <c r="BB159" s="45">
        <v>5.3339419953131317</v>
      </c>
      <c r="BC159" s="45">
        <v>19.82834959127273</v>
      </c>
      <c r="BD159" s="45"/>
      <c r="BE159" s="45">
        <v>0</v>
      </c>
      <c r="BF159" s="45">
        <v>19.82834959127273</v>
      </c>
      <c r="BG159" s="45">
        <v>29.470416666666669</v>
      </c>
      <c r="BH159" s="45">
        <v>4.1996822392514455</v>
      </c>
      <c r="BI159" s="45">
        <v>1.1631641275421762</v>
      </c>
      <c r="BJ159" s="45">
        <v>191.92185569136208</v>
      </c>
      <c r="BK159" s="45"/>
      <c r="BL159" s="45">
        <v>226.75511872482238</v>
      </c>
      <c r="BM159" s="45">
        <v>1737.2968645116939</v>
      </c>
      <c r="BN159" s="45">
        <f t="shared" si="24"/>
        <v>-4.7067307375242176E-8</v>
      </c>
      <c r="BO159" s="45">
        <f t="shared" si="25"/>
        <v>-3.3260897211837811E-8</v>
      </c>
      <c r="BP159" s="46">
        <f t="shared" si="26"/>
        <v>8.6609686609686669</v>
      </c>
      <c r="BQ159" s="46">
        <f t="shared" si="27"/>
        <v>1.8803418803418819</v>
      </c>
      <c r="BR159" s="64">
        <v>3</v>
      </c>
      <c r="BS159" s="46">
        <f t="shared" si="32"/>
        <v>3.4188034188034218</v>
      </c>
      <c r="BT159" s="46">
        <f t="shared" si="33"/>
        <v>12.25</v>
      </c>
      <c r="BU159" s="46">
        <f t="shared" si="34"/>
        <v>13.960113960113972</v>
      </c>
      <c r="BV159" s="45">
        <f t="shared" si="30"/>
        <v>242.52862210010539</v>
      </c>
      <c r="BW159" s="45">
        <f t="shared" si="28"/>
        <v>242.52862201977717</v>
      </c>
      <c r="BX159" s="45">
        <f t="shared" si="29"/>
        <v>1979.8254865314711</v>
      </c>
      <c r="BY159" s="45">
        <f t="shared" si="35"/>
        <v>23757.905838377654</v>
      </c>
      <c r="BZ159" s="45">
        <f t="shared" si="31"/>
        <v>47515.811676755307</v>
      </c>
      <c r="CA159" s="48">
        <v>43101</v>
      </c>
      <c r="CB159" s="111">
        <v>0</v>
      </c>
      <c r="CC159" s="111">
        <v>0</v>
      </c>
    </row>
    <row r="160" spans="1:81">
      <c r="A160" s="42" t="s">
        <v>638</v>
      </c>
      <c r="B160" s="42" t="s">
        <v>0</v>
      </c>
      <c r="C160" s="42" t="s">
        <v>165</v>
      </c>
      <c r="D160" s="42" t="s">
        <v>639</v>
      </c>
      <c r="E160" s="43" t="s">
        <v>402</v>
      </c>
      <c r="F160" s="43" t="s">
        <v>63</v>
      </c>
      <c r="G160" s="43">
        <v>1</v>
      </c>
      <c r="H160" s="45">
        <v>1041.5999999999999</v>
      </c>
      <c r="I160" s="45">
        <v>1041.5999999999999</v>
      </c>
      <c r="J160" s="45"/>
      <c r="K160" s="45"/>
      <c r="L160" s="45"/>
      <c r="M160" s="45"/>
      <c r="N160" s="45"/>
      <c r="O160" s="45"/>
      <c r="P160" s="45">
        <v>34.088727272727269</v>
      </c>
      <c r="Q160" s="45">
        <v>1075.6887272727272</v>
      </c>
      <c r="R160" s="45">
        <v>215.13774545454544</v>
      </c>
      <c r="S160" s="45">
        <v>16.135330909090907</v>
      </c>
      <c r="T160" s="45">
        <v>10.756887272727273</v>
      </c>
      <c r="U160" s="45">
        <v>2.1513774545454543</v>
      </c>
      <c r="V160" s="45">
        <v>26.89221818181818</v>
      </c>
      <c r="W160" s="45">
        <v>86.055098181818181</v>
      </c>
      <c r="X160" s="45">
        <v>32.270661818181814</v>
      </c>
      <c r="Y160" s="45">
        <v>6.4541323636363632</v>
      </c>
      <c r="Z160" s="45">
        <v>395.85345163636356</v>
      </c>
      <c r="AA160" s="45">
        <v>89.640727272727261</v>
      </c>
      <c r="AB160" s="45">
        <v>119.50901759999999</v>
      </c>
      <c r="AC160" s="45">
        <v>76.967106113163652</v>
      </c>
      <c r="AD160" s="45">
        <v>286.11685098589089</v>
      </c>
      <c r="AE160" s="45">
        <v>117.504</v>
      </c>
      <c r="AF160" s="45">
        <v>397</v>
      </c>
      <c r="AG160" s="45">
        <v>0</v>
      </c>
      <c r="AH160" s="45">
        <v>0</v>
      </c>
      <c r="AI160" s="45">
        <v>0</v>
      </c>
      <c r="AJ160" s="45">
        <v>0</v>
      </c>
      <c r="AK160" s="45">
        <v>3.0700000000000003</v>
      </c>
      <c r="AL160" s="45">
        <v>0</v>
      </c>
      <c r="AM160" s="45">
        <v>517.57400000000007</v>
      </c>
      <c r="AN160" s="45">
        <v>1199.5443026222545</v>
      </c>
      <c r="AO160" s="45">
        <v>5.3981562962962961</v>
      </c>
      <c r="AP160" s="45">
        <v>0.43185250370370371</v>
      </c>
      <c r="AQ160" s="45">
        <v>0.21592625185185185</v>
      </c>
      <c r="AR160" s="45">
        <v>3.7649105454545455</v>
      </c>
      <c r="AS160" s="45">
        <v>1.3854870807272732</v>
      </c>
      <c r="AT160" s="45">
        <v>46.254615272727264</v>
      </c>
      <c r="AU160" s="45">
        <v>1.7928145454545454</v>
      </c>
      <c r="AV160" s="45">
        <v>59.243762496215481</v>
      </c>
      <c r="AW160" s="45">
        <v>14.940121212121211</v>
      </c>
      <c r="AX160" s="45">
        <v>8.8445517575757577</v>
      </c>
      <c r="AY160" s="45">
        <v>0.22410181818181815</v>
      </c>
      <c r="AZ160" s="45">
        <v>3.5856290909090909</v>
      </c>
      <c r="BA160" s="45">
        <v>1.3944113131313129</v>
      </c>
      <c r="BB160" s="45">
        <v>10.667883990626263</v>
      </c>
      <c r="BC160" s="45">
        <v>39.656699182545459</v>
      </c>
      <c r="BD160" s="45"/>
      <c r="BE160" s="45">
        <v>0</v>
      </c>
      <c r="BF160" s="45">
        <v>39.656699182545459</v>
      </c>
      <c r="BG160" s="45">
        <v>53.087083333333339</v>
      </c>
      <c r="BH160" s="45">
        <v>8.3993644785028909</v>
      </c>
      <c r="BI160" s="45">
        <v>2.3263282550843525</v>
      </c>
      <c r="BJ160" s="45">
        <v>383.84371138272417</v>
      </c>
      <c r="BK160" s="45"/>
      <c r="BL160" s="45">
        <v>447.65648744964477</v>
      </c>
      <c r="BM160" s="45">
        <v>2821.7899790233873</v>
      </c>
      <c r="BN160" s="45">
        <f t="shared" si="24"/>
        <v>-4.7067307375242176E-8</v>
      </c>
      <c r="BO160" s="45">
        <f t="shared" si="25"/>
        <v>-3.3260897211837811E-8</v>
      </c>
      <c r="BP160" s="46">
        <f t="shared" si="26"/>
        <v>8.6118980169971699</v>
      </c>
      <c r="BQ160" s="46">
        <f t="shared" si="27"/>
        <v>1.8696883852691222</v>
      </c>
      <c r="BR160" s="64">
        <v>2.5</v>
      </c>
      <c r="BS160" s="46">
        <f t="shared" si="32"/>
        <v>2.8328611898017004</v>
      </c>
      <c r="BT160" s="46">
        <f t="shared" si="33"/>
        <v>11.75</v>
      </c>
      <c r="BU160" s="46">
        <f t="shared" si="34"/>
        <v>13.314447592067992</v>
      </c>
      <c r="BV160" s="45">
        <f t="shared" si="30"/>
        <v>375.7057479046</v>
      </c>
      <c r="BW160" s="45">
        <f t="shared" si="28"/>
        <v>375.70574782427178</v>
      </c>
      <c r="BX160" s="45">
        <f t="shared" si="29"/>
        <v>3197.4957268476592</v>
      </c>
      <c r="BY160" s="45">
        <f t="shared" si="35"/>
        <v>38369.94872217191</v>
      </c>
      <c r="BZ160" s="45">
        <f t="shared" si="31"/>
        <v>76739.89744434382</v>
      </c>
      <c r="CA160" s="48">
        <v>43101</v>
      </c>
      <c r="CB160" s="111">
        <v>0</v>
      </c>
      <c r="CC160" s="111">
        <v>0</v>
      </c>
    </row>
    <row r="161" spans="1:81">
      <c r="A161" s="42" t="s">
        <v>368</v>
      </c>
      <c r="B161" s="42" t="s">
        <v>1</v>
      </c>
      <c r="C161" s="42" t="s">
        <v>74</v>
      </c>
      <c r="D161" s="42" t="s">
        <v>640</v>
      </c>
      <c r="E161" s="43" t="s">
        <v>402</v>
      </c>
      <c r="F161" s="43" t="s">
        <v>63</v>
      </c>
      <c r="G161" s="43">
        <v>1</v>
      </c>
      <c r="H161" s="45">
        <v>520.79999999999995</v>
      </c>
      <c r="I161" s="45">
        <v>520.79999999999995</v>
      </c>
      <c r="J161" s="45"/>
      <c r="K161" s="45"/>
      <c r="L161" s="45"/>
      <c r="M161" s="45"/>
      <c r="N161" s="45"/>
      <c r="O161" s="45"/>
      <c r="P161" s="45">
        <v>17.044363636363634</v>
      </c>
      <c r="Q161" s="45">
        <v>537.8443636363636</v>
      </c>
      <c r="R161" s="45">
        <v>107.56887272727272</v>
      </c>
      <c r="S161" s="45">
        <v>8.0676654545454536</v>
      </c>
      <c r="T161" s="45">
        <v>5.3784436363636363</v>
      </c>
      <c r="U161" s="45">
        <v>1.0756887272727271</v>
      </c>
      <c r="V161" s="45">
        <v>13.44610909090909</v>
      </c>
      <c r="W161" s="45">
        <v>43.027549090909091</v>
      </c>
      <c r="X161" s="45">
        <v>16.135330909090907</v>
      </c>
      <c r="Y161" s="45">
        <v>3.2270661818181816</v>
      </c>
      <c r="Z161" s="45">
        <v>197.92672581818178</v>
      </c>
      <c r="AA161" s="45">
        <v>44.820363636363631</v>
      </c>
      <c r="AB161" s="45">
        <v>59.754508799999996</v>
      </c>
      <c r="AC161" s="45">
        <v>38.483553056581826</v>
      </c>
      <c r="AD161" s="45">
        <v>143.05842549294545</v>
      </c>
      <c r="AE161" s="45">
        <v>148.75200000000001</v>
      </c>
      <c r="AF161" s="45">
        <v>0</v>
      </c>
      <c r="AG161" s="45">
        <v>264.83999999999997</v>
      </c>
      <c r="AH161" s="45">
        <v>27.01</v>
      </c>
      <c r="AI161" s="45">
        <v>0</v>
      </c>
      <c r="AJ161" s="45">
        <v>0</v>
      </c>
      <c r="AK161" s="45">
        <v>3.0700000000000003</v>
      </c>
      <c r="AL161" s="45">
        <v>0</v>
      </c>
      <c r="AM161" s="45">
        <v>443.67199999999997</v>
      </c>
      <c r="AN161" s="45">
        <v>784.65715131112722</v>
      </c>
      <c r="AO161" s="45">
        <v>2.6990781481481481</v>
      </c>
      <c r="AP161" s="45">
        <v>0.21592625185185185</v>
      </c>
      <c r="AQ161" s="45">
        <v>0.10796312592592593</v>
      </c>
      <c r="AR161" s="45">
        <v>1.8824552727272728</v>
      </c>
      <c r="AS161" s="45">
        <v>0.69274354036363661</v>
      </c>
      <c r="AT161" s="45">
        <v>23.127307636363632</v>
      </c>
      <c r="AU161" s="45">
        <v>0.89640727272727272</v>
      </c>
      <c r="AV161" s="45">
        <v>29.621881248107741</v>
      </c>
      <c r="AW161" s="45">
        <v>7.4700606060606054</v>
      </c>
      <c r="AX161" s="45">
        <v>4.4222758787878789</v>
      </c>
      <c r="AY161" s="45">
        <v>0.11205090909090908</v>
      </c>
      <c r="AZ161" s="45">
        <v>1.7928145454545454</v>
      </c>
      <c r="BA161" s="45">
        <v>0.69720565656565647</v>
      </c>
      <c r="BB161" s="45">
        <v>5.3339419953131317</v>
      </c>
      <c r="BC161" s="45">
        <v>19.82834959127273</v>
      </c>
      <c r="BD161" s="45"/>
      <c r="BE161" s="45">
        <v>0</v>
      </c>
      <c r="BF161" s="45">
        <v>19.82834959127273</v>
      </c>
      <c r="BG161" s="45">
        <v>29.470416666666669</v>
      </c>
      <c r="BH161" s="45">
        <v>4.1996822392514455</v>
      </c>
      <c r="BI161" s="45">
        <v>1.1631641275421762</v>
      </c>
      <c r="BJ161" s="45">
        <v>191.92185569136208</v>
      </c>
      <c r="BK161" s="45"/>
      <c r="BL161" s="45">
        <v>226.75511872482238</v>
      </c>
      <c r="BM161" s="45">
        <v>1598.7068645116938</v>
      </c>
      <c r="BN161" s="45">
        <f t="shared" si="24"/>
        <v>-4.7067307375242176E-8</v>
      </c>
      <c r="BO161" s="45">
        <f t="shared" si="25"/>
        <v>-3.3260897211837811E-8</v>
      </c>
      <c r="BP161" s="46">
        <f t="shared" si="26"/>
        <v>8.5633802816901436</v>
      </c>
      <c r="BQ161" s="46">
        <f t="shared" si="27"/>
        <v>1.8591549295774654</v>
      </c>
      <c r="BR161" s="64">
        <v>2</v>
      </c>
      <c r="BS161" s="46">
        <f t="shared" si="32"/>
        <v>2.2535211267605644</v>
      </c>
      <c r="BT161" s="46">
        <f t="shared" si="33"/>
        <v>11.25</v>
      </c>
      <c r="BU161" s="46">
        <f t="shared" si="34"/>
        <v>12.676056338028173</v>
      </c>
      <c r="BV161" s="45">
        <f t="shared" si="30"/>
        <v>202.6529828152436</v>
      </c>
      <c r="BW161" s="45">
        <f t="shared" si="28"/>
        <v>202.65298273491538</v>
      </c>
      <c r="BX161" s="45">
        <f t="shared" si="29"/>
        <v>1801.3598472466092</v>
      </c>
      <c r="BY161" s="45">
        <f t="shared" si="35"/>
        <v>21616.31816695931</v>
      </c>
      <c r="BZ161" s="45">
        <f t="shared" si="31"/>
        <v>43232.636333918621</v>
      </c>
      <c r="CA161" s="48">
        <v>43101</v>
      </c>
      <c r="CB161" s="111">
        <v>0</v>
      </c>
      <c r="CC161" s="111">
        <v>0</v>
      </c>
    </row>
    <row r="162" spans="1:81">
      <c r="A162" s="42" t="s">
        <v>370</v>
      </c>
      <c r="B162" s="42" t="s">
        <v>0</v>
      </c>
      <c r="C162" s="42" t="s">
        <v>373</v>
      </c>
      <c r="D162" s="42" t="s">
        <v>641</v>
      </c>
      <c r="E162" s="43" t="s">
        <v>402</v>
      </c>
      <c r="F162" s="43" t="s">
        <v>63</v>
      </c>
      <c r="G162" s="43">
        <v>1</v>
      </c>
      <c r="H162" s="45">
        <v>1041.5999999999999</v>
      </c>
      <c r="I162" s="45">
        <v>1041.5999999999999</v>
      </c>
      <c r="J162" s="45"/>
      <c r="K162" s="45"/>
      <c r="L162" s="45"/>
      <c r="M162" s="45"/>
      <c r="N162" s="45"/>
      <c r="O162" s="45"/>
      <c r="P162" s="45">
        <v>34.088727272727269</v>
      </c>
      <c r="Q162" s="45">
        <v>1075.6887272727272</v>
      </c>
      <c r="R162" s="45">
        <v>215.13774545454544</v>
      </c>
      <c r="S162" s="45">
        <v>16.135330909090907</v>
      </c>
      <c r="T162" s="45">
        <v>10.756887272727273</v>
      </c>
      <c r="U162" s="45">
        <v>2.1513774545454543</v>
      </c>
      <c r="V162" s="45">
        <v>26.89221818181818</v>
      </c>
      <c r="W162" s="45">
        <v>86.055098181818181</v>
      </c>
      <c r="X162" s="45">
        <v>32.270661818181814</v>
      </c>
      <c r="Y162" s="45">
        <v>6.4541323636363632</v>
      </c>
      <c r="Z162" s="45">
        <v>395.85345163636356</v>
      </c>
      <c r="AA162" s="45">
        <v>89.640727272727261</v>
      </c>
      <c r="AB162" s="45">
        <v>119.50901759999999</v>
      </c>
      <c r="AC162" s="45">
        <v>76.967106113163652</v>
      </c>
      <c r="AD162" s="45">
        <v>286.11685098589089</v>
      </c>
      <c r="AE162" s="45">
        <v>117.504</v>
      </c>
      <c r="AF162" s="45">
        <v>397</v>
      </c>
      <c r="AG162" s="45">
        <v>0</v>
      </c>
      <c r="AH162" s="45">
        <v>35.89</v>
      </c>
      <c r="AI162" s="45">
        <v>0</v>
      </c>
      <c r="AJ162" s="45">
        <v>0</v>
      </c>
      <c r="AK162" s="45">
        <v>3.0700000000000003</v>
      </c>
      <c r="AL162" s="45">
        <v>0</v>
      </c>
      <c r="AM162" s="45">
        <v>553.46400000000006</v>
      </c>
      <c r="AN162" s="45">
        <v>1235.4343026222546</v>
      </c>
      <c r="AO162" s="45">
        <v>5.3981562962962961</v>
      </c>
      <c r="AP162" s="45">
        <v>0.43185250370370371</v>
      </c>
      <c r="AQ162" s="45">
        <v>0.21592625185185185</v>
      </c>
      <c r="AR162" s="45">
        <v>3.7649105454545455</v>
      </c>
      <c r="AS162" s="45">
        <v>1.3854870807272732</v>
      </c>
      <c r="AT162" s="45">
        <v>46.254615272727264</v>
      </c>
      <c r="AU162" s="45">
        <v>1.7928145454545454</v>
      </c>
      <c r="AV162" s="45">
        <v>59.243762496215481</v>
      </c>
      <c r="AW162" s="45">
        <v>14.940121212121211</v>
      </c>
      <c r="AX162" s="45">
        <v>8.8445517575757577</v>
      </c>
      <c r="AY162" s="45">
        <v>0.22410181818181815</v>
      </c>
      <c r="AZ162" s="45">
        <v>3.5856290909090909</v>
      </c>
      <c r="BA162" s="45">
        <v>1.3944113131313129</v>
      </c>
      <c r="BB162" s="45">
        <v>10.667883990626263</v>
      </c>
      <c r="BC162" s="45">
        <v>39.656699182545459</v>
      </c>
      <c r="BD162" s="45"/>
      <c r="BE162" s="45">
        <v>0</v>
      </c>
      <c r="BF162" s="45">
        <v>39.656699182545459</v>
      </c>
      <c r="BG162" s="45">
        <v>53.087083333333339</v>
      </c>
      <c r="BH162" s="45">
        <v>8.3993644785028909</v>
      </c>
      <c r="BI162" s="45">
        <v>2.3263282550843525</v>
      </c>
      <c r="BJ162" s="45">
        <v>383.84371138272417</v>
      </c>
      <c r="BK162" s="45"/>
      <c r="BL162" s="45">
        <v>447.65648744964477</v>
      </c>
      <c r="BM162" s="45">
        <v>2857.6799790233872</v>
      </c>
      <c r="BN162" s="45">
        <f t="shared" si="24"/>
        <v>-4.7067307375242176E-8</v>
      </c>
      <c r="BO162" s="45">
        <f t="shared" si="25"/>
        <v>-3.3260897211837811E-8</v>
      </c>
      <c r="BP162" s="46">
        <f t="shared" si="26"/>
        <v>8.6609686609686669</v>
      </c>
      <c r="BQ162" s="46">
        <f t="shared" si="27"/>
        <v>1.8803418803418819</v>
      </c>
      <c r="BR162" s="64">
        <v>3</v>
      </c>
      <c r="BS162" s="46">
        <f t="shared" si="32"/>
        <v>3.4188034188034218</v>
      </c>
      <c r="BT162" s="46">
        <f t="shared" si="33"/>
        <v>12.25</v>
      </c>
      <c r="BU162" s="46">
        <f t="shared" si="34"/>
        <v>13.960113960113972</v>
      </c>
      <c r="BV162" s="45">
        <f t="shared" si="30"/>
        <v>398.93538167581193</v>
      </c>
      <c r="BW162" s="45">
        <f t="shared" si="28"/>
        <v>398.9353815954837</v>
      </c>
      <c r="BX162" s="45">
        <f t="shared" si="29"/>
        <v>3256.6153606188709</v>
      </c>
      <c r="BY162" s="45">
        <f t="shared" si="35"/>
        <v>39079.384327426451</v>
      </c>
      <c r="BZ162" s="45">
        <f t="shared" si="31"/>
        <v>78158.768654852902</v>
      </c>
      <c r="CA162" s="48">
        <v>43101</v>
      </c>
      <c r="CB162" s="111">
        <v>0</v>
      </c>
      <c r="CC162" s="111">
        <v>0</v>
      </c>
    </row>
    <row r="163" spans="1:81">
      <c r="A163" s="42" t="s">
        <v>375</v>
      </c>
      <c r="B163" s="42" t="s">
        <v>1</v>
      </c>
      <c r="C163" s="42" t="s">
        <v>375</v>
      </c>
      <c r="D163" s="42" t="s">
        <v>642</v>
      </c>
      <c r="E163" s="43" t="s">
        <v>402</v>
      </c>
      <c r="F163" s="43" t="s">
        <v>63</v>
      </c>
      <c r="G163" s="43">
        <v>1</v>
      </c>
      <c r="H163" s="45">
        <v>538.04</v>
      </c>
      <c r="I163" s="45">
        <v>538.04</v>
      </c>
      <c r="J163" s="45"/>
      <c r="K163" s="45"/>
      <c r="L163" s="45"/>
      <c r="M163" s="45"/>
      <c r="N163" s="45"/>
      <c r="O163" s="45"/>
      <c r="P163" s="45">
        <v>17.608581818181818</v>
      </c>
      <c r="Q163" s="45">
        <v>555.64858181818181</v>
      </c>
      <c r="R163" s="45">
        <v>111.12971636363636</v>
      </c>
      <c r="S163" s="45">
        <v>8.3347287272727275</v>
      </c>
      <c r="T163" s="45">
        <v>5.5564858181818186</v>
      </c>
      <c r="U163" s="45">
        <v>1.1112971636363635</v>
      </c>
      <c r="V163" s="45">
        <v>13.891214545454545</v>
      </c>
      <c r="W163" s="45">
        <v>44.451886545454549</v>
      </c>
      <c r="X163" s="45">
        <v>16.669457454545455</v>
      </c>
      <c r="Y163" s="45">
        <v>3.3338914909090911</v>
      </c>
      <c r="Z163" s="45">
        <v>204.47867810909094</v>
      </c>
      <c r="AA163" s="45">
        <v>46.304048484848479</v>
      </c>
      <c r="AB163" s="45">
        <v>61.732557440000001</v>
      </c>
      <c r="AC163" s="45">
        <v>39.757470980344252</v>
      </c>
      <c r="AD163" s="45">
        <v>147.79407690519275</v>
      </c>
      <c r="AE163" s="45">
        <v>147.7176</v>
      </c>
      <c r="AF163" s="45">
        <v>397</v>
      </c>
      <c r="AG163" s="45">
        <v>0</v>
      </c>
      <c r="AH163" s="45">
        <v>32.619999999999997</v>
      </c>
      <c r="AI163" s="45">
        <v>0</v>
      </c>
      <c r="AJ163" s="45">
        <v>0</v>
      </c>
      <c r="AK163" s="45">
        <v>3.0700000000000003</v>
      </c>
      <c r="AL163" s="45">
        <v>0</v>
      </c>
      <c r="AM163" s="45">
        <v>580.4076</v>
      </c>
      <c r="AN163" s="45">
        <v>932.68035501428358</v>
      </c>
      <c r="AO163" s="45">
        <v>2.7884255123456794</v>
      </c>
      <c r="AP163" s="45">
        <v>0.22307404098765432</v>
      </c>
      <c r="AQ163" s="45">
        <v>0.11153702049382716</v>
      </c>
      <c r="AR163" s="45">
        <v>1.9447700363636367</v>
      </c>
      <c r="AS163" s="45">
        <v>0.71567537338181841</v>
      </c>
      <c r="AT163" s="45">
        <v>23.892889018181815</v>
      </c>
      <c r="AU163" s="45">
        <v>0.92608096969696974</v>
      </c>
      <c r="AV163" s="45">
        <v>30.602451971451401</v>
      </c>
      <c r="AW163" s="45">
        <v>7.7173414141414138</v>
      </c>
      <c r="AX163" s="45">
        <v>4.5686661171717171</v>
      </c>
      <c r="AY163" s="45">
        <v>0.1157601212121212</v>
      </c>
      <c r="AZ163" s="45">
        <v>1.8521619393939395</v>
      </c>
      <c r="BA163" s="45">
        <v>0.72028519865319862</v>
      </c>
      <c r="BB163" s="45">
        <v>5.5105110429306405</v>
      </c>
      <c r="BC163" s="45">
        <v>20.484725833503031</v>
      </c>
      <c r="BD163" s="45"/>
      <c r="BE163" s="45">
        <v>0</v>
      </c>
      <c r="BF163" s="45">
        <v>20.484725833503031</v>
      </c>
      <c r="BG163" s="45">
        <v>29.470416666666669</v>
      </c>
      <c r="BH163" s="45">
        <v>4.1996822392514455</v>
      </c>
      <c r="BI163" s="45">
        <v>1.1631641275421762</v>
      </c>
      <c r="BJ163" s="45">
        <v>191.92185569136208</v>
      </c>
      <c r="BK163" s="45"/>
      <c r="BL163" s="45">
        <v>226.75511872482238</v>
      </c>
      <c r="BM163" s="45">
        <v>1766.1712333622422</v>
      </c>
      <c r="BN163" s="45">
        <f t="shared" si="24"/>
        <v>-4.7067307375242176E-8</v>
      </c>
      <c r="BO163" s="45">
        <f t="shared" si="25"/>
        <v>-3.3260897211837811E-8</v>
      </c>
      <c r="BP163" s="46">
        <f t="shared" si="26"/>
        <v>8.6609686609686669</v>
      </c>
      <c r="BQ163" s="46">
        <f t="shared" si="27"/>
        <v>1.8803418803418819</v>
      </c>
      <c r="BR163" s="64">
        <v>3</v>
      </c>
      <c r="BS163" s="46">
        <f t="shared" si="32"/>
        <v>3.4188034188034218</v>
      </c>
      <c r="BT163" s="46">
        <f t="shared" si="33"/>
        <v>12.25</v>
      </c>
      <c r="BU163" s="46">
        <f t="shared" si="34"/>
        <v>13.960113960113972</v>
      </c>
      <c r="BV163" s="45">
        <f t="shared" si="30"/>
        <v>246.55951689690559</v>
      </c>
      <c r="BW163" s="45">
        <f t="shared" si="28"/>
        <v>246.55951681657737</v>
      </c>
      <c r="BX163" s="45">
        <f t="shared" si="29"/>
        <v>2012.7307501788196</v>
      </c>
      <c r="BY163" s="45">
        <f t="shared" si="35"/>
        <v>24152.769002145833</v>
      </c>
      <c r="BZ163" s="45">
        <f t="shared" si="31"/>
        <v>48305.538004291666</v>
      </c>
      <c r="CA163" s="48">
        <v>43101</v>
      </c>
      <c r="CB163" s="111">
        <v>0</v>
      </c>
      <c r="CC163" s="111">
        <v>0</v>
      </c>
    </row>
    <row r="164" spans="1:81">
      <c r="A164" s="42" t="s">
        <v>375</v>
      </c>
      <c r="B164" s="42" t="s">
        <v>0</v>
      </c>
      <c r="C164" s="42" t="s">
        <v>375</v>
      </c>
      <c r="D164" s="42" t="s">
        <v>643</v>
      </c>
      <c r="E164" s="43" t="s">
        <v>402</v>
      </c>
      <c r="F164" s="43" t="s">
        <v>63</v>
      </c>
      <c r="G164" s="43">
        <v>4</v>
      </c>
      <c r="H164" s="45">
        <v>1076.08</v>
      </c>
      <c r="I164" s="45">
        <v>4304.32</v>
      </c>
      <c r="J164" s="45"/>
      <c r="K164" s="45"/>
      <c r="L164" s="45"/>
      <c r="M164" s="45"/>
      <c r="N164" s="45"/>
      <c r="O164" s="45"/>
      <c r="P164" s="45">
        <v>140.86865454545455</v>
      </c>
      <c r="Q164" s="45">
        <v>4445.1886545454545</v>
      </c>
      <c r="R164" s="45">
        <v>889.0377309090909</v>
      </c>
      <c r="S164" s="45">
        <v>66.67782981818182</v>
      </c>
      <c r="T164" s="45">
        <v>44.451886545454549</v>
      </c>
      <c r="U164" s="45">
        <v>8.8903773090909084</v>
      </c>
      <c r="V164" s="45">
        <v>111.12971636363636</v>
      </c>
      <c r="W164" s="45">
        <v>355.61509236363639</v>
      </c>
      <c r="X164" s="45">
        <v>133.35565963636364</v>
      </c>
      <c r="Y164" s="45">
        <v>26.671131927272729</v>
      </c>
      <c r="Z164" s="45">
        <v>1635.8294248727275</v>
      </c>
      <c r="AA164" s="45">
        <v>370.43238787878784</v>
      </c>
      <c r="AB164" s="45">
        <v>493.86045952000001</v>
      </c>
      <c r="AC164" s="45">
        <v>318.05976784275401</v>
      </c>
      <c r="AD164" s="45">
        <v>1182.352615241542</v>
      </c>
      <c r="AE164" s="45">
        <v>461.74080000000004</v>
      </c>
      <c r="AF164" s="45">
        <v>1588</v>
      </c>
      <c r="AG164" s="45">
        <v>0</v>
      </c>
      <c r="AH164" s="45">
        <v>130.47999999999999</v>
      </c>
      <c r="AI164" s="45">
        <v>0</v>
      </c>
      <c r="AJ164" s="45">
        <v>0</v>
      </c>
      <c r="AK164" s="45">
        <v>12.280000000000001</v>
      </c>
      <c r="AL164" s="45">
        <v>0</v>
      </c>
      <c r="AM164" s="45">
        <v>2192.5008000000003</v>
      </c>
      <c r="AN164" s="45">
        <v>5010.6828401142702</v>
      </c>
      <c r="AO164" s="45">
        <v>22.307404098765435</v>
      </c>
      <c r="AP164" s="45">
        <v>1.7845923279012346</v>
      </c>
      <c r="AQ164" s="45">
        <v>0.89229616395061728</v>
      </c>
      <c r="AR164" s="45">
        <v>15.558160290909093</v>
      </c>
      <c r="AS164" s="45">
        <v>5.7254029870545473</v>
      </c>
      <c r="AT164" s="45">
        <v>191.14311214545452</v>
      </c>
      <c r="AU164" s="45">
        <v>7.4086477575757579</v>
      </c>
      <c r="AV164" s="45">
        <v>244.81961577161121</v>
      </c>
      <c r="AW164" s="45">
        <v>61.738731313131311</v>
      </c>
      <c r="AX164" s="45">
        <v>36.549328937373737</v>
      </c>
      <c r="AY164" s="45">
        <v>0.92608096969696962</v>
      </c>
      <c r="AZ164" s="45">
        <v>14.817295515151516</v>
      </c>
      <c r="BA164" s="45">
        <v>5.762281589225589</v>
      </c>
      <c r="BB164" s="45">
        <v>44.084088343445124</v>
      </c>
      <c r="BC164" s="45">
        <v>163.87780666802425</v>
      </c>
      <c r="BD164" s="45"/>
      <c r="BE164" s="45">
        <v>0</v>
      </c>
      <c r="BF164" s="45">
        <v>163.87780666802425</v>
      </c>
      <c r="BG164" s="45">
        <v>212.34833333333336</v>
      </c>
      <c r="BH164" s="45">
        <v>33.597457914011564</v>
      </c>
      <c r="BI164" s="45">
        <v>9.3053130203374099</v>
      </c>
      <c r="BJ164" s="45">
        <v>1535.3748455308967</v>
      </c>
      <c r="BK164" s="45"/>
      <c r="BL164" s="45">
        <v>1790.6259497985791</v>
      </c>
      <c r="BM164" s="45">
        <v>11655.194866897938</v>
      </c>
      <c r="BN164" s="45">
        <f t="shared" si="24"/>
        <v>-1.882692295009687E-7</v>
      </c>
      <c r="BO164" s="45">
        <f t="shared" si="25"/>
        <v>-1.3304358884735124E-7</v>
      </c>
      <c r="BP164" s="46">
        <f t="shared" si="26"/>
        <v>8.6609686609686669</v>
      </c>
      <c r="BQ164" s="46">
        <f t="shared" si="27"/>
        <v>1.8803418803418819</v>
      </c>
      <c r="BR164" s="64">
        <v>3</v>
      </c>
      <c r="BS164" s="46">
        <f t="shared" si="32"/>
        <v>3.4188034188034218</v>
      </c>
      <c r="BT164" s="46">
        <f t="shared" si="33"/>
        <v>12.25</v>
      </c>
      <c r="BU164" s="46">
        <f t="shared" si="34"/>
        <v>13.960113960113972</v>
      </c>
      <c r="BV164" s="45">
        <f t="shared" si="30"/>
        <v>1627.0784856474504</v>
      </c>
      <c r="BW164" s="45">
        <f t="shared" si="28"/>
        <v>1627.0784853261375</v>
      </c>
      <c r="BX164" s="45">
        <f t="shared" si="29"/>
        <v>13282.273352224076</v>
      </c>
      <c r="BY164" s="45">
        <f t="shared" si="35"/>
        <v>159387.28022668892</v>
      </c>
      <c r="BZ164" s="45">
        <f t="shared" si="31"/>
        <v>318774.56045337784</v>
      </c>
      <c r="CA164" s="48">
        <v>43101</v>
      </c>
      <c r="CB164" s="111">
        <v>0</v>
      </c>
      <c r="CC164" s="111">
        <v>0</v>
      </c>
    </row>
    <row r="165" spans="1:81">
      <c r="A165" s="42" t="s">
        <v>381</v>
      </c>
      <c r="B165" s="42" t="s">
        <v>0</v>
      </c>
      <c r="C165" s="42" t="s">
        <v>381</v>
      </c>
      <c r="D165" s="42" t="s">
        <v>644</v>
      </c>
      <c r="E165" s="43" t="s">
        <v>402</v>
      </c>
      <c r="F165" s="43" t="s">
        <v>63</v>
      </c>
      <c r="G165" s="43">
        <v>7</v>
      </c>
      <c r="H165" s="45">
        <v>1076.08</v>
      </c>
      <c r="I165" s="45">
        <v>7532.5599999999995</v>
      </c>
      <c r="J165" s="45"/>
      <c r="K165" s="45"/>
      <c r="L165" s="45"/>
      <c r="M165" s="45"/>
      <c r="N165" s="45"/>
      <c r="O165" s="45"/>
      <c r="P165" s="45">
        <v>246.52014545454546</v>
      </c>
      <c r="Q165" s="45">
        <v>7779.0801454545453</v>
      </c>
      <c r="R165" s="45">
        <v>1555.8160290909091</v>
      </c>
      <c r="S165" s="45">
        <v>116.68620218181817</v>
      </c>
      <c r="T165" s="45">
        <v>77.790801454545459</v>
      </c>
      <c r="U165" s="45">
        <v>15.558160290909091</v>
      </c>
      <c r="V165" s="45">
        <v>194.47700363636363</v>
      </c>
      <c r="W165" s="45">
        <v>622.32641163636367</v>
      </c>
      <c r="X165" s="45">
        <v>233.37240436363635</v>
      </c>
      <c r="Y165" s="45">
        <v>46.674480872727273</v>
      </c>
      <c r="Z165" s="45">
        <v>2862.7014935272723</v>
      </c>
      <c r="AA165" s="45">
        <v>648.25667878787874</v>
      </c>
      <c r="AB165" s="45">
        <v>864.25580416000003</v>
      </c>
      <c r="AC165" s="45">
        <v>556.60459372481955</v>
      </c>
      <c r="AD165" s="45">
        <v>2069.1170766726982</v>
      </c>
      <c r="AE165" s="45">
        <v>808.04640000000006</v>
      </c>
      <c r="AF165" s="45">
        <v>0</v>
      </c>
      <c r="AG165" s="45">
        <v>1853.8799999999999</v>
      </c>
      <c r="AH165" s="45">
        <v>189.07000000000002</v>
      </c>
      <c r="AI165" s="45">
        <v>0</v>
      </c>
      <c r="AJ165" s="45">
        <v>0</v>
      </c>
      <c r="AK165" s="45">
        <v>21.490000000000002</v>
      </c>
      <c r="AL165" s="45">
        <v>0</v>
      </c>
      <c r="AM165" s="45">
        <v>2872.4863999999998</v>
      </c>
      <c r="AN165" s="45">
        <v>7804.3049701999698</v>
      </c>
      <c r="AO165" s="45">
        <v>39.037957172839512</v>
      </c>
      <c r="AP165" s="45">
        <v>3.1230365738271608</v>
      </c>
      <c r="AQ165" s="45">
        <v>1.5615182869135804</v>
      </c>
      <c r="AR165" s="45">
        <v>27.226780509090911</v>
      </c>
      <c r="AS165" s="45">
        <v>10.019455227345459</v>
      </c>
      <c r="AT165" s="45">
        <v>334.50044625454541</v>
      </c>
      <c r="AU165" s="45">
        <v>12.965133575757577</v>
      </c>
      <c r="AV165" s="45">
        <v>428.43432760031965</v>
      </c>
      <c r="AW165" s="45">
        <v>108.04277979797979</v>
      </c>
      <c r="AX165" s="45">
        <v>63.961325640404041</v>
      </c>
      <c r="AY165" s="45">
        <v>1.6206416969696968</v>
      </c>
      <c r="AZ165" s="45">
        <v>25.930267151515153</v>
      </c>
      <c r="BA165" s="45">
        <v>10.083992781144781</v>
      </c>
      <c r="BB165" s="45">
        <v>77.147154601028973</v>
      </c>
      <c r="BC165" s="45">
        <v>286.78616166904243</v>
      </c>
      <c r="BD165" s="45"/>
      <c r="BE165" s="45">
        <v>0</v>
      </c>
      <c r="BF165" s="45">
        <v>286.78616166904243</v>
      </c>
      <c r="BG165" s="45">
        <v>371.60958333333338</v>
      </c>
      <c r="BH165" s="45">
        <v>58.795551349520238</v>
      </c>
      <c r="BI165" s="45">
        <v>16.284297785590468</v>
      </c>
      <c r="BJ165" s="45">
        <v>2686.9059796790693</v>
      </c>
      <c r="BK165" s="45"/>
      <c r="BL165" s="45">
        <v>3133.5954121475133</v>
      </c>
      <c r="BM165" s="45">
        <v>19432.201017071391</v>
      </c>
      <c r="BN165" s="45">
        <f t="shared" si="24"/>
        <v>-3.2947115162669521E-7</v>
      </c>
      <c r="BO165" s="45">
        <f t="shared" si="25"/>
        <v>-2.3282628048286469E-7</v>
      </c>
      <c r="BP165" s="46">
        <f t="shared" si="26"/>
        <v>8.6609686609686669</v>
      </c>
      <c r="BQ165" s="46">
        <f t="shared" si="27"/>
        <v>1.8803418803418819</v>
      </c>
      <c r="BR165" s="64">
        <v>3</v>
      </c>
      <c r="BS165" s="46">
        <f t="shared" si="32"/>
        <v>3.4188034188034218</v>
      </c>
      <c r="BT165" s="46">
        <f t="shared" si="33"/>
        <v>12.25</v>
      </c>
      <c r="BU165" s="46">
        <f t="shared" si="34"/>
        <v>13.960113960113972</v>
      </c>
      <c r="BV165" s="45">
        <f t="shared" si="30"/>
        <v>2712.7574068630952</v>
      </c>
      <c r="BW165" s="45">
        <f t="shared" si="28"/>
        <v>2712.7574063007978</v>
      </c>
      <c r="BX165" s="45">
        <f t="shared" si="29"/>
        <v>22144.958423372191</v>
      </c>
      <c r="BY165" s="45">
        <f t="shared" si="35"/>
        <v>265739.50108046632</v>
      </c>
      <c r="BZ165" s="45">
        <f t="shared" si="31"/>
        <v>531479.00216093264</v>
      </c>
      <c r="CA165" s="48">
        <v>43101</v>
      </c>
      <c r="CB165" s="111">
        <v>0</v>
      </c>
      <c r="CC165" s="111">
        <v>0</v>
      </c>
    </row>
    <row r="166" spans="1:81">
      <c r="A166" s="42" t="s">
        <v>645</v>
      </c>
      <c r="B166" s="42" t="s">
        <v>1</v>
      </c>
      <c r="C166" s="42" t="s">
        <v>67</v>
      </c>
      <c r="D166" s="42" t="s">
        <v>646</v>
      </c>
      <c r="E166" s="43" t="s">
        <v>402</v>
      </c>
      <c r="F166" s="43" t="s">
        <v>63</v>
      </c>
      <c r="G166" s="43">
        <v>1</v>
      </c>
      <c r="H166" s="45">
        <v>520.79999999999995</v>
      </c>
      <c r="I166" s="45">
        <v>520.79999999999995</v>
      </c>
      <c r="J166" s="45"/>
      <c r="K166" s="45"/>
      <c r="L166" s="45"/>
      <c r="M166" s="45"/>
      <c r="N166" s="45"/>
      <c r="O166" s="45"/>
      <c r="P166" s="45">
        <v>17.044363636363634</v>
      </c>
      <c r="Q166" s="45">
        <v>537.8443636363636</v>
      </c>
      <c r="R166" s="45">
        <v>107.56887272727272</v>
      </c>
      <c r="S166" s="45">
        <v>8.0676654545454536</v>
      </c>
      <c r="T166" s="45">
        <v>5.3784436363636363</v>
      </c>
      <c r="U166" s="45">
        <v>1.0756887272727271</v>
      </c>
      <c r="V166" s="45">
        <v>13.44610909090909</v>
      </c>
      <c r="W166" s="45">
        <v>43.027549090909091</v>
      </c>
      <c r="X166" s="45">
        <v>16.135330909090907</v>
      </c>
      <c r="Y166" s="45">
        <v>3.2270661818181816</v>
      </c>
      <c r="Z166" s="45">
        <v>197.92672581818178</v>
      </c>
      <c r="AA166" s="45">
        <v>44.820363636363631</v>
      </c>
      <c r="AB166" s="45">
        <v>59.754508799999996</v>
      </c>
      <c r="AC166" s="45">
        <v>38.483553056581826</v>
      </c>
      <c r="AD166" s="45">
        <v>143.05842549294545</v>
      </c>
      <c r="AE166" s="45">
        <v>148.75200000000001</v>
      </c>
      <c r="AF166" s="45">
        <v>397</v>
      </c>
      <c r="AG166" s="45">
        <v>0</v>
      </c>
      <c r="AH166" s="45">
        <v>0</v>
      </c>
      <c r="AI166" s="45">
        <v>9.84</v>
      </c>
      <c r="AJ166" s="45">
        <v>0</v>
      </c>
      <c r="AK166" s="45">
        <v>3.0700000000000003</v>
      </c>
      <c r="AL166" s="45">
        <v>0</v>
      </c>
      <c r="AM166" s="45">
        <v>558.66200000000003</v>
      </c>
      <c r="AN166" s="45">
        <v>899.64715131112723</v>
      </c>
      <c r="AO166" s="45">
        <v>2.6990781481481481</v>
      </c>
      <c r="AP166" s="45">
        <v>0.21592625185185185</v>
      </c>
      <c r="AQ166" s="45">
        <v>0.10796312592592593</v>
      </c>
      <c r="AR166" s="45">
        <v>1.8824552727272728</v>
      </c>
      <c r="AS166" s="45">
        <v>0.69274354036363661</v>
      </c>
      <c r="AT166" s="45">
        <v>23.127307636363632</v>
      </c>
      <c r="AU166" s="45">
        <v>0.89640727272727272</v>
      </c>
      <c r="AV166" s="45">
        <v>29.621881248107741</v>
      </c>
      <c r="AW166" s="45">
        <v>7.4700606060606054</v>
      </c>
      <c r="AX166" s="45">
        <v>4.4222758787878789</v>
      </c>
      <c r="AY166" s="45">
        <v>0.11205090909090908</v>
      </c>
      <c r="AZ166" s="45">
        <v>1.7928145454545454</v>
      </c>
      <c r="BA166" s="45">
        <v>0.69720565656565647</v>
      </c>
      <c r="BB166" s="45">
        <v>5.3339419953131317</v>
      </c>
      <c r="BC166" s="45">
        <v>19.82834959127273</v>
      </c>
      <c r="BD166" s="45"/>
      <c r="BE166" s="45">
        <v>0</v>
      </c>
      <c r="BF166" s="45">
        <v>19.82834959127273</v>
      </c>
      <c r="BG166" s="45">
        <v>29.470416666666669</v>
      </c>
      <c r="BH166" s="45">
        <v>4.1996822392514455</v>
      </c>
      <c r="BI166" s="45">
        <v>1.1631641275421762</v>
      </c>
      <c r="BJ166" s="45">
        <v>191.92185569136208</v>
      </c>
      <c r="BK166" s="45"/>
      <c r="BL166" s="45">
        <v>226.75511872482238</v>
      </c>
      <c r="BM166" s="45">
        <v>1713.6968645116935</v>
      </c>
      <c r="BN166" s="45">
        <f t="shared" si="24"/>
        <v>-4.7067307375242176E-8</v>
      </c>
      <c r="BO166" s="45">
        <f t="shared" si="25"/>
        <v>-3.3260897211837811E-8</v>
      </c>
      <c r="BP166" s="46">
        <f t="shared" si="26"/>
        <v>8.7608069164265068</v>
      </c>
      <c r="BQ166" s="46">
        <f t="shared" si="27"/>
        <v>1.9020172910662811</v>
      </c>
      <c r="BR166" s="64">
        <v>4</v>
      </c>
      <c r="BS166" s="46">
        <f t="shared" si="32"/>
        <v>4.6109510086455305</v>
      </c>
      <c r="BT166" s="46">
        <f t="shared" si="33"/>
        <v>13.25</v>
      </c>
      <c r="BU166" s="46">
        <f t="shared" si="34"/>
        <v>15.273775216138318</v>
      </c>
      <c r="BV166" s="45">
        <f t="shared" si="30"/>
        <v>261.74620695925734</v>
      </c>
      <c r="BW166" s="45">
        <f t="shared" si="28"/>
        <v>261.74620687892912</v>
      </c>
      <c r="BX166" s="45">
        <f t="shared" si="29"/>
        <v>1975.4430713906227</v>
      </c>
      <c r="BY166" s="45">
        <f t="shared" si="35"/>
        <v>23705.316856687474</v>
      </c>
      <c r="BZ166" s="45">
        <f t="shared" si="31"/>
        <v>47410.633713374948</v>
      </c>
      <c r="CA166" s="48">
        <v>43101</v>
      </c>
      <c r="CB166" s="111">
        <v>0</v>
      </c>
      <c r="CC166" s="111">
        <v>0</v>
      </c>
    </row>
    <row r="167" spans="1:81">
      <c r="A167" s="42" t="s">
        <v>647</v>
      </c>
      <c r="B167" s="42" t="s">
        <v>0</v>
      </c>
      <c r="C167" s="42" t="s">
        <v>238</v>
      </c>
      <c r="D167" s="42" t="s">
        <v>648</v>
      </c>
      <c r="E167" s="43" t="s">
        <v>402</v>
      </c>
      <c r="F167" s="43" t="s">
        <v>63</v>
      </c>
      <c r="G167" s="43">
        <v>1</v>
      </c>
      <c r="H167" s="45">
        <v>1041.5999999999999</v>
      </c>
      <c r="I167" s="45">
        <v>1041.5999999999999</v>
      </c>
      <c r="J167" s="45"/>
      <c r="K167" s="45"/>
      <c r="L167" s="45"/>
      <c r="M167" s="45"/>
      <c r="N167" s="45"/>
      <c r="O167" s="45"/>
      <c r="P167" s="45">
        <v>34.088727272727269</v>
      </c>
      <c r="Q167" s="45">
        <v>1075.6887272727272</v>
      </c>
      <c r="R167" s="45">
        <v>215.13774545454544</v>
      </c>
      <c r="S167" s="45">
        <v>16.135330909090907</v>
      </c>
      <c r="T167" s="45">
        <v>10.756887272727273</v>
      </c>
      <c r="U167" s="45">
        <v>2.1513774545454543</v>
      </c>
      <c r="V167" s="45">
        <v>26.89221818181818</v>
      </c>
      <c r="W167" s="45">
        <v>86.055098181818181</v>
      </c>
      <c r="X167" s="45">
        <v>32.270661818181814</v>
      </c>
      <c r="Y167" s="45">
        <v>6.4541323636363632</v>
      </c>
      <c r="Z167" s="45">
        <v>395.85345163636356</v>
      </c>
      <c r="AA167" s="45">
        <v>89.640727272727261</v>
      </c>
      <c r="AB167" s="45">
        <v>119.50901759999999</v>
      </c>
      <c r="AC167" s="45">
        <v>76.967106113163652</v>
      </c>
      <c r="AD167" s="45">
        <v>286.11685098589089</v>
      </c>
      <c r="AE167" s="45">
        <v>117.504</v>
      </c>
      <c r="AF167" s="45">
        <v>397</v>
      </c>
      <c r="AG167" s="45">
        <v>0</v>
      </c>
      <c r="AH167" s="45">
        <v>33.44</v>
      </c>
      <c r="AI167" s="45">
        <v>0</v>
      </c>
      <c r="AJ167" s="45">
        <v>0</v>
      </c>
      <c r="AK167" s="45">
        <v>3.0700000000000003</v>
      </c>
      <c r="AL167" s="45">
        <v>0</v>
      </c>
      <c r="AM167" s="45">
        <v>551.01400000000001</v>
      </c>
      <c r="AN167" s="45">
        <v>1232.9843026222545</v>
      </c>
      <c r="AO167" s="45">
        <v>5.3981562962962961</v>
      </c>
      <c r="AP167" s="45">
        <v>0.43185250370370371</v>
      </c>
      <c r="AQ167" s="45">
        <v>0.21592625185185185</v>
      </c>
      <c r="AR167" s="45">
        <v>3.7649105454545455</v>
      </c>
      <c r="AS167" s="45">
        <v>1.3854870807272732</v>
      </c>
      <c r="AT167" s="45">
        <v>46.254615272727264</v>
      </c>
      <c r="AU167" s="45">
        <v>1.7928145454545454</v>
      </c>
      <c r="AV167" s="45">
        <v>59.243762496215481</v>
      </c>
      <c r="AW167" s="45">
        <v>14.940121212121211</v>
      </c>
      <c r="AX167" s="45">
        <v>8.8445517575757577</v>
      </c>
      <c r="AY167" s="45">
        <v>0.22410181818181815</v>
      </c>
      <c r="AZ167" s="45">
        <v>3.5856290909090909</v>
      </c>
      <c r="BA167" s="45">
        <v>1.3944113131313129</v>
      </c>
      <c r="BB167" s="45">
        <v>10.667883990626263</v>
      </c>
      <c r="BC167" s="45">
        <v>39.656699182545459</v>
      </c>
      <c r="BD167" s="45"/>
      <c r="BE167" s="45">
        <v>0</v>
      </c>
      <c r="BF167" s="45">
        <v>39.656699182545459</v>
      </c>
      <c r="BG167" s="45">
        <v>53.087083333333339</v>
      </c>
      <c r="BH167" s="45">
        <v>8.3993644785028909</v>
      </c>
      <c r="BI167" s="45">
        <v>2.3263282550843525</v>
      </c>
      <c r="BJ167" s="45">
        <v>383.84371138272417</v>
      </c>
      <c r="BK167" s="45"/>
      <c r="BL167" s="45">
        <v>447.65648744964477</v>
      </c>
      <c r="BM167" s="45">
        <v>2855.2299790233874</v>
      </c>
      <c r="BN167" s="45">
        <f t="shared" si="24"/>
        <v>-4.7067307375242176E-8</v>
      </c>
      <c r="BO167" s="45">
        <f t="shared" si="25"/>
        <v>-3.3260897211837811E-8</v>
      </c>
      <c r="BP167" s="46">
        <f t="shared" si="26"/>
        <v>8.6609686609686669</v>
      </c>
      <c r="BQ167" s="46">
        <f t="shared" si="27"/>
        <v>1.8803418803418819</v>
      </c>
      <c r="BR167" s="64">
        <v>3</v>
      </c>
      <c r="BS167" s="46">
        <f t="shared" si="32"/>
        <v>3.4188034188034218</v>
      </c>
      <c r="BT167" s="46">
        <f t="shared" si="33"/>
        <v>12.25</v>
      </c>
      <c r="BU167" s="46">
        <f t="shared" si="34"/>
        <v>13.960113960113972</v>
      </c>
      <c r="BV167" s="45">
        <f t="shared" si="30"/>
        <v>398.59335888378916</v>
      </c>
      <c r="BW167" s="45">
        <f t="shared" si="28"/>
        <v>398.59335880346094</v>
      </c>
      <c r="BX167" s="45">
        <f t="shared" si="29"/>
        <v>3253.8233378268483</v>
      </c>
      <c r="BY167" s="45">
        <f t="shared" si="35"/>
        <v>39045.880053922177</v>
      </c>
      <c r="BZ167" s="45">
        <f t="shared" si="31"/>
        <v>78091.760107844355</v>
      </c>
      <c r="CA167" s="48">
        <v>43101</v>
      </c>
      <c r="CB167" s="111">
        <v>0</v>
      </c>
      <c r="CC167" s="111">
        <v>0</v>
      </c>
    </row>
    <row r="168" spans="1:81">
      <c r="A168" s="42" t="s">
        <v>649</v>
      </c>
      <c r="B168" s="42" t="s">
        <v>2</v>
      </c>
      <c r="C168" s="42" t="s">
        <v>271</v>
      </c>
      <c r="D168" s="42" t="s">
        <v>650</v>
      </c>
      <c r="E168" s="43" t="s">
        <v>402</v>
      </c>
      <c r="F168" s="43" t="s">
        <v>63</v>
      </c>
      <c r="G168" s="43">
        <v>1</v>
      </c>
      <c r="H168" s="45">
        <v>260.39999999999998</v>
      </c>
      <c r="I168" s="45">
        <v>260.39999999999998</v>
      </c>
      <c r="J168" s="45"/>
      <c r="K168" s="45"/>
      <c r="L168" s="45"/>
      <c r="M168" s="45"/>
      <c r="N168" s="45"/>
      <c r="O168" s="45"/>
      <c r="P168" s="45">
        <v>8.5221818181818172</v>
      </c>
      <c r="Q168" s="45">
        <v>268.9221818181818</v>
      </c>
      <c r="R168" s="45">
        <v>53.78443636363636</v>
      </c>
      <c r="S168" s="45">
        <v>4.0338327272727268</v>
      </c>
      <c r="T168" s="45">
        <v>2.6892218181818182</v>
      </c>
      <c r="U168" s="45">
        <v>0.53784436363636356</v>
      </c>
      <c r="V168" s="45">
        <v>6.723054545454545</v>
      </c>
      <c r="W168" s="45">
        <v>21.513774545454545</v>
      </c>
      <c r="X168" s="45">
        <v>8.0676654545454536</v>
      </c>
      <c r="Y168" s="45">
        <v>1.6135330909090908</v>
      </c>
      <c r="Z168" s="45">
        <v>98.96336290909089</v>
      </c>
      <c r="AA168" s="45">
        <v>22.410181818181815</v>
      </c>
      <c r="AB168" s="45">
        <v>29.877254399999998</v>
      </c>
      <c r="AC168" s="45">
        <v>19.241776528290913</v>
      </c>
      <c r="AD168" s="45">
        <v>71.529212746472723</v>
      </c>
      <c r="AE168" s="45">
        <v>164.376</v>
      </c>
      <c r="AF168" s="45">
        <v>397</v>
      </c>
      <c r="AG168" s="45">
        <v>0</v>
      </c>
      <c r="AH168" s="45">
        <v>0</v>
      </c>
      <c r="AI168" s="45">
        <v>0</v>
      </c>
      <c r="AJ168" s="45">
        <v>0</v>
      </c>
      <c r="AK168" s="45">
        <v>3.0700000000000003</v>
      </c>
      <c r="AL168" s="45">
        <v>0</v>
      </c>
      <c r="AM168" s="45">
        <v>564.44600000000003</v>
      </c>
      <c r="AN168" s="45">
        <v>734.93857565556357</v>
      </c>
      <c r="AO168" s="45">
        <v>1.349539074074074</v>
      </c>
      <c r="AP168" s="45">
        <v>0.10796312592592593</v>
      </c>
      <c r="AQ168" s="45">
        <v>5.3981562962962963E-2</v>
      </c>
      <c r="AR168" s="45">
        <v>0.94122763636363638</v>
      </c>
      <c r="AS168" s="45">
        <v>0.34637177018181831</v>
      </c>
      <c r="AT168" s="45">
        <v>11.563653818181816</v>
      </c>
      <c r="AU168" s="45">
        <v>0.44820363636363636</v>
      </c>
      <c r="AV168" s="45">
        <v>14.81094062405387</v>
      </c>
      <c r="AW168" s="45">
        <v>3.7350303030303027</v>
      </c>
      <c r="AX168" s="45">
        <v>2.2111379393939394</v>
      </c>
      <c r="AY168" s="45">
        <v>5.6025454545454538E-2</v>
      </c>
      <c r="AZ168" s="45">
        <v>0.89640727272727272</v>
      </c>
      <c r="BA168" s="45">
        <v>0.34860282828282824</v>
      </c>
      <c r="BB168" s="45">
        <v>2.6669709976565659</v>
      </c>
      <c r="BC168" s="45">
        <v>9.9141747956363648</v>
      </c>
      <c r="BD168" s="45"/>
      <c r="BE168" s="45">
        <v>0</v>
      </c>
      <c r="BF168" s="45">
        <v>9.9141747956363648</v>
      </c>
      <c r="BG168" s="45">
        <v>29.470416666666669</v>
      </c>
      <c r="BH168" s="45">
        <v>2.0998411196257227</v>
      </c>
      <c r="BI168" s="45">
        <v>0.58158206377108801</v>
      </c>
      <c r="BJ168" s="45">
        <v>95.960927845681056</v>
      </c>
      <c r="BK168" s="45"/>
      <c r="BL168" s="45">
        <v>128.11276769574454</v>
      </c>
      <c r="BM168" s="45">
        <v>1156.6986405891803</v>
      </c>
      <c r="BN168" s="45">
        <f t="shared" si="24"/>
        <v>-4.7067307375242176E-8</v>
      </c>
      <c r="BO168" s="45">
        <f t="shared" si="25"/>
        <v>-3.3260897211837811E-8</v>
      </c>
      <c r="BP168" s="46">
        <f t="shared" si="26"/>
        <v>8.8629737609329435</v>
      </c>
      <c r="BQ168" s="46">
        <f t="shared" si="27"/>
        <v>1.9241982507288626</v>
      </c>
      <c r="BR168" s="64">
        <v>5</v>
      </c>
      <c r="BS168" s="46">
        <f t="shared" si="32"/>
        <v>5.8309037900874632</v>
      </c>
      <c r="BT168" s="46">
        <f t="shared" si="33"/>
        <v>14.25</v>
      </c>
      <c r="BU168" s="46">
        <f t="shared" si="34"/>
        <v>16.618075801749271</v>
      </c>
      <c r="BV168" s="45">
        <f t="shared" si="30"/>
        <v>192.22105687756434</v>
      </c>
      <c r="BW168" s="45">
        <f t="shared" si="28"/>
        <v>192.22105679723612</v>
      </c>
      <c r="BX168" s="45">
        <f t="shared" si="29"/>
        <v>1348.9196973864164</v>
      </c>
      <c r="BY168" s="45">
        <f t="shared" si="35"/>
        <v>16187.036368636996</v>
      </c>
      <c r="BZ168" s="45">
        <f t="shared" si="31"/>
        <v>32374.072737273993</v>
      </c>
      <c r="CA168" s="48">
        <v>43101</v>
      </c>
      <c r="CB168" s="111">
        <v>0</v>
      </c>
      <c r="CC168" s="111">
        <v>0</v>
      </c>
    </row>
    <row r="169" spans="1:81">
      <c r="A169" s="42" t="s">
        <v>390</v>
      </c>
      <c r="B169" s="42" t="s">
        <v>0</v>
      </c>
      <c r="C169" s="42" t="s">
        <v>390</v>
      </c>
      <c r="D169" s="42" t="s">
        <v>651</v>
      </c>
      <c r="E169" s="43" t="s">
        <v>402</v>
      </c>
      <c r="F169" s="43" t="s">
        <v>63</v>
      </c>
      <c r="G169" s="43">
        <v>1</v>
      </c>
      <c r="H169" s="45">
        <v>1076.08</v>
      </c>
      <c r="I169" s="45">
        <v>1076.08</v>
      </c>
      <c r="J169" s="45"/>
      <c r="K169" s="45"/>
      <c r="L169" s="45"/>
      <c r="M169" s="45"/>
      <c r="N169" s="45"/>
      <c r="O169" s="45"/>
      <c r="P169" s="45">
        <v>35.217163636363637</v>
      </c>
      <c r="Q169" s="45">
        <v>1111.2971636363636</v>
      </c>
      <c r="R169" s="45">
        <v>222.25943272727272</v>
      </c>
      <c r="S169" s="45">
        <v>16.669457454545455</v>
      </c>
      <c r="T169" s="45">
        <v>11.112971636363637</v>
      </c>
      <c r="U169" s="45">
        <v>2.2225943272727271</v>
      </c>
      <c r="V169" s="45">
        <v>27.782429090909091</v>
      </c>
      <c r="W169" s="45">
        <v>88.903773090909098</v>
      </c>
      <c r="X169" s="45">
        <v>33.33891490909091</v>
      </c>
      <c r="Y169" s="45">
        <v>6.6677829818181822</v>
      </c>
      <c r="Z169" s="45">
        <v>408.95735621818187</v>
      </c>
      <c r="AA169" s="45">
        <v>92.608096969696959</v>
      </c>
      <c r="AB169" s="45">
        <v>123.46511488</v>
      </c>
      <c r="AC169" s="45">
        <v>79.514941960688503</v>
      </c>
      <c r="AD169" s="45">
        <v>295.58815381038551</v>
      </c>
      <c r="AE169" s="45">
        <v>115.43520000000001</v>
      </c>
      <c r="AF169" s="45">
        <v>397</v>
      </c>
      <c r="AG169" s="45">
        <v>0</v>
      </c>
      <c r="AH169" s="45">
        <v>0</v>
      </c>
      <c r="AI169" s="45">
        <v>0</v>
      </c>
      <c r="AJ169" s="45">
        <v>0</v>
      </c>
      <c r="AK169" s="45">
        <v>3.0700000000000003</v>
      </c>
      <c r="AL169" s="45">
        <v>0</v>
      </c>
      <c r="AM169" s="45">
        <v>515.50520000000006</v>
      </c>
      <c r="AN169" s="45">
        <v>1220.0507100285674</v>
      </c>
      <c r="AO169" s="45">
        <v>5.5768510246913587</v>
      </c>
      <c r="AP169" s="45">
        <v>0.44614808197530864</v>
      </c>
      <c r="AQ169" s="45">
        <v>0.22307404098765432</v>
      </c>
      <c r="AR169" s="45">
        <v>3.8895400727272733</v>
      </c>
      <c r="AS169" s="45">
        <v>1.4313507467636368</v>
      </c>
      <c r="AT169" s="45">
        <v>47.785778036363631</v>
      </c>
      <c r="AU169" s="45">
        <v>1.8521619393939395</v>
      </c>
      <c r="AV169" s="45">
        <v>61.204903942902803</v>
      </c>
      <c r="AW169" s="45">
        <v>15.434682828282828</v>
      </c>
      <c r="AX169" s="45">
        <v>9.1373322343434342</v>
      </c>
      <c r="AY169" s="45">
        <v>0.23152024242424241</v>
      </c>
      <c r="AZ169" s="45">
        <v>3.7043238787878789</v>
      </c>
      <c r="BA169" s="45">
        <v>1.4405703973063972</v>
      </c>
      <c r="BB169" s="45">
        <v>11.021022085861281</v>
      </c>
      <c r="BC169" s="45">
        <v>40.969451667006062</v>
      </c>
      <c r="BD169" s="45"/>
      <c r="BE169" s="45">
        <v>0</v>
      </c>
      <c r="BF169" s="45">
        <v>40.969451667006062</v>
      </c>
      <c r="BG169" s="45">
        <v>53.087083333333339</v>
      </c>
      <c r="BH169" s="45">
        <v>8.3993644785028909</v>
      </c>
      <c r="BI169" s="45">
        <v>2.3263282550843525</v>
      </c>
      <c r="BJ169" s="45">
        <v>383.84371138272417</v>
      </c>
      <c r="BK169" s="45"/>
      <c r="BL169" s="45">
        <v>447.65648744964477</v>
      </c>
      <c r="BM169" s="45">
        <v>2881.1787167244847</v>
      </c>
      <c r="BN169" s="45">
        <f t="shared" si="24"/>
        <v>-4.7067307375242176E-8</v>
      </c>
      <c r="BO169" s="45">
        <f t="shared" si="25"/>
        <v>-3.3260897211837811E-8</v>
      </c>
      <c r="BP169" s="46">
        <f t="shared" si="26"/>
        <v>8.6609686609686669</v>
      </c>
      <c r="BQ169" s="46">
        <f t="shared" si="27"/>
        <v>1.8803418803418819</v>
      </c>
      <c r="BR169" s="64">
        <v>3</v>
      </c>
      <c r="BS169" s="46">
        <f t="shared" si="32"/>
        <v>3.4188034188034218</v>
      </c>
      <c r="BT169" s="46">
        <f t="shared" si="33"/>
        <v>12.25</v>
      </c>
      <c r="BU169" s="46">
        <f t="shared" si="34"/>
        <v>13.960113960113972</v>
      </c>
      <c r="BV169" s="45">
        <f t="shared" si="30"/>
        <v>402.2158322380734</v>
      </c>
      <c r="BW169" s="45">
        <f t="shared" si="28"/>
        <v>402.21583215774518</v>
      </c>
      <c r="BX169" s="45">
        <f t="shared" si="29"/>
        <v>3283.3945488822301</v>
      </c>
      <c r="BY169" s="45">
        <f t="shared" si="35"/>
        <v>39400.734586586761</v>
      </c>
      <c r="BZ169" s="45">
        <f t="shared" si="31"/>
        <v>78801.469173173522</v>
      </c>
      <c r="CA169" s="48">
        <v>43101</v>
      </c>
      <c r="CB169" s="111">
        <v>0</v>
      </c>
      <c r="CC169" s="111">
        <v>0</v>
      </c>
    </row>
    <row r="170" spans="1:81">
      <c r="A170" s="42" t="s">
        <v>395</v>
      </c>
      <c r="B170" s="42" t="s">
        <v>0</v>
      </c>
      <c r="C170" s="42" t="s">
        <v>396</v>
      </c>
      <c r="D170" s="42" t="s">
        <v>652</v>
      </c>
      <c r="E170" s="43" t="s">
        <v>402</v>
      </c>
      <c r="F170" s="43" t="s">
        <v>63</v>
      </c>
      <c r="G170" s="43">
        <v>1</v>
      </c>
      <c r="H170" s="45">
        <v>1041.5999999999999</v>
      </c>
      <c r="I170" s="45">
        <v>1041.5999999999999</v>
      </c>
      <c r="J170" s="45"/>
      <c r="K170" s="45"/>
      <c r="L170" s="45"/>
      <c r="M170" s="45"/>
      <c r="N170" s="45"/>
      <c r="O170" s="45"/>
      <c r="P170" s="45">
        <v>34.088727272727269</v>
      </c>
      <c r="Q170" s="45">
        <v>1075.6887272727272</v>
      </c>
      <c r="R170" s="45">
        <v>215.13774545454544</v>
      </c>
      <c r="S170" s="45">
        <v>16.135330909090907</v>
      </c>
      <c r="T170" s="45">
        <v>10.756887272727273</v>
      </c>
      <c r="U170" s="45">
        <v>2.1513774545454543</v>
      </c>
      <c r="V170" s="45">
        <v>26.89221818181818</v>
      </c>
      <c r="W170" s="45">
        <v>86.055098181818181</v>
      </c>
      <c r="X170" s="45">
        <v>32.270661818181814</v>
      </c>
      <c r="Y170" s="45">
        <v>6.4541323636363632</v>
      </c>
      <c r="Z170" s="45">
        <v>395.85345163636356</v>
      </c>
      <c r="AA170" s="45">
        <v>89.640727272727261</v>
      </c>
      <c r="AB170" s="45">
        <v>119.50901759999999</v>
      </c>
      <c r="AC170" s="45">
        <v>76.967106113163652</v>
      </c>
      <c r="AD170" s="45">
        <v>286.11685098589089</v>
      </c>
      <c r="AE170" s="45">
        <v>117.504</v>
      </c>
      <c r="AF170" s="45">
        <v>397</v>
      </c>
      <c r="AG170" s="45">
        <v>0</v>
      </c>
      <c r="AH170" s="45">
        <v>32.619999999999997</v>
      </c>
      <c r="AI170" s="45">
        <v>0</v>
      </c>
      <c r="AJ170" s="45">
        <v>0</v>
      </c>
      <c r="AK170" s="45">
        <v>3.0700000000000003</v>
      </c>
      <c r="AL170" s="45">
        <v>0</v>
      </c>
      <c r="AM170" s="45">
        <v>550.19400000000007</v>
      </c>
      <c r="AN170" s="45">
        <v>1232.1643026222546</v>
      </c>
      <c r="AO170" s="45">
        <v>5.3981562962962961</v>
      </c>
      <c r="AP170" s="45">
        <v>0.43185250370370371</v>
      </c>
      <c r="AQ170" s="45">
        <v>0.21592625185185185</v>
      </c>
      <c r="AR170" s="45">
        <v>3.7649105454545455</v>
      </c>
      <c r="AS170" s="45">
        <v>1.3854870807272732</v>
      </c>
      <c r="AT170" s="45">
        <v>46.254615272727264</v>
      </c>
      <c r="AU170" s="45">
        <v>1.7928145454545454</v>
      </c>
      <c r="AV170" s="45">
        <v>59.243762496215481</v>
      </c>
      <c r="AW170" s="45">
        <v>14.940121212121211</v>
      </c>
      <c r="AX170" s="45">
        <v>8.8445517575757577</v>
      </c>
      <c r="AY170" s="45">
        <v>0.22410181818181815</v>
      </c>
      <c r="AZ170" s="45">
        <v>3.5856290909090909</v>
      </c>
      <c r="BA170" s="45">
        <v>1.3944113131313129</v>
      </c>
      <c r="BB170" s="45">
        <v>10.667883990626263</v>
      </c>
      <c r="BC170" s="45">
        <v>39.656699182545459</v>
      </c>
      <c r="BD170" s="45"/>
      <c r="BE170" s="45">
        <v>0</v>
      </c>
      <c r="BF170" s="45">
        <v>39.656699182545459</v>
      </c>
      <c r="BG170" s="45">
        <v>53.087083333333339</v>
      </c>
      <c r="BH170" s="45">
        <v>8.3993644785028909</v>
      </c>
      <c r="BI170" s="45">
        <v>2.3263282550843525</v>
      </c>
      <c r="BJ170" s="45">
        <v>383.84371138272417</v>
      </c>
      <c r="BK170" s="45"/>
      <c r="BL170" s="45">
        <v>447.65648744964477</v>
      </c>
      <c r="BM170" s="45">
        <v>2854.4099790233877</v>
      </c>
      <c r="BN170" s="45">
        <f t="shared" si="24"/>
        <v>-4.7067307375242176E-8</v>
      </c>
      <c r="BO170" s="45">
        <f t="shared" si="25"/>
        <v>-3.3260897211837811E-8</v>
      </c>
      <c r="BP170" s="46">
        <f t="shared" si="26"/>
        <v>8.6609686609686669</v>
      </c>
      <c r="BQ170" s="46">
        <f t="shared" si="27"/>
        <v>1.8803418803418819</v>
      </c>
      <c r="BR170" s="64">
        <v>3</v>
      </c>
      <c r="BS170" s="46">
        <f t="shared" si="32"/>
        <v>3.4188034188034218</v>
      </c>
      <c r="BT170" s="46">
        <f t="shared" si="33"/>
        <v>12.25</v>
      </c>
      <c r="BU170" s="46">
        <f t="shared" si="34"/>
        <v>13.960113960113972</v>
      </c>
      <c r="BV170" s="45">
        <f t="shared" si="30"/>
        <v>398.47888594931629</v>
      </c>
      <c r="BW170" s="45">
        <f t="shared" si="28"/>
        <v>398.47888586898807</v>
      </c>
      <c r="BX170" s="45">
        <f t="shared" si="29"/>
        <v>3252.8888648923758</v>
      </c>
      <c r="BY170" s="45">
        <f t="shared" si="35"/>
        <v>39034.666378708513</v>
      </c>
      <c r="BZ170" s="45">
        <f>BX170*24</f>
        <v>78069.332757417025</v>
      </c>
      <c r="CA170" s="48">
        <v>43101</v>
      </c>
      <c r="CB170" s="111">
        <v>0</v>
      </c>
      <c r="CC170" s="111">
        <v>0</v>
      </c>
    </row>
    <row r="171" spans="1:81">
      <c r="A171" s="112" t="s">
        <v>7</v>
      </c>
      <c r="B171" s="113"/>
      <c r="C171" s="113"/>
      <c r="D171" s="113"/>
      <c r="E171" s="113"/>
      <c r="F171" s="113"/>
      <c r="G171" s="114">
        <f t="shared" ref="G171:BO171" si="36">SUBTOTAL(9,G6:G170)</f>
        <v>285</v>
      </c>
      <c r="H171" s="113">
        <f t="shared" si="36"/>
        <v>103109.00000000004</v>
      </c>
      <c r="I171" s="113">
        <f t="shared" si="36"/>
        <v>228329.0399999996</v>
      </c>
      <c r="J171" s="113">
        <f t="shared" si="36"/>
        <v>0</v>
      </c>
      <c r="K171" s="113">
        <f t="shared" si="36"/>
        <v>0</v>
      </c>
      <c r="L171" s="113">
        <f t="shared" si="36"/>
        <v>0</v>
      </c>
      <c r="M171" s="113">
        <f t="shared" si="36"/>
        <v>0</v>
      </c>
      <c r="N171" s="113">
        <f t="shared" si="36"/>
        <v>0</v>
      </c>
      <c r="O171" s="113">
        <f t="shared" si="36"/>
        <v>0</v>
      </c>
      <c r="P171" s="113">
        <f t="shared" si="36"/>
        <v>7196.8810254545297</v>
      </c>
      <c r="Q171" s="113">
        <f t="shared" si="36"/>
        <v>235525.92102545427</v>
      </c>
      <c r="R171" s="113">
        <f t="shared" si="36"/>
        <v>47105.184205090918</v>
      </c>
      <c r="S171" s="113">
        <f t="shared" si="36"/>
        <v>3532.8888153818107</v>
      </c>
      <c r="T171" s="113">
        <f t="shared" si="36"/>
        <v>2355.2592102545432</v>
      </c>
      <c r="U171" s="113">
        <f t="shared" si="36"/>
        <v>471.05184205090853</v>
      </c>
      <c r="V171" s="113">
        <f t="shared" si="36"/>
        <v>5888.1480256363648</v>
      </c>
      <c r="W171" s="113">
        <f t="shared" si="36"/>
        <v>18842.073682036345</v>
      </c>
      <c r="X171" s="113">
        <f t="shared" si="36"/>
        <v>7065.7776307636213</v>
      </c>
      <c r="Y171" s="113">
        <f t="shared" si="36"/>
        <v>1413.1555261527271</v>
      </c>
      <c r="Z171" s="113">
        <f t="shared" si="36"/>
        <v>86673.538937367237</v>
      </c>
      <c r="AA171" s="113">
        <f t="shared" si="36"/>
        <v>19627.160085454554</v>
      </c>
      <c r="AB171" s="113">
        <f t="shared" si="36"/>
        <v>26166.929825927979</v>
      </c>
      <c r="AC171" s="113">
        <f t="shared" si="36"/>
        <v>16852.225087388804</v>
      </c>
      <c r="AD171" s="113">
        <f t="shared" si="36"/>
        <v>62646.314998771326</v>
      </c>
      <c r="AE171" s="113">
        <f t="shared" si="36"/>
        <v>48058.257599999954</v>
      </c>
      <c r="AF171" s="113">
        <f t="shared" si="36"/>
        <v>104330.20000000001</v>
      </c>
      <c r="AG171" s="113">
        <f t="shared" si="36"/>
        <v>5296.8</v>
      </c>
      <c r="AH171" s="113">
        <f t="shared" si="36"/>
        <v>7983.269999999995</v>
      </c>
      <c r="AI171" s="113">
        <f t="shared" si="36"/>
        <v>318.47999999999996</v>
      </c>
      <c r="AJ171" s="113">
        <f t="shared" si="36"/>
        <v>0</v>
      </c>
      <c r="AK171" s="113">
        <f t="shared" si="36"/>
        <v>874.95000000000334</v>
      </c>
      <c r="AL171" s="113">
        <f t="shared" si="36"/>
        <v>845.77</v>
      </c>
      <c r="AM171" s="113">
        <f t="shared" si="36"/>
        <v>167707.72759999987</v>
      </c>
      <c r="AN171" s="113">
        <f t="shared" si="36"/>
        <v>317027.58153613919</v>
      </c>
      <c r="AO171" s="113">
        <f t="shared" si="36"/>
        <v>1181.945763016435</v>
      </c>
      <c r="AP171" s="113">
        <f t="shared" si="36"/>
        <v>94.555661041314806</v>
      </c>
      <c r="AQ171" s="113">
        <f t="shared" si="36"/>
        <v>47.277830520657403</v>
      </c>
      <c r="AR171" s="113">
        <f t="shared" si="36"/>
        <v>824.34072358909259</v>
      </c>
      <c r="AS171" s="113">
        <f t="shared" si="36"/>
        <v>303.35738628078548</v>
      </c>
      <c r="AT171" s="113">
        <f t="shared" si="36"/>
        <v>10127.614604094522</v>
      </c>
      <c r="AU171" s="113">
        <f t="shared" si="36"/>
        <v>392.54320170909119</v>
      </c>
      <c r="AV171" s="113">
        <f t="shared" si="36"/>
        <v>12971.635170251931</v>
      </c>
      <c r="AW171" s="113">
        <f t="shared" si="36"/>
        <v>3271.1933475757546</v>
      </c>
      <c r="AX171" s="113">
        <f t="shared" si="36"/>
        <v>1936.5464617648456</v>
      </c>
      <c r="AY171" s="113">
        <f t="shared" si="36"/>
        <v>49.067900213636392</v>
      </c>
      <c r="AZ171" s="113">
        <f t="shared" si="36"/>
        <v>785.08640341818239</v>
      </c>
      <c r="BA171" s="113">
        <f t="shared" si="36"/>
        <v>305.3113791070698</v>
      </c>
      <c r="BB171" s="113">
        <f t="shared" si="36"/>
        <v>2335.771621085255</v>
      </c>
      <c r="BC171" s="113">
        <f t="shared" si="36"/>
        <v>8682.9771131647594</v>
      </c>
      <c r="BD171" s="113">
        <f t="shared" si="36"/>
        <v>0</v>
      </c>
      <c r="BE171" s="113">
        <f t="shared" si="36"/>
        <v>0</v>
      </c>
      <c r="BF171" s="113">
        <f t="shared" si="36"/>
        <v>8682.9771131647594</v>
      </c>
      <c r="BG171" s="113">
        <f t="shared" si="36"/>
        <v>12567.141458333379</v>
      </c>
      <c r="BH171" s="113">
        <f t="shared" si="36"/>
        <v>1737.5230791666709</v>
      </c>
      <c r="BI171" s="113">
        <f t="shared" si="36"/>
        <v>511.82022222222207</v>
      </c>
      <c r="BJ171" s="113">
        <f t="shared" si="36"/>
        <v>79403.305931944618</v>
      </c>
      <c r="BK171" s="113">
        <f t="shared" si="36"/>
        <v>0</v>
      </c>
      <c r="BL171" s="113">
        <f t="shared" si="36"/>
        <v>94219.79069166664</v>
      </c>
      <c r="BM171" s="113">
        <f t="shared" si="36"/>
        <v>668427.90553667617</v>
      </c>
      <c r="BN171" s="113">
        <f t="shared" si="36"/>
        <v>-1.3414182601944054E-5</v>
      </c>
      <c r="BO171" s="113">
        <f t="shared" si="36"/>
        <v>-9.4793557053737694E-6</v>
      </c>
      <c r="BP171" s="113"/>
      <c r="BQ171" s="113"/>
      <c r="BR171" s="113"/>
      <c r="BS171" s="113"/>
      <c r="BT171" s="113"/>
      <c r="BU171" s="113"/>
      <c r="BV171" s="113">
        <f>SUBTOTAL(9,BV6:BV170)</f>
        <v>100963.69941353313</v>
      </c>
      <c r="BW171" s="113">
        <f>SUBTOTAL(9,BW6:BW170)</f>
        <v>100963.69939063974</v>
      </c>
      <c r="BX171" s="113">
        <f>SUBTOTAL(9,BX6:BX170)</f>
        <v>769391.60492731677</v>
      </c>
      <c r="BY171" s="113">
        <f>SUBTOTAL(9,BY6:BY170)</f>
        <v>9232699.2591277938</v>
      </c>
      <c r="BZ171" s="113">
        <f>SUBTOTAL(9,BZ6:BZ170)</f>
        <v>18465398.518255588</v>
      </c>
      <c r="CA171" s="113"/>
      <c r="CB171" s="113"/>
      <c r="CC171" s="113"/>
    </row>
    <row r="172" spans="1:81">
      <c r="BI172" s="53"/>
      <c r="BL172" s="126" t="s">
        <v>733</v>
      </c>
      <c r="BM172" s="119"/>
      <c r="BN172" s="53"/>
      <c r="BO172" s="53"/>
      <c r="BP172" s="53"/>
      <c r="BQ172" s="53"/>
      <c r="BR172" s="53"/>
      <c r="BS172" s="53"/>
      <c r="BT172" s="53"/>
      <c r="BU172" s="53"/>
      <c r="BV172" s="53"/>
      <c r="BW172" s="53"/>
      <c r="BX172" s="53"/>
      <c r="BY172" s="53"/>
      <c r="BZ172" s="53"/>
    </row>
    <row r="173" spans="1:81" ht="15">
      <c r="BL173" s="126" t="s">
        <v>730</v>
      </c>
      <c r="BM173" s="119">
        <f>BM171*12</f>
        <v>8021134.8664401136</v>
      </c>
      <c r="BW173" s="67"/>
      <c r="BX173" s="67"/>
      <c r="BY173"/>
      <c r="BZ173"/>
      <c r="CA173"/>
    </row>
    <row r="174" spans="1:81" ht="15">
      <c r="BL174" s="126" t="s">
        <v>731</v>
      </c>
      <c r="BM174" s="119">
        <f>ROUND(BM171*24,4)</f>
        <v>16042269.732899999</v>
      </c>
      <c r="BW174" s="67"/>
      <c r="BX174" s="67"/>
      <c r="BY174"/>
      <c r="BZ174"/>
      <c r="CA174"/>
      <c r="CB174" s="124"/>
    </row>
    <row r="175" spans="1:81" ht="15">
      <c r="A175" s="115"/>
      <c r="B175" s="115"/>
      <c r="BL175" s="126" t="s">
        <v>732</v>
      </c>
      <c r="BM175" s="119">
        <f>BM174+'RESUMO GERAL APOIO IMPOSTO CD'!BM193</f>
        <v>85785410.537374318</v>
      </c>
      <c r="BY175"/>
      <c r="BZ175"/>
      <c r="CA175"/>
    </row>
  </sheetData>
  <sheetProtection sheet="1" objects="1" scenarios="1"/>
  <autoFilter ref="A4:CC170" xr:uid="{00000000-0009-0000-0000-000004000000}"/>
  <mergeCells count="20">
    <mergeCell ref="H2:Q3"/>
    <mergeCell ref="R2:AN2"/>
    <mergeCell ref="AO2:AV3"/>
    <mergeCell ref="AW2:BF2"/>
    <mergeCell ref="BG2:BL3"/>
    <mergeCell ref="CC2:CC4"/>
    <mergeCell ref="CE2:CE4"/>
    <mergeCell ref="R3:Z3"/>
    <mergeCell ref="AA3:AD3"/>
    <mergeCell ref="AE3:AM3"/>
    <mergeCell ref="AN3:AN4"/>
    <mergeCell ref="AW3:BC3"/>
    <mergeCell ref="BD3:BE3"/>
    <mergeCell ref="BN2:BW3"/>
    <mergeCell ref="BX2:BX4"/>
    <mergeCell ref="BY2:BY4"/>
    <mergeCell ref="BZ2:BZ4"/>
    <mergeCell ref="CA2:CA4"/>
    <mergeCell ref="CB2:CB4"/>
    <mergeCell ref="BM2:BM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C197"/>
  <sheetViews>
    <sheetView showGridLines="0" zoomScaleNormal="100" workbookViewId="0">
      <pane xSplit="2" ySplit="5" topLeftCell="BQ185" activePane="bottomRight" state="frozen"/>
      <selection pane="topRight" activeCell="C1" sqref="C1"/>
      <selection pane="bottomLeft" activeCell="A6" sqref="A6"/>
      <selection pane="bottomRight" activeCell="BT194" sqref="BT194"/>
    </sheetView>
  </sheetViews>
  <sheetFormatPr defaultRowHeight="12.75"/>
  <cols>
    <col min="1" max="1" width="25.140625" style="10" customWidth="1"/>
    <col min="2" max="2" width="45.140625" style="10" customWidth="1"/>
    <col min="3" max="4" width="30.28515625" style="10" customWidth="1"/>
    <col min="5" max="5" width="12.140625" style="10" customWidth="1"/>
    <col min="6" max="6" width="11.85546875" style="10" customWidth="1"/>
    <col min="7" max="7" width="15.140625" style="10" customWidth="1"/>
    <col min="8" max="8" width="14.7109375" style="10" customWidth="1"/>
    <col min="9" max="76" width="16.5703125" style="10" customWidth="1"/>
    <col min="77" max="77" width="19.42578125" style="10" customWidth="1"/>
    <col min="78" max="78" width="23.28515625" style="10" customWidth="1"/>
    <col min="79" max="79" width="20.42578125" style="10" customWidth="1"/>
    <col min="80" max="80" width="22.5703125" style="10" customWidth="1"/>
    <col min="81" max="81" width="20.5703125" style="10" customWidth="1"/>
    <col min="82" max="16384" width="9.140625" style="10"/>
  </cols>
  <sheetData>
    <row r="1" spans="1:81" ht="35.25" customHeight="1">
      <c r="A1" s="8" t="s">
        <v>45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</row>
    <row r="2" spans="1:81" ht="35.25" customHeight="1">
      <c r="A2" s="11"/>
      <c r="B2" s="11"/>
      <c r="C2" s="11"/>
      <c r="D2" s="11"/>
      <c r="E2" s="11"/>
      <c r="F2" s="11"/>
      <c r="G2" s="11"/>
      <c r="H2" s="145" t="s">
        <v>655</v>
      </c>
      <c r="I2" s="146"/>
      <c r="J2" s="146"/>
      <c r="K2" s="146"/>
      <c r="L2" s="146"/>
      <c r="M2" s="146"/>
      <c r="N2" s="146"/>
      <c r="O2" s="146"/>
      <c r="P2" s="146"/>
      <c r="Q2" s="147"/>
      <c r="R2" s="151" t="s">
        <v>656</v>
      </c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2" t="s">
        <v>657</v>
      </c>
      <c r="AP2" s="152"/>
      <c r="AQ2" s="152"/>
      <c r="AR2" s="152"/>
      <c r="AS2" s="152"/>
      <c r="AT2" s="152"/>
      <c r="AU2" s="152"/>
      <c r="AV2" s="152"/>
      <c r="AW2" s="153" t="s">
        <v>658</v>
      </c>
      <c r="AX2" s="154"/>
      <c r="AY2" s="154"/>
      <c r="AZ2" s="154"/>
      <c r="BA2" s="154"/>
      <c r="BB2" s="154"/>
      <c r="BC2" s="154"/>
      <c r="BD2" s="154"/>
      <c r="BE2" s="154"/>
      <c r="BF2" s="155"/>
      <c r="BG2" s="156" t="s">
        <v>659</v>
      </c>
      <c r="BH2" s="156"/>
      <c r="BI2" s="156"/>
      <c r="BJ2" s="156"/>
      <c r="BK2" s="156"/>
      <c r="BL2" s="156"/>
      <c r="BM2" s="142" t="s">
        <v>46</v>
      </c>
      <c r="BN2" s="140" t="s">
        <v>721</v>
      </c>
      <c r="BO2" s="140"/>
      <c r="BP2" s="140"/>
      <c r="BQ2" s="140"/>
      <c r="BR2" s="140"/>
      <c r="BS2" s="140"/>
      <c r="BT2" s="140"/>
      <c r="BU2" s="140"/>
      <c r="BV2" s="140"/>
      <c r="BW2" s="140"/>
      <c r="BX2" s="141" t="s">
        <v>47</v>
      </c>
      <c r="BY2" s="141" t="s">
        <v>19</v>
      </c>
      <c r="BZ2" s="141" t="s">
        <v>654</v>
      </c>
      <c r="CA2" s="127" t="s">
        <v>48</v>
      </c>
      <c r="CB2" s="127" t="s">
        <v>49</v>
      </c>
      <c r="CC2" s="127" t="s">
        <v>50</v>
      </c>
    </row>
    <row r="3" spans="1:81" ht="15" customHeight="1">
      <c r="H3" s="148"/>
      <c r="I3" s="149"/>
      <c r="J3" s="149"/>
      <c r="K3" s="149"/>
      <c r="L3" s="149"/>
      <c r="M3" s="149"/>
      <c r="N3" s="149"/>
      <c r="O3" s="149"/>
      <c r="P3" s="149"/>
      <c r="Q3" s="150"/>
      <c r="R3" s="128" t="s">
        <v>660</v>
      </c>
      <c r="S3" s="128"/>
      <c r="T3" s="128"/>
      <c r="U3" s="128"/>
      <c r="V3" s="128"/>
      <c r="W3" s="128"/>
      <c r="X3" s="128"/>
      <c r="Y3" s="128"/>
      <c r="Z3" s="128"/>
      <c r="AA3" s="129" t="s">
        <v>661</v>
      </c>
      <c r="AB3" s="130"/>
      <c r="AC3" s="130"/>
      <c r="AD3" s="131"/>
      <c r="AE3" s="132" t="s">
        <v>662</v>
      </c>
      <c r="AF3" s="132"/>
      <c r="AG3" s="132"/>
      <c r="AH3" s="132"/>
      <c r="AI3" s="132"/>
      <c r="AJ3" s="132"/>
      <c r="AK3" s="132"/>
      <c r="AL3" s="132"/>
      <c r="AM3" s="132"/>
      <c r="AN3" s="133" t="s">
        <v>663</v>
      </c>
      <c r="AO3" s="152"/>
      <c r="AP3" s="152"/>
      <c r="AQ3" s="152"/>
      <c r="AR3" s="152"/>
      <c r="AS3" s="152"/>
      <c r="AT3" s="152"/>
      <c r="AU3" s="152"/>
      <c r="AV3" s="152"/>
      <c r="AW3" s="135" t="s">
        <v>664</v>
      </c>
      <c r="AX3" s="135"/>
      <c r="AY3" s="135"/>
      <c r="AZ3" s="135"/>
      <c r="BA3" s="135"/>
      <c r="BB3" s="135"/>
      <c r="BC3" s="135"/>
      <c r="BD3" s="136" t="s">
        <v>665</v>
      </c>
      <c r="BE3" s="137"/>
      <c r="BF3" s="138" t="s">
        <v>666</v>
      </c>
      <c r="BG3" s="156"/>
      <c r="BH3" s="156"/>
      <c r="BI3" s="156"/>
      <c r="BJ3" s="156"/>
      <c r="BK3" s="156"/>
      <c r="BL3" s="156"/>
      <c r="BM3" s="143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1"/>
      <c r="BY3" s="141"/>
      <c r="BZ3" s="141"/>
      <c r="CA3" s="127"/>
      <c r="CB3" s="127"/>
      <c r="CC3" s="127"/>
    </row>
    <row r="4" spans="1:81" ht="76.5">
      <c r="A4" s="12" t="s">
        <v>51</v>
      </c>
      <c r="B4" s="12" t="s">
        <v>52</v>
      </c>
      <c r="C4" s="12" t="s">
        <v>53</v>
      </c>
      <c r="D4" s="12" t="s">
        <v>54</v>
      </c>
      <c r="E4" s="13" t="s">
        <v>55</v>
      </c>
      <c r="F4" s="13" t="s">
        <v>56</v>
      </c>
      <c r="G4" s="12" t="s">
        <v>57</v>
      </c>
      <c r="H4" s="14" t="s">
        <v>667</v>
      </c>
      <c r="I4" s="14" t="s">
        <v>18</v>
      </c>
      <c r="J4" s="14" t="s">
        <v>668</v>
      </c>
      <c r="K4" s="14" t="s">
        <v>669</v>
      </c>
      <c r="L4" s="14" t="s">
        <v>670</v>
      </c>
      <c r="M4" s="14" t="s">
        <v>671</v>
      </c>
      <c r="N4" s="14" t="s">
        <v>672</v>
      </c>
      <c r="O4" s="14" t="s">
        <v>673</v>
      </c>
      <c r="P4" s="14" t="s">
        <v>674</v>
      </c>
      <c r="Q4" s="14" t="s">
        <v>675</v>
      </c>
      <c r="R4" s="15" t="s">
        <v>676</v>
      </c>
      <c r="S4" s="15" t="s">
        <v>677</v>
      </c>
      <c r="T4" s="15" t="s">
        <v>678</v>
      </c>
      <c r="U4" s="15" t="s">
        <v>679</v>
      </c>
      <c r="V4" s="15" t="s">
        <v>680</v>
      </c>
      <c r="W4" s="15" t="s">
        <v>681</v>
      </c>
      <c r="X4" s="15" t="s">
        <v>682</v>
      </c>
      <c r="Y4" s="15" t="s">
        <v>683</v>
      </c>
      <c r="Z4" s="15" t="s">
        <v>684</v>
      </c>
      <c r="AA4" s="16" t="s">
        <v>685</v>
      </c>
      <c r="AB4" s="16" t="s">
        <v>686</v>
      </c>
      <c r="AC4" s="16" t="s">
        <v>687</v>
      </c>
      <c r="AD4" s="16" t="s">
        <v>688</v>
      </c>
      <c r="AE4" s="15" t="s">
        <v>689</v>
      </c>
      <c r="AF4" s="15" t="s">
        <v>690</v>
      </c>
      <c r="AG4" s="15" t="s">
        <v>691</v>
      </c>
      <c r="AH4" s="15" t="s">
        <v>692</v>
      </c>
      <c r="AI4" s="15" t="s">
        <v>693</v>
      </c>
      <c r="AJ4" s="15" t="s">
        <v>694</v>
      </c>
      <c r="AK4" s="15" t="s">
        <v>695</v>
      </c>
      <c r="AL4" s="15" t="s">
        <v>696</v>
      </c>
      <c r="AM4" s="15" t="s">
        <v>697</v>
      </c>
      <c r="AN4" s="134"/>
      <c r="AO4" s="17" t="s">
        <v>698</v>
      </c>
      <c r="AP4" s="17" t="s">
        <v>699</v>
      </c>
      <c r="AQ4" s="17" t="s">
        <v>700</v>
      </c>
      <c r="AR4" s="17" t="s">
        <v>701</v>
      </c>
      <c r="AS4" s="17" t="s">
        <v>702</v>
      </c>
      <c r="AT4" s="16" t="s">
        <v>703</v>
      </c>
      <c r="AU4" s="17" t="s">
        <v>704</v>
      </c>
      <c r="AV4" s="17" t="s">
        <v>705</v>
      </c>
      <c r="AW4" s="18" t="s">
        <v>706</v>
      </c>
      <c r="AX4" s="18" t="s">
        <v>707</v>
      </c>
      <c r="AY4" s="18" t="s">
        <v>708</v>
      </c>
      <c r="AZ4" s="18" t="s">
        <v>709</v>
      </c>
      <c r="BA4" s="18" t="s">
        <v>710</v>
      </c>
      <c r="BB4" s="18" t="s">
        <v>711</v>
      </c>
      <c r="BC4" s="18" t="s">
        <v>712</v>
      </c>
      <c r="BD4" s="19" t="s">
        <v>713</v>
      </c>
      <c r="BE4" s="19" t="s">
        <v>714</v>
      </c>
      <c r="BF4" s="139"/>
      <c r="BG4" s="20" t="s">
        <v>715</v>
      </c>
      <c r="BH4" s="20" t="s">
        <v>716</v>
      </c>
      <c r="BI4" s="20" t="s">
        <v>717</v>
      </c>
      <c r="BJ4" s="20" t="s">
        <v>718</v>
      </c>
      <c r="BK4" s="20" t="s">
        <v>719</v>
      </c>
      <c r="BL4" s="20" t="s">
        <v>720</v>
      </c>
      <c r="BM4" s="144"/>
      <c r="BN4" s="21" t="s">
        <v>722</v>
      </c>
      <c r="BO4" s="21" t="s">
        <v>723</v>
      </c>
      <c r="BP4" s="21" t="s">
        <v>724</v>
      </c>
      <c r="BQ4" s="21" t="s">
        <v>725</v>
      </c>
      <c r="BR4" s="21" t="s">
        <v>726</v>
      </c>
      <c r="BS4" s="22" t="s">
        <v>58</v>
      </c>
      <c r="BT4" s="23" t="s">
        <v>59</v>
      </c>
      <c r="BU4" s="23" t="s">
        <v>60</v>
      </c>
      <c r="BV4" s="21" t="s">
        <v>61</v>
      </c>
      <c r="BW4" s="21" t="s">
        <v>727</v>
      </c>
      <c r="BX4" s="141"/>
      <c r="BY4" s="141"/>
      <c r="BZ4" s="141"/>
      <c r="CA4" s="127"/>
      <c r="CB4" s="127"/>
      <c r="CC4" s="127"/>
    </row>
    <row r="5" spans="1:81">
      <c r="A5" s="12"/>
      <c r="B5" s="12"/>
      <c r="C5" s="12"/>
      <c r="D5" s="12"/>
      <c r="E5" s="13"/>
      <c r="F5" s="13"/>
      <c r="G5" s="12"/>
      <c r="H5" s="14"/>
      <c r="I5" s="14"/>
      <c r="J5" s="24">
        <v>0.3</v>
      </c>
      <c r="K5" s="25">
        <v>190.8</v>
      </c>
      <c r="L5" s="24"/>
      <c r="M5" s="24">
        <v>0</v>
      </c>
      <c r="N5" s="24">
        <v>0</v>
      </c>
      <c r="O5" s="24"/>
      <c r="P5" s="24">
        <v>0</v>
      </c>
      <c r="Q5" s="14"/>
      <c r="R5" s="26">
        <v>0.2</v>
      </c>
      <c r="S5" s="26">
        <v>1.4999999999999999E-2</v>
      </c>
      <c r="T5" s="26">
        <v>0.01</v>
      </c>
      <c r="U5" s="26">
        <v>2E-3</v>
      </c>
      <c r="V5" s="26">
        <v>2.5000000000000001E-2</v>
      </c>
      <c r="W5" s="26">
        <v>0.08</v>
      </c>
      <c r="X5" s="26">
        <v>0.03</v>
      </c>
      <c r="Y5" s="26">
        <v>6.0000000000000001E-3</v>
      </c>
      <c r="Z5" s="26">
        <v>0.3680000000000001</v>
      </c>
      <c r="AA5" s="27">
        <v>8.3333333333333329E-2</v>
      </c>
      <c r="AB5" s="27">
        <v>0.1111111111111111</v>
      </c>
      <c r="AC5" s="27">
        <v>7.1555555555555567E-2</v>
      </c>
      <c r="AD5" s="27">
        <v>0.26600000000000001</v>
      </c>
      <c r="AE5" s="15"/>
      <c r="AF5" s="15"/>
      <c r="AG5" s="15"/>
      <c r="AH5" s="15"/>
      <c r="AI5" s="15"/>
      <c r="AJ5" s="15"/>
      <c r="AK5" s="28">
        <v>3.0700000000000003</v>
      </c>
      <c r="AL5" s="15"/>
      <c r="AM5" s="15"/>
      <c r="AN5" s="29"/>
      <c r="AO5" s="30">
        <v>5.0183256172839511E-3</v>
      </c>
      <c r="AP5" s="30">
        <v>4.0146604938271608E-4</v>
      </c>
      <c r="AQ5" s="30">
        <v>2.0073302469135804E-4</v>
      </c>
      <c r="AR5" s="30">
        <v>3.5000000000000005E-3</v>
      </c>
      <c r="AS5" s="30">
        <v>1.2880000000000005E-3</v>
      </c>
      <c r="AT5" s="27">
        <v>4.2999999999999997E-2</v>
      </c>
      <c r="AU5" s="30">
        <v>1.6666666666666668E-3</v>
      </c>
      <c r="AV5" s="30">
        <v>5.5075191358024689E-2</v>
      </c>
      <c r="AW5" s="31">
        <v>1.3888888888888888E-2</v>
      </c>
      <c r="AX5" s="31">
        <v>8.2222222222222228E-3</v>
      </c>
      <c r="AY5" s="31">
        <v>2.0833333333333332E-4</v>
      </c>
      <c r="AZ5" s="31">
        <v>3.3333333333333335E-3</v>
      </c>
      <c r="BA5" s="31">
        <v>1.2962962962962963E-3</v>
      </c>
      <c r="BB5" s="31">
        <v>9.9172592592592611E-3</v>
      </c>
      <c r="BC5" s="31">
        <v>3.6866333333333334E-2</v>
      </c>
      <c r="BD5" s="32">
        <v>0</v>
      </c>
      <c r="BE5" s="32">
        <v>0</v>
      </c>
      <c r="BF5" s="33">
        <v>3.6866333333333334E-2</v>
      </c>
      <c r="BG5" s="34"/>
      <c r="BH5" s="34"/>
      <c r="BI5" s="34"/>
      <c r="BJ5" s="34"/>
      <c r="BK5" s="34"/>
      <c r="BL5" s="34"/>
      <c r="BM5" s="35"/>
      <c r="BN5" s="36">
        <f>'LANCES DO PREGÃO'!D10</f>
        <v>-8.2602882006328366E-8</v>
      </c>
      <c r="BO5" s="36">
        <f>'LANCES DO PREGÃO'!F10</f>
        <v>-5.8372703284472042E-8</v>
      </c>
      <c r="BP5" s="37">
        <v>7.6</v>
      </c>
      <c r="BQ5" s="37">
        <v>1.65</v>
      </c>
      <c r="BR5" s="38"/>
      <c r="BS5" s="39"/>
      <c r="BT5" s="39"/>
      <c r="BU5" s="39"/>
      <c r="BV5" s="38"/>
      <c r="BW5" s="38"/>
      <c r="BX5" s="40"/>
      <c r="BY5" s="40"/>
      <c r="BZ5" s="40"/>
      <c r="CA5" s="102"/>
      <c r="CB5" s="102"/>
      <c r="CC5" s="102"/>
    </row>
    <row r="6" spans="1:81">
      <c r="A6" s="41" t="s">
        <v>65</v>
      </c>
      <c r="B6" s="41" t="s">
        <v>66</v>
      </c>
      <c r="C6" s="41" t="s">
        <v>67</v>
      </c>
      <c r="D6" s="42" t="s">
        <v>68</v>
      </c>
      <c r="E6" s="43" t="s">
        <v>62</v>
      </c>
      <c r="F6" s="43" t="s">
        <v>63</v>
      </c>
      <c r="G6" s="43">
        <v>1</v>
      </c>
      <c r="H6" s="44">
        <v>1281.1600000000001</v>
      </c>
      <c r="I6" s="45">
        <v>1281.1600000000001</v>
      </c>
      <c r="J6" s="45"/>
      <c r="K6" s="45"/>
      <c r="L6" s="45"/>
      <c r="M6" s="45"/>
      <c r="N6" s="45"/>
      <c r="O6" s="45"/>
      <c r="P6" s="45"/>
      <c r="Q6" s="45">
        <v>1281.1600000000001</v>
      </c>
      <c r="R6" s="45">
        <v>256.23200000000003</v>
      </c>
      <c r="S6" s="45">
        <v>19.217400000000001</v>
      </c>
      <c r="T6" s="45">
        <v>12.8116</v>
      </c>
      <c r="U6" s="45">
        <v>2.5623200000000002</v>
      </c>
      <c r="V6" s="45">
        <v>32.029000000000003</v>
      </c>
      <c r="W6" s="45">
        <v>102.4928</v>
      </c>
      <c r="X6" s="45">
        <v>38.434800000000003</v>
      </c>
      <c r="Y6" s="45">
        <v>7.6869600000000009</v>
      </c>
      <c r="Z6" s="45">
        <v>471.46688</v>
      </c>
      <c r="AA6" s="45">
        <v>106.76333333333334</v>
      </c>
      <c r="AB6" s="45">
        <v>142.35111111111112</v>
      </c>
      <c r="AC6" s="45">
        <v>91.674115555555574</v>
      </c>
      <c r="AD6" s="45">
        <v>340.78856000000007</v>
      </c>
      <c r="AE6" s="45">
        <v>103.13039999999999</v>
      </c>
      <c r="AF6" s="45">
        <v>397</v>
      </c>
      <c r="AG6" s="45">
        <v>0</v>
      </c>
      <c r="AH6" s="45">
        <v>0</v>
      </c>
      <c r="AI6" s="45">
        <v>9.84</v>
      </c>
      <c r="AJ6" s="45">
        <v>0</v>
      </c>
      <c r="AK6" s="45">
        <v>3.0700000000000003</v>
      </c>
      <c r="AL6" s="45">
        <v>0</v>
      </c>
      <c r="AM6" s="45">
        <v>513.04039999999998</v>
      </c>
      <c r="AN6" s="45">
        <v>1325.29584</v>
      </c>
      <c r="AO6" s="45">
        <v>6.4292780478395075</v>
      </c>
      <c r="AP6" s="45">
        <v>0.51434224382716054</v>
      </c>
      <c r="AQ6" s="45">
        <v>0.25717112191358027</v>
      </c>
      <c r="AR6" s="45">
        <v>4.4840600000000013</v>
      </c>
      <c r="AS6" s="45">
        <v>1.6501340800000008</v>
      </c>
      <c r="AT6" s="45">
        <v>55.089880000000001</v>
      </c>
      <c r="AU6" s="45">
        <v>2.1352666666666669</v>
      </c>
      <c r="AV6" s="45">
        <v>70.560132160246923</v>
      </c>
      <c r="AW6" s="45">
        <v>17.79388888888889</v>
      </c>
      <c r="AX6" s="45">
        <v>10.533982222222223</v>
      </c>
      <c r="AY6" s="45">
        <v>0.26690833333333336</v>
      </c>
      <c r="AZ6" s="45">
        <v>4.2705333333333337</v>
      </c>
      <c r="BA6" s="45">
        <v>1.660762962962963</v>
      </c>
      <c r="BB6" s="45">
        <v>12.705595872592596</v>
      </c>
      <c r="BC6" s="45">
        <v>47.23167161333334</v>
      </c>
      <c r="BD6" s="45">
        <v>174.70363636363635</v>
      </c>
      <c r="BE6" s="45">
        <v>174.70363636363635</v>
      </c>
      <c r="BF6" s="45">
        <v>221.93530797696968</v>
      </c>
      <c r="BG6" s="45">
        <v>67.580104166666672</v>
      </c>
      <c r="BH6" s="45"/>
      <c r="BI6" s="45">
        <v>0</v>
      </c>
      <c r="BJ6" s="45"/>
      <c r="BK6" s="45"/>
      <c r="BL6" s="45">
        <v>67.580104166666672</v>
      </c>
      <c r="BM6" s="45">
        <v>2966.5313843038839</v>
      </c>
      <c r="BN6" s="45">
        <f t="shared" ref="BN6:BN69" si="0">$BN$5*G6</f>
        <v>-8.2602882006328366E-8</v>
      </c>
      <c r="BO6" s="45">
        <f t="shared" ref="BO6:BO69" si="1">$BO$5*G6</f>
        <v>-5.8372703284472042E-8</v>
      </c>
      <c r="BP6" s="46">
        <f>((100/((100-$BT6)%)-100)*$BP$5)/$BT6</f>
        <v>8.6609686609686669</v>
      </c>
      <c r="BQ6" s="46">
        <f t="shared" ref="BQ6:BQ69" si="2">((100/((100-$BT6)%)-100)*$BQ$5)/$BT6</f>
        <v>1.8803418803418819</v>
      </c>
      <c r="BR6" s="47">
        <v>3</v>
      </c>
      <c r="BS6" s="46">
        <f>((100/((100-$BT6)%)-100)*BR6)/$BT6</f>
        <v>3.4188034188034218</v>
      </c>
      <c r="BT6" s="46">
        <f>$BP$5+$BQ$5+BR6</f>
        <v>12.25</v>
      </c>
      <c r="BU6" s="46">
        <f>BP6+BQ6+BS6</f>
        <v>13.960113960113972</v>
      </c>
      <c r="BV6" s="45">
        <f t="shared" ref="BV6:BV69" si="3">((BO6+BN6+BM6)*BU6)%</f>
        <v>414.13116189168841</v>
      </c>
      <c r="BW6" s="45">
        <f>BN6+BO6+BV6</f>
        <v>414.13116175071281</v>
      </c>
      <c r="BX6" s="45">
        <f>BM6+BW6</f>
        <v>3380.6625460545965</v>
      </c>
      <c r="BY6" s="45">
        <f>BX6*12</f>
        <v>40567.950552655158</v>
      </c>
      <c r="BZ6" s="45">
        <f>BX6*24</f>
        <v>81135.901105310317</v>
      </c>
      <c r="CA6" s="48">
        <v>43101</v>
      </c>
      <c r="CB6" s="49">
        <v>0</v>
      </c>
      <c r="CC6" s="49">
        <v>0</v>
      </c>
    </row>
    <row r="7" spans="1:81">
      <c r="A7" s="41" t="s">
        <v>69</v>
      </c>
      <c r="B7" s="41" t="s">
        <v>66</v>
      </c>
      <c r="C7" s="41" t="s">
        <v>70</v>
      </c>
      <c r="D7" s="42" t="s">
        <v>71</v>
      </c>
      <c r="E7" s="43" t="s">
        <v>62</v>
      </c>
      <c r="F7" s="43" t="s">
        <v>63</v>
      </c>
      <c r="G7" s="43">
        <v>1</v>
      </c>
      <c r="H7" s="44">
        <v>1281.1600000000001</v>
      </c>
      <c r="I7" s="45">
        <v>1281.1600000000001</v>
      </c>
      <c r="J7" s="45"/>
      <c r="K7" s="45"/>
      <c r="L7" s="45"/>
      <c r="M7" s="45"/>
      <c r="N7" s="45"/>
      <c r="O7" s="45"/>
      <c r="P7" s="45"/>
      <c r="Q7" s="45">
        <v>1281.1600000000001</v>
      </c>
      <c r="R7" s="45">
        <v>256.23200000000003</v>
      </c>
      <c r="S7" s="45">
        <v>19.217400000000001</v>
      </c>
      <c r="T7" s="45">
        <v>12.8116</v>
      </c>
      <c r="U7" s="45">
        <v>2.5623200000000002</v>
      </c>
      <c r="V7" s="45">
        <v>32.029000000000003</v>
      </c>
      <c r="W7" s="45">
        <v>102.4928</v>
      </c>
      <c r="X7" s="45">
        <v>38.434800000000003</v>
      </c>
      <c r="Y7" s="45">
        <v>7.6869600000000009</v>
      </c>
      <c r="Z7" s="45">
        <v>471.46688</v>
      </c>
      <c r="AA7" s="45">
        <v>106.76333333333334</v>
      </c>
      <c r="AB7" s="45">
        <v>142.35111111111112</v>
      </c>
      <c r="AC7" s="45">
        <v>91.674115555555574</v>
      </c>
      <c r="AD7" s="45">
        <v>340.78856000000007</v>
      </c>
      <c r="AE7" s="45">
        <v>103.13039999999999</v>
      </c>
      <c r="AF7" s="45">
        <v>397</v>
      </c>
      <c r="AG7" s="45">
        <v>0</v>
      </c>
      <c r="AH7" s="45">
        <v>32.619999999999997</v>
      </c>
      <c r="AI7" s="45">
        <v>0</v>
      </c>
      <c r="AJ7" s="45">
        <v>0</v>
      </c>
      <c r="AK7" s="45">
        <v>3.0700000000000003</v>
      </c>
      <c r="AL7" s="45">
        <v>0</v>
      </c>
      <c r="AM7" s="45">
        <v>535.82040000000006</v>
      </c>
      <c r="AN7" s="45">
        <v>1348.0758400000002</v>
      </c>
      <c r="AO7" s="45">
        <v>6.4292780478395075</v>
      </c>
      <c r="AP7" s="45">
        <v>0.51434224382716054</v>
      </c>
      <c r="AQ7" s="45">
        <v>0.25717112191358027</v>
      </c>
      <c r="AR7" s="45">
        <v>4.4840600000000013</v>
      </c>
      <c r="AS7" s="45">
        <v>1.6501340800000008</v>
      </c>
      <c r="AT7" s="45">
        <v>55.089880000000001</v>
      </c>
      <c r="AU7" s="45">
        <v>2.1352666666666669</v>
      </c>
      <c r="AV7" s="45">
        <v>70.560132160246923</v>
      </c>
      <c r="AW7" s="45">
        <v>17.79388888888889</v>
      </c>
      <c r="AX7" s="45">
        <v>10.533982222222223</v>
      </c>
      <c r="AY7" s="45">
        <v>0.26690833333333336</v>
      </c>
      <c r="AZ7" s="45">
        <v>4.2705333333333337</v>
      </c>
      <c r="BA7" s="45">
        <v>1.660762962962963</v>
      </c>
      <c r="BB7" s="45">
        <v>12.705595872592596</v>
      </c>
      <c r="BC7" s="45">
        <v>47.23167161333334</v>
      </c>
      <c r="BD7" s="45">
        <v>174.70363636363635</v>
      </c>
      <c r="BE7" s="45">
        <v>174.70363636363635</v>
      </c>
      <c r="BF7" s="45">
        <v>221.93530797696968</v>
      </c>
      <c r="BG7" s="45">
        <v>67.580104166666672</v>
      </c>
      <c r="BH7" s="45"/>
      <c r="BI7" s="45">
        <v>0</v>
      </c>
      <c r="BJ7" s="45"/>
      <c r="BK7" s="45"/>
      <c r="BL7" s="45">
        <v>67.580104166666672</v>
      </c>
      <c r="BM7" s="45">
        <v>2989.3113843038841</v>
      </c>
      <c r="BN7" s="45">
        <f t="shared" si="0"/>
        <v>-8.2602882006328366E-8</v>
      </c>
      <c r="BO7" s="45">
        <f t="shared" si="1"/>
        <v>-5.8372703284472042E-8</v>
      </c>
      <c r="BP7" s="46">
        <f t="shared" ref="BP7:BP70" si="4">((100/((100-$BT7)%)-100)*$BP$5)/$BT7</f>
        <v>8.6609686609686669</v>
      </c>
      <c r="BQ7" s="46">
        <f t="shared" si="2"/>
        <v>1.8803418803418819</v>
      </c>
      <c r="BR7" s="47">
        <v>3</v>
      </c>
      <c r="BS7" s="46">
        <f t="shared" ref="BS7:BS70" si="5">((100/((100-$BT7)%)-100)*BR7)/$BT7</f>
        <v>3.4188034188034218</v>
      </c>
      <c r="BT7" s="46">
        <f t="shared" ref="BT7:BT70" si="6">$BP$5+$BQ$5+BR7</f>
        <v>12.25</v>
      </c>
      <c r="BU7" s="46">
        <f t="shared" ref="BU7:BU70" si="7">BP7+BQ7+BS7</f>
        <v>13.960113960113972</v>
      </c>
      <c r="BV7" s="45">
        <f>((BO7+BN7+BM7)*BU7)%</f>
        <v>417.31127585180235</v>
      </c>
      <c r="BW7" s="45">
        <f t="shared" ref="BW7:BW70" si="8">BN7+BO7+BV7</f>
        <v>417.31127571082675</v>
      </c>
      <c r="BX7" s="45">
        <f t="shared" ref="BX7:BX70" si="9">BM7+BW7</f>
        <v>3406.6226600147111</v>
      </c>
      <c r="BY7" s="45">
        <f t="shared" ref="BY7:BY70" si="10">BX7*12</f>
        <v>40879.471920176533</v>
      </c>
      <c r="BZ7" s="45">
        <f t="shared" ref="BZ7:BZ70" si="11">BX7*24</f>
        <v>81758.943840353066</v>
      </c>
      <c r="CA7" s="48">
        <v>43101</v>
      </c>
      <c r="CB7" s="49">
        <v>0</v>
      </c>
      <c r="CC7" s="49">
        <v>0</v>
      </c>
    </row>
    <row r="8" spans="1:81">
      <c r="A8" s="41" t="s">
        <v>72</v>
      </c>
      <c r="B8" s="41" t="s">
        <v>73</v>
      </c>
      <c r="C8" s="41" t="s">
        <v>74</v>
      </c>
      <c r="D8" s="42" t="s">
        <v>75</v>
      </c>
      <c r="E8" s="43" t="s">
        <v>62</v>
      </c>
      <c r="F8" s="43" t="s">
        <v>63</v>
      </c>
      <c r="G8" s="43">
        <v>2</v>
      </c>
      <c r="H8" s="44">
        <v>1041.5999999999999</v>
      </c>
      <c r="I8" s="45">
        <v>2083.1999999999998</v>
      </c>
      <c r="J8" s="45"/>
      <c r="K8" s="45"/>
      <c r="L8" s="45"/>
      <c r="M8" s="45"/>
      <c r="N8" s="45"/>
      <c r="O8" s="45"/>
      <c r="P8" s="45"/>
      <c r="Q8" s="45">
        <v>2083.1999999999998</v>
      </c>
      <c r="R8" s="45">
        <v>416.64</v>
      </c>
      <c r="S8" s="45">
        <v>31.247999999999998</v>
      </c>
      <c r="T8" s="45">
        <v>20.831999999999997</v>
      </c>
      <c r="U8" s="45">
        <v>4.1663999999999994</v>
      </c>
      <c r="V8" s="45">
        <v>52.08</v>
      </c>
      <c r="W8" s="45">
        <v>166.65599999999998</v>
      </c>
      <c r="X8" s="45">
        <v>62.495999999999995</v>
      </c>
      <c r="Y8" s="45">
        <v>12.499199999999998</v>
      </c>
      <c r="Z8" s="45">
        <v>766.61759999999992</v>
      </c>
      <c r="AA8" s="45">
        <v>173.59999999999997</v>
      </c>
      <c r="AB8" s="45">
        <v>231.46666666666664</v>
      </c>
      <c r="AC8" s="45">
        <v>149.06453333333334</v>
      </c>
      <c r="AD8" s="45">
        <v>554.13119999999992</v>
      </c>
      <c r="AE8" s="45">
        <v>235.00800000000001</v>
      </c>
      <c r="AF8" s="45">
        <v>0</v>
      </c>
      <c r="AG8" s="45">
        <v>529.67999999999995</v>
      </c>
      <c r="AH8" s="45">
        <v>54.02</v>
      </c>
      <c r="AI8" s="45">
        <v>0</v>
      </c>
      <c r="AJ8" s="45">
        <v>0</v>
      </c>
      <c r="AK8" s="45">
        <v>6.1400000000000006</v>
      </c>
      <c r="AL8" s="45">
        <v>0</v>
      </c>
      <c r="AM8" s="45">
        <v>824.84799999999996</v>
      </c>
      <c r="AN8" s="45">
        <v>2145.5967999999998</v>
      </c>
      <c r="AO8" s="45">
        <v>10.454175925925925</v>
      </c>
      <c r="AP8" s="45">
        <v>0.83633407407407401</v>
      </c>
      <c r="AQ8" s="45">
        <v>0.418167037037037</v>
      </c>
      <c r="AR8" s="45">
        <v>7.2912000000000008</v>
      </c>
      <c r="AS8" s="45">
        <v>2.6831616000000009</v>
      </c>
      <c r="AT8" s="45">
        <v>89.57759999999999</v>
      </c>
      <c r="AU8" s="45">
        <v>3.472</v>
      </c>
      <c r="AV8" s="45">
        <v>114.73263863703703</v>
      </c>
      <c r="AW8" s="45">
        <v>28.93333333333333</v>
      </c>
      <c r="AX8" s="45">
        <v>17.128533333333333</v>
      </c>
      <c r="AY8" s="45">
        <v>0.43399999999999994</v>
      </c>
      <c r="AZ8" s="45">
        <v>6.944</v>
      </c>
      <c r="BA8" s="45">
        <v>2.700444444444444</v>
      </c>
      <c r="BB8" s="45">
        <v>20.659634488888891</v>
      </c>
      <c r="BC8" s="45">
        <v>76.799945600000001</v>
      </c>
      <c r="BD8" s="45"/>
      <c r="BE8" s="45">
        <v>0</v>
      </c>
      <c r="BF8" s="45">
        <v>76.799945600000001</v>
      </c>
      <c r="BG8" s="45">
        <v>97.285833333333315</v>
      </c>
      <c r="BH8" s="45"/>
      <c r="BI8" s="45">
        <v>0</v>
      </c>
      <c r="BJ8" s="45"/>
      <c r="BK8" s="45"/>
      <c r="BL8" s="45">
        <v>97.285833333333315</v>
      </c>
      <c r="BM8" s="45">
        <v>4517.6152175703701</v>
      </c>
      <c r="BN8" s="45">
        <f t="shared" si="0"/>
        <v>-1.6520576401265673E-7</v>
      </c>
      <c r="BO8" s="45">
        <f t="shared" si="1"/>
        <v>-1.1674540656894408E-7</v>
      </c>
      <c r="BP8" s="46">
        <f t="shared" si="4"/>
        <v>8.6609686609686669</v>
      </c>
      <c r="BQ8" s="46">
        <f t="shared" si="2"/>
        <v>1.8803418803418819</v>
      </c>
      <c r="BR8" s="47">
        <v>3</v>
      </c>
      <c r="BS8" s="46">
        <f t="shared" si="5"/>
        <v>3.4188034188034218</v>
      </c>
      <c r="BT8" s="46">
        <f t="shared" si="6"/>
        <v>12.25</v>
      </c>
      <c r="BU8" s="46">
        <f t="shared" si="7"/>
        <v>13.960113960113972</v>
      </c>
      <c r="BV8" s="45">
        <f t="shared" si="3"/>
        <v>630.66423261291368</v>
      </c>
      <c r="BW8" s="45">
        <f t="shared" si="8"/>
        <v>630.66423233096248</v>
      </c>
      <c r="BX8" s="45">
        <f t="shared" si="9"/>
        <v>5148.2794499013326</v>
      </c>
      <c r="BY8" s="45">
        <f t="shared" si="10"/>
        <v>61779.353398815991</v>
      </c>
      <c r="BZ8" s="45">
        <f t="shared" si="11"/>
        <v>123558.70679763198</v>
      </c>
      <c r="CA8" s="48">
        <v>43101</v>
      </c>
      <c r="CB8" s="49">
        <v>0</v>
      </c>
      <c r="CC8" s="49">
        <v>0</v>
      </c>
    </row>
    <row r="9" spans="1:81">
      <c r="A9" s="41" t="s">
        <v>72</v>
      </c>
      <c r="B9" s="41" t="s">
        <v>16</v>
      </c>
      <c r="C9" s="41" t="s">
        <v>74</v>
      </c>
      <c r="D9" s="42" t="s">
        <v>76</v>
      </c>
      <c r="E9" s="43" t="s">
        <v>62</v>
      </c>
      <c r="F9" s="43" t="s">
        <v>63</v>
      </c>
      <c r="G9" s="43">
        <v>1</v>
      </c>
      <c r="H9" s="44">
        <v>2216.6799999999998</v>
      </c>
      <c r="I9" s="45">
        <v>2216.6799999999998</v>
      </c>
      <c r="J9" s="45"/>
      <c r="K9" s="45"/>
      <c r="L9" s="45"/>
      <c r="M9" s="45"/>
      <c r="N9" s="45"/>
      <c r="O9" s="45"/>
      <c r="P9" s="45"/>
      <c r="Q9" s="45">
        <v>2216.6799999999998</v>
      </c>
      <c r="R9" s="45">
        <v>443.33600000000001</v>
      </c>
      <c r="S9" s="45">
        <v>33.2502</v>
      </c>
      <c r="T9" s="45">
        <v>22.166799999999999</v>
      </c>
      <c r="U9" s="45">
        <v>4.4333599999999995</v>
      </c>
      <c r="V9" s="45">
        <v>55.417000000000002</v>
      </c>
      <c r="W9" s="45">
        <v>177.33439999999999</v>
      </c>
      <c r="X9" s="45">
        <v>66.500399999999999</v>
      </c>
      <c r="Y9" s="45">
        <v>13.300079999999999</v>
      </c>
      <c r="Z9" s="45">
        <v>815.73824000000002</v>
      </c>
      <c r="AA9" s="45">
        <v>184.7233333333333</v>
      </c>
      <c r="AB9" s="45">
        <v>246.29777777777775</v>
      </c>
      <c r="AC9" s="45">
        <v>158.61576888888891</v>
      </c>
      <c r="AD9" s="45">
        <v>589.63688000000002</v>
      </c>
      <c r="AE9" s="45">
        <v>46.999200000000002</v>
      </c>
      <c r="AF9" s="45">
        <v>0</v>
      </c>
      <c r="AG9" s="45">
        <v>264.83999999999997</v>
      </c>
      <c r="AH9" s="45">
        <v>27.01</v>
      </c>
      <c r="AI9" s="45">
        <v>0</v>
      </c>
      <c r="AJ9" s="45">
        <v>0</v>
      </c>
      <c r="AK9" s="45">
        <v>3.0700000000000003</v>
      </c>
      <c r="AL9" s="45">
        <v>0</v>
      </c>
      <c r="AM9" s="45">
        <v>341.91919999999999</v>
      </c>
      <c r="AN9" s="45">
        <v>1747.29432</v>
      </c>
      <c r="AO9" s="45">
        <v>11.124022029320988</v>
      </c>
      <c r="AP9" s="45">
        <v>0.88992176234567899</v>
      </c>
      <c r="AQ9" s="45">
        <v>0.4449608811728395</v>
      </c>
      <c r="AR9" s="45">
        <v>7.7583800000000007</v>
      </c>
      <c r="AS9" s="45">
        <v>2.8550838400000011</v>
      </c>
      <c r="AT9" s="45">
        <v>95.317239999999984</v>
      </c>
      <c r="AU9" s="45">
        <v>3.6944666666666666</v>
      </c>
      <c r="AV9" s="45">
        <v>122.08407517950616</v>
      </c>
      <c r="AW9" s="45">
        <v>30.787222222222219</v>
      </c>
      <c r="AX9" s="45">
        <v>18.226035555555555</v>
      </c>
      <c r="AY9" s="45">
        <v>0.46180833333333327</v>
      </c>
      <c r="AZ9" s="45">
        <v>7.3889333333333331</v>
      </c>
      <c r="BA9" s="45">
        <v>2.8734740740740738</v>
      </c>
      <c r="BB9" s="45">
        <v>21.983390254814818</v>
      </c>
      <c r="BC9" s="45">
        <v>81.720863773333335</v>
      </c>
      <c r="BD9" s="45"/>
      <c r="BE9" s="45">
        <v>0</v>
      </c>
      <c r="BF9" s="45">
        <v>81.720863773333335</v>
      </c>
      <c r="BG9" s="45">
        <v>67.580104166666672</v>
      </c>
      <c r="BH9" s="45"/>
      <c r="BI9" s="45">
        <v>0</v>
      </c>
      <c r="BJ9" s="45"/>
      <c r="BK9" s="45"/>
      <c r="BL9" s="45">
        <v>67.580104166666672</v>
      </c>
      <c r="BM9" s="45">
        <v>4235.3593631195054</v>
      </c>
      <c r="BN9" s="45">
        <f t="shared" si="0"/>
        <v>-8.2602882006328366E-8</v>
      </c>
      <c r="BO9" s="45">
        <f t="shared" si="1"/>
        <v>-5.8372703284472042E-8</v>
      </c>
      <c r="BP9" s="46">
        <f t="shared" si="4"/>
        <v>8.6609686609686669</v>
      </c>
      <c r="BQ9" s="46">
        <f t="shared" si="2"/>
        <v>1.8803418803418819</v>
      </c>
      <c r="BR9" s="47">
        <v>3</v>
      </c>
      <c r="BS9" s="46">
        <f t="shared" si="5"/>
        <v>3.4188034188034218</v>
      </c>
      <c r="BT9" s="46">
        <f t="shared" si="6"/>
        <v>12.25</v>
      </c>
      <c r="BU9" s="46">
        <f t="shared" si="7"/>
        <v>13.960113960113972</v>
      </c>
      <c r="BV9" s="45">
        <f t="shared" si="3"/>
        <v>591.26099369216001</v>
      </c>
      <c r="BW9" s="45">
        <f t="shared" si="8"/>
        <v>591.26099355118447</v>
      </c>
      <c r="BX9" s="45">
        <f t="shared" si="9"/>
        <v>4826.6203566706899</v>
      </c>
      <c r="BY9" s="45">
        <f t="shared" si="10"/>
        <v>57919.444280048279</v>
      </c>
      <c r="BZ9" s="45">
        <f t="shared" si="11"/>
        <v>115838.88856009656</v>
      </c>
      <c r="CA9" s="48">
        <v>43101</v>
      </c>
      <c r="CB9" s="49">
        <v>0</v>
      </c>
      <c r="CC9" s="49">
        <v>0</v>
      </c>
    </row>
    <row r="10" spans="1:81">
      <c r="A10" s="41" t="s">
        <v>77</v>
      </c>
      <c r="B10" s="41" t="s">
        <v>78</v>
      </c>
      <c r="C10" s="41" t="s">
        <v>79</v>
      </c>
      <c r="D10" s="42" t="s">
        <v>80</v>
      </c>
      <c r="E10" s="43" t="s">
        <v>62</v>
      </c>
      <c r="F10" s="43" t="s">
        <v>63</v>
      </c>
      <c r="G10" s="43">
        <v>1</v>
      </c>
      <c r="H10" s="44">
        <v>2790.09</v>
      </c>
      <c r="I10" s="45">
        <v>2790.09</v>
      </c>
      <c r="J10" s="45"/>
      <c r="K10" s="45"/>
      <c r="L10" s="45"/>
      <c r="M10" s="45"/>
      <c r="N10" s="45"/>
      <c r="O10" s="45"/>
      <c r="P10" s="45"/>
      <c r="Q10" s="45">
        <v>2790.09</v>
      </c>
      <c r="R10" s="45">
        <v>558.01800000000003</v>
      </c>
      <c r="S10" s="45">
        <v>41.851350000000004</v>
      </c>
      <c r="T10" s="45">
        <v>27.900900000000004</v>
      </c>
      <c r="U10" s="45">
        <v>5.5801800000000004</v>
      </c>
      <c r="V10" s="45">
        <v>69.752250000000004</v>
      </c>
      <c r="W10" s="45">
        <v>223.20720000000003</v>
      </c>
      <c r="X10" s="45">
        <v>83.702700000000007</v>
      </c>
      <c r="Y10" s="45">
        <v>16.740540000000003</v>
      </c>
      <c r="Z10" s="45">
        <v>1026.7531200000001</v>
      </c>
      <c r="AA10" s="45">
        <v>232.50749999999999</v>
      </c>
      <c r="AB10" s="45">
        <v>310.01</v>
      </c>
      <c r="AC10" s="45">
        <v>199.64644000000004</v>
      </c>
      <c r="AD10" s="45">
        <v>742.16393999999991</v>
      </c>
      <c r="AE10" s="45">
        <v>12.594599999999986</v>
      </c>
      <c r="AF10" s="45">
        <v>304.2</v>
      </c>
      <c r="AG10" s="45">
        <v>0</v>
      </c>
      <c r="AH10" s="45">
        <v>0</v>
      </c>
      <c r="AI10" s="45">
        <v>0</v>
      </c>
      <c r="AJ10" s="45">
        <v>0</v>
      </c>
      <c r="AK10" s="45">
        <v>3.0700000000000003</v>
      </c>
      <c r="AL10" s="45">
        <v>293.88</v>
      </c>
      <c r="AM10" s="45">
        <v>613.74459999999999</v>
      </c>
      <c r="AN10" s="45">
        <v>2382.6616599999998</v>
      </c>
      <c r="AO10" s="45">
        <v>14.00158012152778</v>
      </c>
      <c r="AP10" s="45">
        <v>1.1201264097222223</v>
      </c>
      <c r="AQ10" s="45">
        <v>0.56006320486111116</v>
      </c>
      <c r="AR10" s="45">
        <v>9.7653150000000011</v>
      </c>
      <c r="AS10" s="45">
        <v>3.5936359200000014</v>
      </c>
      <c r="AT10" s="45">
        <v>119.97386999999999</v>
      </c>
      <c r="AU10" s="45">
        <v>4.6501500000000009</v>
      </c>
      <c r="AV10" s="45">
        <v>153.66474065611109</v>
      </c>
      <c r="AW10" s="45">
        <v>38.751249999999999</v>
      </c>
      <c r="AX10" s="45">
        <v>22.940740000000002</v>
      </c>
      <c r="AY10" s="45">
        <v>0.58126875</v>
      </c>
      <c r="AZ10" s="45">
        <v>9.3003000000000018</v>
      </c>
      <c r="BA10" s="45">
        <v>3.6167833333333332</v>
      </c>
      <c r="BB10" s="45">
        <v>27.670045886666674</v>
      </c>
      <c r="BC10" s="45">
        <v>102.86038797</v>
      </c>
      <c r="BD10" s="45"/>
      <c r="BE10" s="45">
        <v>0</v>
      </c>
      <c r="BF10" s="45">
        <v>102.86038797</v>
      </c>
      <c r="BG10" s="45">
        <v>88.207604166666698</v>
      </c>
      <c r="BH10" s="45"/>
      <c r="BI10" s="45">
        <v>0</v>
      </c>
      <c r="BJ10" s="45"/>
      <c r="BK10" s="45"/>
      <c r="BL10" s="45">
        <v>88.207604166666698</v>
      </c>
      <c r="BM10" s="45">
        <v>5517.4843927927786</v>
      </c>
      <c r="BN10" s="45">
        <f t="shared" si="0"/>
        <v>-8.2602882006328366E-8</v>
      </c>
      <c r="BO10" s="45">
        <f t="shared" si="1"/>
        <v>-5.8372703284472042E-8</v>
      </c>
      <c r="BP10" s="46">
        <f t="shared" si="4"/>
        <v>8.5633802816901436</v>
      </c>
      <c r="BQ10" s="46">
        <f t="shared" si="2"/>
        <v>1.8591549295774654</v>
      </c>
      <c r="BR10" s="47">
        <v>2</v>
      </c>
      <c r="BS10" s="46">
        <f t="shared" si="5"/>
        <v>2.2535211267605644</v>
      </c>
      <c r="BT10" s="46">
        <f t="shared" si="6"/>
        <v>11.25</v>
      </c>
      <c r="BU10" s="46">
        <f t="shared" si="7"/>
        <v>12.676056338028173</v>
      </c>
      <c r="BV10" s="45">
        <f t="shared" si="3"/>
        <v>699.39943005445411</v>
      </c>
      <c r="BW10" s="45">
        <f t="shared" si="8"/>
        <v>699.39942991347857</v>
      </c>
      <c r="BX10" s="45">
        <f t="shared" si="9"/>
        <v>6216.883822706257</v>
      </c>
      <c r="BY10" s="45">
        <f t="shared" si="10"/>
        <v>74602.605872475076</v>
      </c>
      <c r="BZ10" s="45">
        <f t="shared" si="11"/>
        <v>149205.21174495015</v>
      </c>
      <c r="CA10" s="50">
        <v>42370</v>
      </c>
      <c r="CB10" s="49">
        <v>0</v>
      </c>
      <c r="CC10" s="49">
        <v>0</v>
      </c>
    </row>
    <row r="11" spans="1:81">
      <c r="A11" s="41" t="s">
        <v>77</v>
      </c>
      <c r="B11" s="41" t="s">
        <v>17</v>
      </c>
      <c r="C11" s="41" t="s">
        <v>77</v>
      </c>
      <c r="D11" s="42" t="s">
        <v>81</v>
      </c>
      <c r="E11" s="43" t="s">
        <v>62</v>
      </c>
      <c r="F11" s="43" t="s">
        <v>63</v>
      </c>
      <c r="G11" s="43">
        <v>1</v>
      </c>
      <c r="H11" s="44">
        <v>1511.38</v>
      </c>
      <c r="I11" s="45">
        <v>1511.38</v>
      </c>
      <c r="J11" s="45"/>
      <c r="K11" s="45"/>
      <c r="L11" s="45"/>
      <c r="M11" s="45"/>
      <c r="N11" s="45"/>
      <c r="O11" s="45"/>
      <c r="P11" s="45"/>
      <c r="Q11" s="45">
        <v>1511.38</v>
      </c>
      <c r="R11" s="45">
        <v>302.27600000000001</v>
      </c>
      <c r="S11" s="45">
        <v>22.6707</v>
      </c>
      <c r="T11" s="45">
        <v>15.113800000000001</v>
      </c>
      <c r="U11" s="45">
        <v>3.0227600000000003</v>
      </c>
      <c r="V11" s="45">
        <v>37.784500000000001</v>
      </c>
      <c r="W11" s="45">
        <v>120.91040000000001</v>
      </c>
      <c r="X11" s="45">
        <v>45.3414</v>
      </c>
      <c r="Y11" s="45">
        <v>9.0682800000000015</v>
      </c>
      <c r="Z11" s="45">
        <v>556.18784000000005</v>
      </c>
      <c r="AA11" s="45">
        <v>125.94833333333334</v>
      </c>
      <c r="AB11" s="45">
        <v>167.93111111111111</v>
      </c>
      <c r="AC11" s="45">
        <v>108.14763555555558</v>
      </c>
      <c r="AD11" s="45">
        <v>402.02708000000007</v>
      </c>
      <c r="AE11" s="45">
        <v>89.3172</v>
      </c>
      <c r="AF11" s="45">
        <v>397</v>
      </c>
      <c r="AG11" s="45">
        <v>0</v>
      </c>
      <c r="AH11" s="45">
        <v>36.92</v>
      </c>
      <c r="AI11" s="45">
        <v>0</v>
      </c>
      <c r="AJ11" s="45">
        <v>0</v>
      </c>
      <c r="AK11" s="45">
        <v>3.0700000000000003</v>
      </c>
      <c r="AL11" s="45">
        <v>0</v>
      </c>
      <c r="AM11" s="45">
        <v>526.30720000000008</v>
      </c>
      <c r="AN11" s="45">
        <v>1484.5221200000001</v>
      </c>
      <c r="AO11" s="45">
        <v>7.584596971450619</v>
      </c>
      <c r="AP11" s="45">
        <v>0.60676775771604952</v>
      </c>
      <c r="AQ11" s="45">
        <v>0.30338387885802476</v>
      </c>
      <c r="AR11" s="45">
        <v>5.2898300000000011</v>
      </c>
      <c r="AS11" s="45">
        <v>1.946657440000001</v>
      </c>
      <c r="AT11" s="45">
        <v>64.989339999999999</v>
      </c>
      <c r="AU11" s="45">
        <v>2.518966666666667</v>
      </c>
      <c r="AV11" s="45">
        <v>83.239542714691368</v>
      </c>
      <c r="AW11" s="45">
        <v>20.991388888888888</v>
      </c>
      <c r="AX11" s="45">
        <v>12.426902222222225</v>
      </c>
      <c r="AY11" s="45">
        <v>0.31487083333333332</v>
      </c>
      <c r="AZ11" s="45">
        <v>5.037933333333334</v>
      </c>
      <c r="BA11" s="45">
        <v>1.9591962962962963</v>
      </c>
      <c r="BB11" s="45">
        <v>14.988747299259263</v>
      </c>
      <c r="BC11" s="45">
        <v>55.719038873333346</v>
      </c>
      <c r="BD11" s="45"/>
      <c r="BE11" s="45">
        <v>0</v>
      </c>
      <c r="BF11" s="45">
        <v>55.719038873333346</v>
      </c>
      <c r="BG11" s="45">
        <v>67.580104166666658</v>
      </c>
      <c r="BH11" s="45"/>
      <c r="BI11" s="45">
        <v>0</v>
      </c>
      <c r="BJ11" s="45"/>
      <c r="BK11" s="45"/>
      <c r="BL11" s="45">
        <v>67.580104166666658</v>
      </c>
      <c r="BM11" s="45">
        <v>3202.4408057546916</v>
      </c>
      <c r="BN11" s="45">
        <f t="shared" si="0"/>
        <v>-8.2602882006328366E-8</v>
      </c>
      <c r="BO11" s="45">
        <f t="shared" si="1"/>
        <v>-5.8372703284472042E-8</v>
      </c>
      <c r="BP11" s="46">
        <f t="shared" si="4"/>
        <v>8.5633802816901436</v>
      </c>
      <c r="BQ11" s="46">
        <f t="shared" si="2"/>
        <v>1.8591549295774654</v>
      </c>
      <c r="BR11" s="47">
        <v>2</v>
      </c>
      <c r="BS11" s="46">
        <f t="shared" si="5"/>
        <v>2.2535211267605644</v>
      </c>
      <c r="BT11" s="46">
        <f t="shared" si="6"/>
        <v>11.25</v>
      </c>
      <c r="BU11" s="46">
        <f t="shared" si="7"/>
        <v>12.676056338028173</v>
      </c>
      <c r="BV11" s="45">
        <f t="shared" si="3"/>
        <v>405.94320071159791</v>
      </c>
      <c r="BW11" s="45">
        <f t="shared" si="8"/>
        <v>405.94320057062231</v>
      </c>
      <c r="BX11" s="45">
        <f t="shared" si="9"/>
        <v>3608.3840063253137</v>
      </c>
      <c r="BY11" s="45">
        <f t="shared" si="10"/>
        <v>43300.608075903765</v>
      </c>
      <c r="BZ11" s="45">
        <f t="shared" si="11"/>
        <v>86601.21615180753</v>
      </c>
      <c r="CA11" s="48">
        <v>43101</v>
      </c>
      <c r="CB11" s="49">
        <v>0</v>
      </c>
      <c r="CC11" s="49">
        <v>0</v>
      </c>
    </row>
    <row r="12" spans="1:81">
      <c r="A12" s="41" t="s">
        <v>77</v>
      </c>
      <c r="B12" s="41" t="s">
        <v>16</v>
      </c>
      <c r="C12" s="41" t="s">
        <v>77</v>
      </c>
      <c r="D12" s="42" t="s">
        <v>82</v>
      </c>
      <c r="E12" s="43" t="s">
        <v>62</v>
      </c>
      <c r="F12" s="43" t="s">
        <v>63</v>
      </c>
      <c r="G12" s="43">
        <v>1</v>
      </c>
      <c r="H12" s="44">
        <v>2216.69</v>
      </c>
      <c r="I12" s="45">
        <v>2216.69</v>
      </c>
      <c r="J12" s="45"/>
      <c r="K12" s="45"/>
      <c r="L12" s="45"/>
      <c r="M12" s="45"/>
      <c r="N12" s="45"/>
      <c r="O12" s="45"/>
      <c r="P12" s="45"/>
      <c r="Q12" s="45">
        <v>2216.69</v>
      </c>
      <c r="R12" s="45">
        <v>443.33800000000002</v>
      </c>
      <c r="S12" s="45">
        <v>33.250349999999997</v>
      </c>
      <c r="T12" s="45">
        <v>22.166900000000002</v>
      </c>
      <c r="U12" s="45">
        <v>4.4333800000000005</v>
      </c>
      <c r="V12" s="45">
        <v>55.417250000000003</v>
      </c>
      <c r="W12" s="45">
        <v>177.33520000000001</v>
      </c>
      <c r="X12" s="45">
        <v>66.500699999999995</v>
      </c>
      <c r="Y12" s="45">
        <v>13.300140000000001</v>
      </c>
      <c r="Z12" s="45">
        <v>815.74191999999994</v>
      </c>
      <c r="AA12" s="45">
        <v>184.72416666666666</v>
      </c>
      <c r="AB12" s="45">
        <v>246.29888888888888</v>
      </c>
      <c r="AC12" s="45">
        <v>158.61648444444447</v>
      </c>
      <c r="AD12" s="45">
        <v>589.63954000000001</v>
      </c>
      <c r="AE12" s="45">
        <v>46.99860000000001</v>
      </c>
      <c r="AF12" s="45">
        <v>397</v>
      </c>
      <c r="AG12" s="45">
        <v>0</v>
      </c>
      <c r="AH12" s="45">
        <v>36.92</v>
      </c>
      <c r="AI12" s="45">
        <v>0</v>
      </c>
      <c r="AJ12" s="45">
        <v>0</v>
      </c>
      <c r="AK12" s="45">
        <v>3.0700000000000003</v>
      </c>
      <c r="AL12" s="45">
        <v>0</v>
      </c>
      <c r="AM12" s="45">
        <v>483.98860000000002</v>
      </c>
      <c r="AN12" s="45">
        <v>1889.37006</v>
      </c>
      <c r="AO12" s="45">
        <v>11.124072212577161</v>
      </c>
      <c r="AP12" s="45">
        <v>0.88992577700617292</v>
      </c>
      <c r="AQ12" s="45">
        <v>0.44496288850308646</v>
      </c>
      <c r="AR12" s="45">
        <v>7.7584150000000012</v>
      </c>
      <c r="AS12" s="45">
        <v>2.855096720000001</v>
      </c>
      <c r="AT12" s="45">
        <v>95.317669999999993</v>
      </c>
      <c r="AU12" s="45">
        <v>3.6944833333333338</v>
      </c>
      <c r="AV12" s="45">
        <v>122.08462593141975</v>
      </c>
      <c r="AW12" s="45">
        <v>30.78736111111111</v>
      </c>
      <c r="AX12" s="45">
        <v>18.22611777777778</v>
      </c>
      <c r="AY12" s="45">
        <v>0.46181041666666667</v>
      </c>
      <c r="AZ12" s="45">
        <v>7.3889666666666676</v>
      </c>
      <c r="BA12" s="45">
        <v>2.8734870370370369</v>
      </c>
      <c r="BB12" s="45">
        <v>21.983489427407413</v>
      </c>
      <c r="BC12" s="45">
        <v>81.721232436666668</v>
      </c>
      <c r="BD12" s="45"/>
      <c r="BE12" s="45">
        <v>0</v>
      </c>
      <c r="BF12" s="45">
        <v>81.721232436666668</v>
      </c>
      <c r="BG12" s="45">
        <v>67.580104166666672</v>
      </c>
      <c r="BH12" s="45"/>
      <c r="BI12" s="45">
        <v>0</v>
      </c>
      <c r="BJ12" s="45"/>
      <c r="BK12" s="45"/>
      <c r="BL12" s="45">
        <v>67.580104166666672</v>
      </c>
      <c r="BM12" s="45">
        <v>4377.446022534752</v>
      </c>
      <c r="BN12" s="45">
        <f t="shared" si="0"/>
        <v>-8.2602882006328366E-8</v>
      </c>
      <c r="BO12" s="45">
        <f t="shared" si="1"/>
        <v>-5.8372703284472042E-8</v>
      </c>
      <c r="BP12" s="46">
        <f t="shared" si="4"/>
        <v>8.5633802816901436</v>
      </c>
      <c r="BQ12" s="46">
        <f t="shared" si="2"/>
        <v>1.8591549295774654</v>
      </c>
      <c r="BR12" s="47">
        <v>2</v>
      </c>
      <c r="BS12" s="46">
        <f t="shared" si="5"/>
        <v>2.2535211267605644</v>
      </c>
      <c r="BT12" s="46">
        <f t="shared" si="6"/>
        <v>11.25</v>
      </c>
      <c r="BU12" s="46">
        <f t="shared" si="7"/>
        <v>12.676056338028173</v>
      </c>
      <c r="BV12" s="45">
        <f t="shared" si="3"/>
        <v>554.88752396540849</v>
      </c>
      <c r="BW12" s="45">
        <f t="shared" si="8"/>
        <v>554.88752382443295</v>
      </c>
      <c r="BX12" s="45">
        <f t="shared" si="9"/>
        <v>4932.3335463591848</v>
      </c>
      <c r="BY12" s="45">
        <f t="shared" si="10"/>
        <v>59188.002556310217</v>
      </c>
      <c r="BZ12" s="45">
        <f t="shared" si="11"/>
        <v>118376.00511262043</v>
      </c>
      <c r="CA12" s="48">
        <v>43101</v>
      </c>
      <c r="CB12" s="49">
        <v>0</v>
      </c>
      <c r="CC12" s="49">
        <v>0</v>
      </c>
    </row>
    <row r="13" spans="1:81">
      <c r="A13" s="41" t="s">
        <v>83</v>
      </c>
      <c r="B13" s="41" t="s">
        <v>16</v>
      </c>
      <c r="C13" s="41" t="s">
        <v>84</v>
      </c>
      <c r="D13" s="42" t="s">
        <v>85</v>
      </c>
      <c r="E13" s="43" t="s">
        <v>62</v>
      </c>
      <c r="F13" s="43" t="s">
        <v>63</v>
      </c>
      <c r="G13" s="43">
        <v>1</v>
      </c>
      <c r="H13" s="44">
        <v>2216.69</v>
      </c>
      <c r="I13" s="45">
        <v>2216.69</v>
      </c>
      <c r="J13" s="45"/>
      <c r="K13" s="45"/>
      <c r="L13" s="45"/>
      <c r="M13" s="45"/>
      <c r="N13" s="45"/>
      <c r="O13" s="45"/>
      <c r="P13" s="45"/>
      <c r="Q13" s="45">
        <v>2216.69</v>
      </c>
      <c r="R13" s="45">
        <v>443.33800000000002</v>
      </c>
      <c r="S13" s="45">
        <v>33.250349999999997</v>
      </c>
      <c r="T13" s="45">
        <v>22.166900000000002</v>
      </c>
      <c r="U13" s="45">
        <v>4.4333800000000005</v>
      </c>
      <c r="V13" s="45">
        <v>55.417250000000003</v>
      </c>
      <c r="W13" s="45">
        <v>177.33520000000001</v>
      </c>
      <c r="X13" s="45">
        <v>66.500699999999995</v>
      </c>
      <c r="Y13" s="45">
        <v>13.300140000000001</v>
      </c>
      <c r="Z13" s="45">
        <v>815.74191999999994</v>
      </c>
      <c r="AA13" s="45">
        <v>184.72416666666666</v>
      </c>
      <c r="AB13" s="45">
        <v>246.29888888888888</v>
      </c>
      <c r="AC13" s="45">
        <v>158.61648444444447</v>
      </c>
      <c r="AD13" s="45">
        <v>589.63954000000001</v>
      </c>
      <c r="AE13" s="45">
        <v>46.99860000000001</v>
      </c>
      <c r="AF13" s="45">
        <v>397</v>
      </c>
      <c r="AG13" s="45">
        <v>0</v>
      </c>
      <c r="AH13" s="45">
        <v>32.619999999999997</v>
      </c>
      <c r="AI13" s="45">
        <v>0</v>
      </c>
      <c r="AJ13" s="45">
        <v>0</v>
      </c>
      <c r="AK13" s="45">
        <v>3.0700000000000003</v>
      </c>
      <c r="AL13" s="45">
        <v>0</v>
      </c>
      <c r="AM13" s="45">
        <v>479.68860000000001</v>
      </c>
      <c r="AN13" s="45">
        <v>1885.07006</v>
      </c>
      <c r="AO13" s="45">
        <v>11.124072212577161</v>
      </c>
      <c r="AP13" s="45">
        <v>0.88992577700617292</v>
      </c>
      <c r="AQ13" s="45">
        <v>0.44496288850308646</v>
      </c>
      <c r="AR13" s="45">
        <v>7.7584150000000012</v>
      </c>
      <c r="AS13" s="45">
        <v>2.855096720000001</v>
      </c>
      <c r="AT13" s="45">
        <v>95.317669999999993</v>
      </c>
      <c r="AU13" s="45">
        <v>3.6944833333333338</v>
      </c>
      <c r="AV13" s="45">
        <v>122.08462593141975</v>
      </c>
      <c r="AW13" s="45">
        <v>30.78736111111111</v>
      </c>
      <c r="AX13" s="45">
        <v>18.22611777777778</v>
      </c>
      <c r="AY13" s="45">
        <v>0.46181041666666667</v>
      </c>
      <c r="AZ13" s="45">
        <v>7.3889666666666676</v>
      </c>
      <c r="BA13" s="45">
        <v>2.8734870370370369</v>
      </c>
      <c r="BB13" s="45">
        <v>21.983489427407413</v>
      </c>
      <c r="BC13" s="45">
        <v>81.721232436666668</v>
      </c>
      <c r="BD13" s="45"/>
      <c r="BE13" s="45">
        <v>0</v>
      </c>
      <c r="BF13" s="45">
        <v>81.721232436666668</v>
      </c>
      <c r="BG13" s="45">
        <v>67.580104166666672</v>
      </c>
      <c r="BH13" s="45"/>
      <c r="BI13" s="45">
        <v>0</v>
      </c>
      <c r="BJ13" s="45"/>
      <c r="BK13" s="45"/>
      <c r="BL13" s="45">
        <v>67.580104166666672</v>
      </c>
      <c r="BM13" s="45">
        <v>4373.1460225347528</v>
      </c>
      <c r="BN13" s="45">
        <f t="shared" si="0"/>
        <v>-8.2602882006328366E-8</v>
      </c>
      <c r="BO13" s="45">
        <f t="shared" si="1"/>
        <v>-5.8372703284472042E-8</v>
      </c>
      <c r="BP13" s="46">
        <f t="shared" si="4"/>
        <v>8.5633802816901436</v>
      </c>
      <c r="BQ13" s="46">
        <f t="shared" si="2"/>
        <v>1.8591549295774654</v>
      </c>
      <c r="BR13" s="47">
        <v>2</v>
      </c>
      <c r="BS13" s="46">
        <f t="shared" si="5"/>
        <v>2.2535211267605644</v>
      </c>
      <c r="BT13" s="46">
        <f t="shared" si="6"/>
        <v>11.25</v>
      </c>
      <c r="BU13" s="46">
        <f t="shared" si="7"/>
        <v>12.676056338028173</v>
      </c>
      <c r="BV13" s="45">
        <f t="shared" si="3"/>
        <v>554.34245354287339</v>
      </c>
      <c r="BW13" s="45">
        <f t="shared" si="8"/>
        <v>554.34245340189784</v>
      </c>
      <c r="BX13" s="45">
        <f t="shared" si="9"/>
        <v>4927.4884759366505</v>
      </c>
      <c r="BY13" s="45">
        <f t="shared" si="10"/>
        <v>59129.861711239806</v>
      </c>
      <c r="BZ13" s="45">
        <f t="shared" si="11"/>
        <v>118259.72342247961</v>
      </c>
      <c r="CA13" s="48">
        <v>43101</v>
      </c>
      <c r="CB13" s="49">
        <v>0</v>
      </c>
      <c r="CC13" s="49">
        <v>0</v>
      </c>
    </row>
    <row r="14" spans="1:81">
      <c r="A14" s="41" t="s">
        <v>86</v>
      </c>
      <c r="B14" s="41" t="s">
        <v>66</v>
      </c>
      <c r="C14" s="41" t="s">
        <v>67</v>
      </c>
      <c r="D14" s="42" t="s">
        <v>87</v>
      </c>
      <c r="E14" s="43" t="s">
        <v>62</v>
      </c>
      <c r="F14" s="43" t="s">
        <v>63</v>
      </c>
      <c r="G14" s="43">
        <v>1</v>
      </c>
      <c r="H14" s="44">
        <v>1281.1600000000001</v>
      </c>
      <c r="I14" s="45">
        <v>1281.1600000000001</v>
      </c>
      <c r="J14" s="45"/>
      <c r="K14" s="45"/>
      <c r="L14" s="45"/>
      <c r="M14" s="45"/>
      <c r="N14" s="45"/>
      <c r="O14" s="45"/>
      <c r="P14" s="45"/>
      <c r="Q14" s="45">
        <v>1281.1600000000001</v>
      </c>
      <c r="R14" s="45">
        <v>256.23200000000003</v>
      </c>
      <c r="S14" s="45">
        <v>19.217400000000001</v>
      </c>
      <c r="T14" s="45">
        <v>12.8116</v>
      </c>
      <c r="U14" s="45">
        <v>2.5623200000000002</v>
      </c>
      <c r="V14" s="45">
        <v>32.029000000000003</v>
      </c>
      <c r="W14" s="45">
        <v>102.4928</v>
      </c>
      <c r="X14" s="45">
        <v>38.434800000000003</v>
      </c>
      <c r="Y14" s="45">
        <v>7.6869600000000009</v>
      </c>
      <c r="Z14" s="45">
        <v>471.46688</v>
      </c>
      <c r="AA14" s="45">
        <v>106.76333333333334</v>
      </c>
      <c r="AB14" s="45">
        <v>142.35111111111112</v>
      </c>
      <c r="AC14" s="45">
        <v>91.674115555555574</v>
      </c>
      <c r="AD14" s="45">
        <v>340.78856000000007</v>
      </c>
      <c r="AE14" s="45">
        <v>103.13039999999999</v>
      </c>
      <c r="AF14" s="45">
        <v>397</v>
      </c>
      <c r="AG14" s="45">
        <v>0</v>
      </c>
      <c r="AH14" s="45">
        <v>0</v>
      </c>
      <c r="AI14" s="45">
        <v>9.84</v>
      </c>
      <c r="AJ14" s="45">
        <v>0</v>
      </c>
      <c r="AK14" s="45">
        <v>3.0700000000000003</v>
      </c>
      <c r="AL14" s="45">
        <v>0</v>
      </c>
      <c r="AM14" s="45">
        <v>513.04039999999998</v>
      </c>
      <c r="AN14" s="45">
        <v>1325.29584</v>
      </c>
      <c r="AO14" s="45">
        <v>6.4292780478395075</v>
      </c>
      <c r="AP14" s="45">
        <v>0.51434224382716054</v>
      </c>
      <c r="AQ14" s="45">
        <v>0.25717112191358027</v>
      </c>
      <c r="AR14" s="45">
        <v>4.4840600000000013</v>
      </c>
      <c r="AS14" s="45">
        <v>1.6501340800000008</v>
      </c>
      <c r="AT14" s="45">
        <v>55.089880000000001</v>
      </c>
      <c r="AU14" s="45">
        <v>2.1352666666666669</v>
      </c>
      <c r="AV14" s="45">
        <v>70.560132160246923</v>
      </c>
      <c r="AW14" s="45">
        <v>17.79388888888889</v>
      </c>
      <c r="AX14" s="45">
        <v>10.533982222222223</v>
      </c>
      <c r="AY14" s="45">
        <v>0.26690833333333336</v>
      </c>
      <c r="AZ14" s="45">
        <v>4.2705333333333337</v>
      </c>
      <c r="BA14" s="45">
        <v>1.660762962962963</v>
      </c>
      <c r="BB14" s="45">
        <v>12.705595872592596</v>
      </c>
      <c r="BC14" s="45">
        <v>47.23167161333334</v>
      </c>
      <c r="BD14" s="45">
        <v>174.70363636363635</v>
      </c>
      <c r="BE14" s="45">
        <v>174.70363636363635</v>
      </c>
      <c r="BF14" s="45">
        <v>221.93530797696968</v>
      </c>
      <c r="BG14" s="45">
        <v>67.580104166666672</v>
      </c>
      <c r="BH14" s="45"/>
      <c r="BI14" s="45">
        <v>0</v>
      </c>
      <c r="BJ14" s="45"/>
      <c r="BK14" s="45"/>
      <c r="BL14" s="45">
        <v>67.580104166666672</v>
      </c>
      <c r="BM14" s="45">
        <v>2966.5313843038839</v>
      </c>
      <c r="BN14" s="45">
        <f t="shared" si="0"/>
        <v>-8.2602882006328366E-8</v>
      </c>
      <c r="BO14" s="45">
        <f t="shared" si="1"/>
        <v>-5.8372703284472042E-8</v>
      </c>
      <c r="BP14" s="46">
        <f t="shared" si="4"/>
        <v>8.6609686609686669</v>
      </c>
      <c r="BQ14" s="46">
        <f t="shared" si="2"/>
        <v>1.8803418803418819</v>
      </c>
      <c r="BR14" s="47">
        <v>3</v>
      </c>
      <c r="BS14" s="46">
        <f t="shared" si="5"/>
        <v>3.4188034188034218</v>
      </c>
      <c r="BT14" s="46">
        <f t="shared" si="6"/>
        <v>12.25</v>
      </c>
      <c r="BU14" s="46">
        <f t="shared" si="7"/>
        <v>13.960113960113972</v>
      </c>
      <c r="BV14" s="45">
        <f t="shared" si="3"/>
        <v>414.13116189168841</v>
      </c>
      <c r="BW14" s="45">
        <f t="shared" si="8"/>
        <v>414.13116175071281</v>
      </c>
      <c r="BX14" s="45">
        <f t="shared" si="9"/>
        <v>3380.6625460545965</v>
      </c>
      <c r="BY14" s="45">
        <f t="shared" si="10"/>
        <v>40567.950552655158</v>
      </c>
      <c r="BZ14" s="45">
        <f t="shared" si="11"/>
        <v>81135.901105310317</v>
      </c>
      <c r="CA14" s="48">
        <v>43101</v>
      </c>
      <c r="CB14" s="49">
        <v>0</v>
      </c>
      <c r="CC14" s="49">
        <v>0</v>
      </c>
    </row>
    <row r="15" spans="1:81">
      <c r="A15" s="41" t="s">
        <v>88</v>
      </c>
      <c r="B15" s="41" t="s">
        <v>78</v>
      </c>
      <c r="C15" s="41" t="s">
        <v>89</v>
      </c>
      <c r="D15" s="42" t="s">
        <v>90</v>
      </c>
      <c r="E15" s="43" t="s">
        <v>62</v>
      </c>
      <c r="F15" s="43" t="s">
        <v>63</v>
      </c>
      <c r="G15" s="43">
        <v>2</v>
      </c>
      <c r="H15" s="44">
        <v>3035.23</v>
      </c>
      <c r="I15" s="45">
        <v>6070.46</v>
      </c>
      <c r="J15" s="45"/>
      <c r="K15" s="45"/>
      <c r="L15" s="45"/>
      <c r="M15" s="45"/>
      <c r="N15" s="45"/>
      <c r="O15" s="45"/>
      <c r="P15" s="45"/>
      <c r="Q15" s="45">
        <v>6070.46</v>
      </c>
      <c r="R15" s="45">
        <v>1214.0920000000001</v>
      </c>
      <c r="S15" s="45">
        <v>91.056899999999999</v>
      </c>
      <c r="T15" s="45">
        <v>60.704599999999999</v>
      </c>
      <c r="U15" s="45">
        <v>12.140919999999999</v>
      </c>
      <c r="V15" s="45">
        <v>151.76150000000001</v>
      </c>
      <c r="W15" s="45">
        <v>485.63679999999999</v>
      </c>
      <c r="X15" s="45">
        <v>182.1138</v>
      </c>
      <c r="Y15" s="45">
        <v>36.422760000000004</v>
      </c>
      <c r="Z15" s="45">
        <v>2233.9292800000003</v>
      </c>
      <c r="AA15" s="45">
        <v>505.87166666666667</v>
      </c>
      <c r="AB15" s="45">
        <v>674.49555555555548</v>
      </c>
      <c r="AC15" s="45">
        <v>434.37513777777787</v>
      </c>
      <c r="AD15" s="45">
        <v>1614.74236</v>
      </c>
      <c r="AE15" s="45">
        <v>0</v>
      </c>
      <c r="AF15" s="45">
        <v>794</v>
      </c>
      <c r="AG15" s="45">
        <v>0</v>
      </c>
      <c r="AH15" s="45">
        <v>30</v>
      </c>
      <c r="AI15" s="45">
        <v>0</v>
      </c>
      <c r="AJ15" s="45">
        <v>0</v>
      </c>
      <c r="AK15" s="45">
        <v>6.1400000000000006</v>
      </c>
      <c r="AL15" s="45">
        <v>587.76</v>
      </c>
      <c r="AM15" s="45">
        <v>1417.9</v>
      </c>
      <c r="AN15" s="45">
        <v>5266.5716400000001</v>
      </c>
      <c r="AO15" s="45">
        <v>30.463544926697534</v>
      </c>
      <c r="AP15" s="45">
        <v>2.4370835941358027</v>
      </c>
      <c r="AQ15" s="45">
        <v>1.2185417970679013</v>
      </c>
      <c r="AR15" s="45">
        <v>21.246610000000004</v>
      </c>
      <c r="AS15" s="45">
        <v>7.8187524800000032</v>
      </c>
      <c r="AT15" s="45">
        <v>261.02977999999996</v>
      </c>
      <c r="AU15" s="45">
        <v>10.117433333333334</v>
      </c>
      <c r="AV15" s="45">
        <v>334.33174613123452</v>
      </c>
      <c r="AW15" s="45">
        <v>84.311944444444435</v>
      </c>
      <c r="AX15" s="45">
        <v>49.912671111111116</v>
      </c>
      <c r="AY15" s="45">
        <v>1.2646791666666666</v>
      </c>
      <c r="AZ15" s="45">
        <v>20.234866666666669</v>
      </c>
      <c r="BA15" s="45">
        <v>7.8691148148148145</v>
      </c>
      <c r="BB15" s="45">
        <v>60.202325642962975</v>
      </c>
      <c r="BC15" s="45">
        <v>223.79560184666667</v>
      </c>
      <c r="BD15" s="45"/>
      <c r="BE15" s="45">
        <v>0</v>
      </c>
      <c r="BF15" s="45">
        <v>223.79560184666667</v>
      </c>
      <c r="BG15" s="45">
        <v>176.4152083333334</v>
      </c>
      <c r="BH15" s="45"/>
      <c r="BI15" s="45">
        <v>0</v>
      </c>
      <c r="BJ15" s="45"/>
      <c r="BK15" s="45"/>
      <c r="BL15" s="45">
        <v>176.4152083333334</v>
      </c>
      <c r="BM15" s="45">
        <v>12071.574196311236</v>
      </c>
      <c r="BN15" s="45">
        <f t="shared" si="0"/>
        <v>-1.6520576401265673E-7</v>
      </c>
      <c r="BO15" s="45">
        <f t="shared" si="1"/>
        <v>-1.1674540656894408E-7</v>
      </c>
      <c r="BP15" s="46">
        <f t="shared" si="4"/>
        <v>8.7106017191977063</v>
      </c>
      <c r="BQ15" s="46">
        <f t="shared" si="2"/>
        <v>1.8911174785100282</v>
      </c>
      <c r="BR15" s="47">
        <v>3.5000000000000004</v>
      </c>
      <c r="BS15" s="46">
        <f t="shared" si="5"/>
        <v>4.0114613180515759</v>
      </c>
      <c r="BT15" s="46">
        <f t="shared" si="6"/>
        <v>12.75</v>
      </c>
      <c r="BU15" s="46">
        <f t="shared" si="7"/>
        <v>14.613180515759311</v>
      </c>
      <c r="BV15" s="45">
        <f t="shared" si="3"/>
        <v>1764.0409283595802</v>
      </c>
      <c r="BW15" s="45">
        <f t="shared" si="8"/>
        <v>1764.0409280776291</v>
      </c>
      <c r="BX15" s="45">
        <f t="shared" si="9"/>
        <v>13835.615124388865</v>
      </c>
      <c r="BY15" s="45">
        <f t="shared" si="10"/>
        <v>166027.38149266638</v>
      </c>
      <c r="BZ15" s="45">
        <f t="shared" si="11"/>
        <v>332054.76298533275</v>
      </c>
      <c r="CA15" s="48">
        <v>43101</v>
      </c>
      <c r="CB15" s="49">
        <v>0</v>
      </c>
      <c r="CC15" s="49">
        <v>0</v>
      </c>
    </row>
    <row r="16" spans="1:81">
      <c r="A16" s="41" t="s">
        <v>91</v>
      </c>
      <c r="B16" s="41" t="s">
        <v>92</v>
      </c>
      <c r="C16" s="41" t="s">
        <v>93</v>
      </c>
      <c r="D16" s="42" t="s">
        <v>94</v>
      </c>
      <c r="E16" s="43" t="s">
        <v>62</v>
      </c>
      <c r="F16" s="43" t="s">
        <v>63</v>
      </c>
      <c r="G16" s="43">
        <v>11</v>
      </c>
      <c r="H16" s="44">
        <v>1498.3</v>
      </c>
      <c r="I16" s="45">
        <v>16481.3</v>
      </c>
      <c r="J16" s="45"/>
      <c r="K16" s="45"/>
      <c r="L16" s="45"/>
      <c r="M16" s="45"/>
      <c r="N16" s="45"/>
      <c r="O16" s="45"/>
      <c r="P16" s="45"/>
      <c r="Q16" s="45">
        <v>16481.3</v>
      </c>
      <c r="R16" s="45">
        <v>3296.26</v>
      </c>
      <c r="S16" s="45">
        <v>247.21949999999998</v>
      </c>
      <c r="T16" s="45">
        <v>164.81299999999999</v>
      </c>
      <c r="U16" s="45">
        <v>32.962600000000002</v>
      </c>
      <c r="V16" s="45">
        <v>412.03250000000003</v>
      </c>
      <c r="W16" s="45">
        <v>1318.5039999999999</v>
      </c>
      <c r="X16" s="45">
        <v>494.43899999999996</v>
      </c>
      <c r="Y16" s="45">
        <v>98.887799999999999</v>
      </c>
      <c r="Z16" s="45">
        <v>6065.1184000000012</v>
      </c>
      <c r="AA16" s="45">
        <v>1373.4416666666666</v>
      </c>
      <c r="AB16" s="45">
        <v>1831.2555555555555</v>
      </c>
      <c r="AC16" s="45">
        <v>1179.3285777777778</v>
      </c>
      <c r="AD16" s="45">
        <v>4384.0257999999994</v>
      </c>
      <c r="AE16" s="45">
        <v>2377.1220000000003</v>
      </c>
      <c r="AF16" s="45">
        <v>4367</v>
      </c>
      <c r="AG16" s="45">
        <v>0</v>
      </c>
      <c r="AH16" s="45">
        <v>534.38</v>
      </c>
      <c r="AI16" s="45">
        <v>0</v>
      </c>
      <c r="AJ16" s="45">
        <v>0</v>
      </c>
      <c r="AK16" s="45">
        <v>33.770000000000003</v>
      </c>
      <c r="AL16" s="45">
        <v>755.81</v>
      </c>
      <c r="AM16" s="45">
        <v>8068.0820000000003</v>
      </c>
      <c r="AN16" s="45">
        <v>18517.226200000001</v>
      </c>
      <c r="AO16" s="45">
        <v>82.708529996141976</v>
      </c>
      <c r="AP16" s="45">
        <v>6.6166823996913582</v>
      </c>
      <c r="AQ16" s="45">
        <v>3.3083411998456791</v>
      </c>
      <c r="AR16" s="45">
        <v>57.684550000000009</v>
      </c>
      <c r="AS16" s="45">
        <v>21.227914400000007</v>
      </c>
      <c r="AT16" s="45">
        <v>708.69589999999994</v>
      </c>
      <c r="AU16" s="45">
        <v>27.468833333333333</v>
      </c>
      <c r="AV16" s="45">
        <v>907.71075132901228</v>
      </c>
      <c r="AW16" s="45">
        <v>228.90694444444443</v>
      </c>
      <c r="AX16" s="45">
        <v>135.51291111111112</v>
      </c>
      <c r="AY16" s="45">
        <v>3.4336041666666661</v>
      </c>
      <c r="AZ16" s="45">
        <v>54.937666666666665</v>
      </c>
      <c r="BA16" s="45">
        <v>21.364648148148145</v>
      </c>
      <c r="BB16" s="45">
        <v>163.44932502962965</v>
      </c>
      <c r="BC16" s="45">
        <v>607.60509956666669</v>
      </c>
      <c r="BD16" s="45"/>
      <c r="BE16" s="45">
        <v>0</v>
      </c>
      <c r="BF16" s="45">
        <v>607.60509956666669</v>
      </c>
      <c r="BG16" s="45">
        <v>539.69208333333324</v>
      </c>
      <c r="BH16" s="45"/>
      <c r="BI16" s="45">
        <v>0</v>
      </c>
      <c r="BJ16" s="45"/>
      <c r="BK16" s="45"/>
      <c r="BL16" s="45">
        <v>539.69208333333324</v>
      </c>
      <c r="BM16" s="45">
        <v>37053.534134229012</v>
      </c>
      <c r="BN16" s="45">
        <f t="shared" si="0"/>
        <v>-9.0863170206961201E-7</v>
      </c>
      <c r="BO16" s="45">
        <f t="shared" si="1"/>
        <v>-6.4209973612919249E-7</v>
      </c>
      <c r="BP16" s="46">
        <f t="shared" si="4"/>
        <v>8.8629737609329435</v>
      </c>
      <c r="BQ16" s="46">
        <f t="shared" si="2"/>
        <v>1.9241982507288626</v>
      </c>
      <c r="BR16" s="47">
        <v>5</v>
      </c>
      <c r="BS16" s="46">
        <f t="shared" si="5"/>
        <v>5.8309037900874632</v>
      </c>
      <c r="BT16" s="46">
        <f t="shared" si="6"/>
        <v>14.25</v>
      </c>
      <c r="BU16" s="46">
        <f t="shared" si="7"/>
        <v>16.618075801749271</v>
      </c>
      <c r="BV16" s="45">
        <f t="shared" si="3"/>
        <v>6157.5843893955162</v>
      </c>
      <c r="BW16" s="45">
        <f t="shared" si="8"/>
        <v>6157.5843878447849</v>
      </c>
      <c r="BX16" s="45">
        <f t="shared" si="9"/>
        <v>43211.118522073797</v>
      </c>
      <c r="BY16" s="45">
        <f t="shared" si="10"/>
        <v>518533.42226488556</v>
      </c>
      <c r="BZ16" s="45">
        <f t="shared" si="11"/>
        <v>1037066.8445297711</v>
      </c>
      <c r="CA16" s="48">
        <v>43101</v>
      </c>
      <c r="CB16" s="49">
        <v>0</v>
      </c>
      <c r="CC16" s="49">
        <v>0</v>
      </c>
    </row>
    <row r="17" spans="1:81">
      <c r="A17" s="41" t="s">
        <v>91</v>
      </c>
      <c r="B17" s="41" t="s">
        <v>95</v>
      </c>
      <c r="C17" s="41" t="s">
        <v>93</v>
      </c>
      <c r="D17" s="42" t="s">
        <v>96</v>
      </c>
      <c r="E17" s="43" t="s">
        <v>62</v>
      </c>
      <c r="F17" s="43" t="s">
        <v>63</v>
      </c>
      <c r="G17" s="43">
        <v>2</v>
      </c>
      <c r="H17" s="44">
        <v>1130.5999999999999</v>
      </c>
      <c r="I17" s="45">
        <v>2261.1999999999998</v>
      </c>
      <c r="J17" s="45"/>
      <c r="K17" s="45"/>
      <c r="L17" s="45"/>
      <c r="M17" s="45"/>
      <c r="N17" s="45"/>
      <c r="O17" s="45"/>
      <c r="P17" s="45"/>
      <c r="Q17" s="45">
        <v>2261.1999999999998</v>
      </c>
      <c r="R17" s="45">
        <v>452.24</v>
      </c>
      <c r="S17" s="45">
        <v>33.917999999999999</v>
      </c>
      <c r="T17" s="45">
        <v>22.611999999999998</v>
      </c>
      <c r="U17" s="45">
        <v>4.5223999999999993</v>
      </c>
      <c r="V17" s="45">
        <v>56.53</v>
      </c>
      <c r="W17" s="45">
        <v>180.89599999999999</v>
      </c>
      <c r="X17" s="45">
        <v>67.835999999999999</v>
      </c>
      <c r="Y17" s="45">
        <v>13.5672</v>
      </c>
      <c r="Z17" s="45">
        <v>832.12159999999994</v>
      </c>
      <c r="AA17" s="45">
        <v>188.43333333333331</v>
      </c>
      <c r="AB17" s="45">
        <v>251.24444444444441</v>
      </c>
      <c r="AC17" s="45">
        <v>161.80142222222224</v>
      </c>
      <c r="AD17" s="45">
        <v>601.47919999999999</v>
      </c>
      <c r="AE17" s="45">
        <v>476.32799999999997</v>
      </c>
      <c r="AF17" s="45">
        <v>794</v>
      </c>
      <c r="AG17" s="45">
        <v>0</v>
      </c>
      <c r="AH17" s="45">
        <v>97.16</v>
      </c>
      <c r="AI17" s="45">
        <v>0</v>
      </c>
      <c r="AJ17" s="45">
        <v>0</v>
      </c>
      <c r="AK17" s="45">
        <v>6.1400000000000006</v>
      </c>
      <c r="AL17" s="45">
        <v>137.41999999999999</v>
      </c>
      <c r="AM17" s="45">
        <v>1511.0480000000002</v>
      </c>
      <c r="AN17" s="45">
        <v>2944.6488000000004</v>
      </c>
      <c r="AO17" s="45">
        <v>11.347437885802469</v>
      </c>
      <c r="AP17" s="45">
        <v>0.90779503086419755</v>
      </c>
      <c r="AQ17" s="45">
        <v>0.45389751543209877</v>
      </c>
      <c r="AR17" s="45">
        <v>7.9142000000000001</v>
      </c>
      <c r="AS17" s="45">
        <v>2.9124256000000011</v>
      </c>
      <c r="AT17" s="45">
        <v>97.231599999999986</v>
      </c>
      <c r="AU17" s="45">
        <v>3.7686666666666664</v>
      </c>
      <c r="AV17" s="45">
        <v>124.53602269876541</v>
      </c>
      <c r="AW17" s="45">
        <v>31.405555555555551</v>
      </c>
      <c r="AX17" s="45">
        <v>18.592088888888888</v>
      </c>
      <c r="AY17" s="45">
        <v>0.47108333333333324</v>
      </c>
      <c r="AZ17" s="45">
        <v>7.5373333333333328</v>
      </c>
      <c r="BA17" s="45">
        <v>2.9311851851851847</v>
      </c>
      <c r="BB17" s="45">
        <v>22.42490663703704</v>
      </c>
      <c r="BC17" s="45">
        <v>83.362152933333334</v>
      </c>
      <c r="BD17" s="45"/>
      <c r="BE17" s="45">
        <v>0</v>
      </c>
      <c r="BF17" s="45">
        <v>83.362152933333334</v>
      </c>
      <c r="BG17" s="45">
        <v>135.16020833333334</v>
      </c>
      <c r="BH17" s="45"/>
      <c r="BI17" s="45">
        <v>0</v>
      </c>
      <c r="BJ17" s="45"/>
      <c r="BK17" s="45"/>
      <c r="BL17" s="45">
        <v>135.16020833333334</v>
      </c>
      <c r="BM17" s="45">
        <v>5548.9071839654316</v>
      </c>
      <c r="BN17" s="45">
        <f t="shared" si="0"/>
        <v>-1.6520576401265673E-7</v>
      </c>
      <c r="BO17" s="45">
        <f t="shared" si="1"/>
        <v>-1.1674540656894408E-7</v>
      </c>
      <c r="BP17" s="46">
        <f t="shared" si="4"/>
        <v>8.8629737609329435</v>
      </c>
      <c r="BQ17" s="46">
        <f t="shared" si="2"/>
        <v>1.9241982507288626</v>
      </c>
      <c r="BR17" s="47">
        <v>5</v>
      </c>
      <c r="BS17" s="46">
        <f t="shared" si="5"/>
        <v>5.8309037900874632</v>
      </c>
      <c r="BT17" s="46">
        <f t="shared" si="6"/>
        <v>14.25</v>
      </c>
      <c r="BU17" s="46">
        <f t="shared" si="7"/>
        <v>16.618075801749271</v>
      </c>
      <c r="BV17" s="45">
        <f t="shared" si="3"/>
        <v>922.12160195323133</v>
      </c>
      <c r="BW17" s="45">
        <f t="shared" si="8"/>
        <v>922.12160167128013</v>
      </c>
      <c r="BX17" s="45">
        <f t="shared" si="9"/>
        <v>6471.0287856367122</v>
      </c>
      <c r="BY17" s="45">
        <f t="shared" si="10"/>
        <v>77652.345427640539</v>
      </c>
      <c r="BZ17" s="45">
        <f t="shared" si="11"/>
        <v>155304.69085528108</v>
      </c>
      <c r="CA17" s="48">
        <v>43101</v>
      </c>
      <c r="CB17" s="49">
        <v>0</v>
      </c>
      <c r="CC17" s="49">
        <v>0</v>
      </c>
    </row>
    <row r="18" spans="1:81">
      <c r="A18" s="41" t="s">
        <v>91</v>
      </c>
      <c r="B18" s="41" t="s">
        <v>97</v>
      </c>
      <c r="C18" s="41" t="s">
        <v>93</v>
      </c>
      <c r="D18" s="42" t="s">
        <v>98</v>
      </c>
      <c r="E18" s="43" t="s">
        <v>62</v>
      </c>
      <c r="F18" s="43" t="s">
        <v>63</v>
      </c>
      <c r="G18" s="43">
        <v>19</v>
      </c>
      <c r="H18" s="44">
        <v>1594.45</v>
      </c>
      <c r="I18" s="45">
        <v>30294.55</v>
      </c>
      <c r="J18" s="45"/>
      <c r="K18" s="45"/>
      <c r="L18" s="45"/>
      <c r="M18" s="45"/>
      <c r="N18" s="45"/>
      <c r="O18" s="45"/>
      <c r="P18" s="45"/>
      <c r="Q18" s="45">
        <v>30294.55</v>
      </c>
      <c r="R18" s="45">
        <v>6058.91</v>
      </c>
      <c r="S18" s="45">
        <v>454.41825</v>
      </c>
      <c r="T18" s="45">
        <v>302.94549999999998</v>
      </c>
      <c r="U18" s="45">
        <v>60.589100000000002</v>
      </c>
      <c r="V18" s="45">
        <v>757.36374999999998</v>
      </c>
      <c r="W18" s="45">
        <v>2423.5639999999999</v>
      </c>
      <c r="X18" s="45">
        <v>908.8365</v>
      </c>
      <c r="Y18" s="45">
        <v>181.76730000000001</v>
      </c>
      <c r="Z18" s="45">
        <v>11148.394399999999</v>
      </c>
      <c r="AA18" s="45">
        <v>2524.5458333333331</v>
      </c>
      <c r="AB18" s="45">
        <v>3366.0611111111107</v>
      </c>
      <c r="AC18" s="45">
        <v>2167.7433555555558</v>
      </c>
      <c r="AD18" s="45">
        <v>8058.3503000000001</v>
      </c>
      <c r="AE18" s="45">
        <v>3996.3270000000002</v>
      </c>
      <c r="AF18" s="45">
        <v>7543</v>
      </c>
      <c r="AG18" s="45">
        <v>0</v>
      </c>
      <c r="AH18" s="45">
        <v>923.02</v>
      </c>
      <c r="AI18" s="45">
        <v>0</v>
      </c>
      <c r="AJ18" s="45">
        <v>0</v>
      </c>
      <c r="AK18" s="45">
        <v>58.330000000000005</v>
      </c>
      <c r="AL18" s="45">
        <v>1305.4899999999998</v>
      </c>
      <c r="AM18" s="45">
        <v>13826.167000000001</v>
      </c>
      <c r="AN18" s="45">
        <v>33032.911699999997</v>
      </c>
      <c r="AO18" s="45">
        <v>152.02791632908952</v>
      </c>
      <c r="AP18" s="45">
        <v>12.162233306327161</v>
      </c>
      <c r="AQ18" s="45">
        <v>6.0811166531635807</v>
      </c>
      <c r="AR18" s="45">
        <v>106.03092500000001</v>
      </c>
      <c r="AS18" s="45">
        <v>39.019380400000017</v>
      </c>
      <c r="AT18" s="45">
        <v>1302.6656499999999</v>
      </c>
      <c r="AU18" s="45">
        <v>50.490916666666671</v>
      </c>
      <c r="AV18" s="45">
        <v>1668.4781383552468</v>
      </c>
      <c r="AW18" s="45">
        <v>420.75763888888883</v>
      </c>
      <c r="AX18" s="45">
        <v>249.08852222222222</v>
      </c>
      <c r="AY18" s="45">
        <v>6.3113645833333329</v>
      </c>
      <c r="AZ18" s="45">
        <v>100.98183333333334</v>
      </c>
      <c r="BA18" s="45">
        <v>39.270712962962961</v>
      </c>
      <c r="BB18" s="45">
        <v>300.43890649259265</v>
      </c>
      <c r="BC18" s="45">
        <v>1116.8489784833334</v>
      </c>
      <c r="BD18" s="45"/>
      <c r="BE18" s="45">
        <v>0</v>
      </c>
      <c r="BF18" s="45">
        <v>1116.8489784833334</v>
      </c>
      <c r="BG18" s="45">
        <v>1021.7091666666665</v>
      </c>
      <c r="BH18" s="45"/>
      <c r="BI18" s="45">
        <v>0</v>
      </c>
      <c r="BJ18" s="45"/>
      <c r="BK18" s="45"/>
      <c r="BL18" s="45">
        <v>1021.7091666666665</v>
      </c>
      <c r="BM18" s="45">
        <v>67134.497983505251</v>
      </c>
      <c r="BN18" s="45">
        <f t="shared" si="0"/>
        <v>-1.569454758120239E-6</v>
      </c>
      <c r="BO18" s="45">
        <f t="shared" si="1"/>
        <v>-1.1090813624049688E-6</v>
      </c>
      <c r="BP18" s="46">
        <f t="shared" si="4"/>
        <v>8.8629737609329435</v>
      </c>
      <c r="BQ18" s="46">
        <f t="shared" si="2"/>
        <v>1.9241982507288626</v>
      </c>
      <c r="BR18" s="47">
        <v>5</v>
      </c>
      <c r="BS18" s="46">
        <f t="shared" si="5"/>
        <v>5.8309037900874632</v>
      </c>
      <c r="BT18" s="46">
        <f t="shared" si="6"/>
        <v>14.25</v>
      </c>
      <c r="BU18" s="46">
        <f t="shared" si="7"/>
        <v>16.618075801749271</v>
      </c>
      <c r="BV18" s="45">
        <f t="shared" si="3"/>
        <v>11156.461763577616</v>
      </c>
      <c r="BW18" s="45">
        <f t="shared" si="8"/>
        <v>11156.461760899079</v>
      </c>
      <c r="BX18" s="45">
        <f t="shared" si="9"/>
        <v>78290.959744404332</v>
      </c>
      <c r="BY18" s="45">
        <f t="shared" si="10"/>
        <v>939491.51693285198</v>
      </c>
      <c r="BZ18" s="45">
        <f t="shared" si="11"/>
        <v>1878983.033865704</v>
      </c>
      <c r="CA18" s="48">
        <v>43101</v>
      </c>
      <c r="CB18" s="49">
        <v>0</v>
      </c>
      <c r="CC18" s="49">
        <v>0</v>
      </c>
    </row>
    <row r="19" spans="1:81">
      <c r="A19" s="41" t="s">
        <v>91</v>
      </c>
      <c r="B19" s="41" t="s">
        <v>99</v>
      </c>
      <c r="C19" s="41" t="s">
        <v>93</v>
      </c>
      <c r="D19" s="42" t="s">
        <v>100</v>
      </c>
      <c r="E19" s="43" t="s">
        <v>62</v>
      </c>
      <c r="F19" s="43" t="s">
        <v>63</v>
      </c>
      <c r="G19" s="43">
        <v>2</v>
      </c>
      <c r="H19" s="44">
        <v>2480</v>
      </c>
      <c r="I19" s="45">
        <v>4960</v>
      </c>
      <c r="J19" s="45"/>
      <c r="K19" s="45"/>
      <c r="L19" s="45"/>
      <c r="M19" s="45"/>
      <c r="N19" s="45"/>
      <c r="O19" s="45"/>
      <c r="P19" s="45"/>
      <c r="Q19" s="45">
        <v>4960</v>
      </c>
      <c r="R19" s="45">
        <v>992</v>
      </c>
      <c r="S19" s="45">
        <v>74.399999999999991</v>
      </c>
      <c r="T19" s="45">
        <v>49.6</v>
      </c>
      <c r="U19" s="45">
        <v>9.92</v>
      </c>
      <c r="V19" s="45">
        <v>124</v>
      </c>
      <c r="W19" s="45">
        <v>396.8</v>
      </c>
      <c r="X19" s="45">
        <v>148.79999999999998</v>
      </c>
      <c r="Y19" s="45">
        <v>29.76</v>
      </c>
      <c r="Z19" s="45">
        <v>1825.28</v>
      </c>
      <c r="AA19" s="45">
        <v>413.33333333333331</v>
      </c>
      <c r="AB19" s="45">
        <v>551.11111111111109</v>
      </c>
      <c r="AC19" s="45">
        <v>354.91555555555561</v>
      </c>
      <c r="AD19" s="45">
        <v>1319.36</v>
      </c>
      <c r="AE19" s="45">
        <v>314.40000000000003</v>
      </c>
      <c r="AF19" s="45">
        <v>794</v>
      </c>
      <c r="AG19" s="45">
        <v>0</v>
      </c>
      <c r="AH19" s="45">
        <v>97.16</v>
      </c>
      <c r="AI19" s="45">
        <v>0</v>
      </c>
      <c r="AJ19" s="45">
        <v>0</v>
      </c>
      <c r="AK19" s="45">
        <v>6.1400000000000006</v>
      </c>
      <c r="AL19" s="45">
        <v>137.41999999999999</v>
      </c>
      <c r="AM19" s="45">
        <v>1349.1200000000003</v>
      </c>
      <c r="AN19" s="45">
        <v>4493.76</v>
      </c>
      <c r="AO19" s="45">
        <v>24.890895061728397</v>
      </c>
      <c r="AP19" s="45">
        <v>1.9912716049382717</v>
      </c>
      <c r="AQ19" s="45">
        <v>0.99563580246913586</v>
      </c>
      <c r="AR19" s="45">
        <v>17.360000000000003</v>
      </c>
      <c r="AS19" s="45">
        <v>6.3884800000000022</v>
      </c>
      <c r="AT19" s="45">
        <v>213.27999999999997</v>
      </c>
      <c r="AU19" s="45">
        <v>8.2666666666666675</v>
      </c>
      <c r="AV19" s="45">
        <v>273.17294913580241</v>
      </c>
      <c r="AW19" s="45">
        <v>68.888888888888886</v>
      </c>
      <c r="AX19" s="45">
        <v>40.782222222222224</v>
      </c>
      <c r="AY19" s="45">
        <v>1.0333333333333332</v>
      </c>
      <c r="AZ19" s="45">
        <v>16.533333333333335</v>
      </c>
      <c r="BA19" s="45">
        <v>6.4296296296296296</v>
      </c>
      <c r="BB19" s="45">
        <v>49.189605925925932</v>
      </c>
      <c r="BC19" s="45">
        <v>182.85701333333333</v>
      </c>
      <c r="BD19" s="45"/>
      <c r="BE19" s="45">
        <v>0</v>
      </c>
      <c r="BF19" s="45">
        <v>182.85701333333333</v>
      </c>
      <c r="BG19" s="45">
        <v>91.05083333333333</v>
      </c>
      <c r="BH19" s="45"/>
      <c r="BI19" s="45">
        <v>0</v>
      </c>
      <c r="BJ19" s="45"/>
      <c r="BK19" s="45"/>
      <c r="BL19" s="45">
        <v>91.05083333333333</v>
      </c>
      <c r="BM19" s="45">
        <v>10000.840795802469</v>
      </c>
      <c r="BN19" s="45">
        <f t="shared" si="0"/>
        <v>-1.6520576401265673E-7</v>
      </c>
      <c r="BO19" s="45">
        <f t="shared" si="1"/>
        <v>-1.1674540656894408E-7</v>
      </c>
      <c r="BP19" s="46">
        <f t="shared" si="4"/>
        <v>8.8629737609329435</v>
      </c>
      <c r="BQ19" s="46">
        <f t="shared" si="2"/>
        <v>1.9241982507288626</v>
      </c>
      <c r="BR19" s="47">
        <v>5</v>
      </c>
      <c r="BS19" s="46">
        <f t="shared" si="5"/>
        <v>5.8309037900874632</v>
      </c>
      <c r="BT19" s="46">
        <f t="shared" si="6"/>
        <v>14.25</v>
      </c>
      <c r="BU19" s="46">
        <f t="shared" si="7"/>
        <v>16.618075801749271</v>
      </c>
      <c r="BV19" s="45">
        <f t="shared" si="3"/>
        <v>1661.9473042118645</v>
      </c>
      <c r="BW19" s="45">
        <f t="shared" si="8"/>
        <v>1661.9473039299135</v>
      </c>
      <c r="BX19" s="45">
        <f t="shared" si="9"/>
        <v>11662.788099732383</v>
      </c>
      <c r="BY19" s="45">
        <f t="shared" si="10"/>
        <v>139953.4571967886</v>
      </c>
      <c r="BZ19" s="45">
        <f t="shared" si="11"/>
        <v>279906.9143935772</v>
      </c>
      <c r="CA19" s="48">
        <v>43101</v>
      </c>
      <c r="CB19" s="49">
        <v>0</v>
      </c>
      <c r="CC19" s="49">
        <v>0</v>
      </c>
    </row>
    <row r="20" spans="1:81">
      <c r="A20" s="41" t="s">
        <v>91</v>
      </c>
      <c r="B20" s="41" t="s">
        <v>101</v>
      </c>
      <c r="C20" s="41" t="s">
        <v>93</v>
      </c>
      <c r="D20" s="42" t="s">
        <v>102</v>
      </c>
      <c r="E20" s="43" t="s">
        <v>62</v>
      </c>
      <c r="F20" s="43" t="s">
        <v>63</v>
      </c>
      <c r="G20" s="43">
        <v>36</v>
      </c>
      <c r="H20" s="44">
        <v>1594.45</v>
      </c>
      <c r="I20" s="45">
        <v>57400.200000000004</v>
      </c>
      <c r="J20" s="45"/>
      <c r="K20" s="45"/>
      <c r="L20" s="45"/>
      <c r="M20" s="45"/>
      <c r="N20" s="45"/>
      <c r="O20" s="45"/>
      <c r="P20" s="45"/>
      <c r="Q20" s="45">
        <v>57400.200000000004</v>
      </c>
      <c r="R20" s="45">
        <v>11480.04</v>
      </c>
      <c r="S20" s="45">
        <v>861.00300000000004</v>
      </c>
      <c r="T20" s="45">
        <v>574.00200000000007</v>
      </c>
      <c r="U20" s="45">
        <v>114.80040000000001</v>
      </c>
      <c r="V20" s="45">
        <v>1435.0050000000001</v>
      </c>
      <c r="W20" s="45">
        <v>4592.0160000000005</v>
      </c>
      <c r="X20" s="45">
        <v>1722.0060000000001</v>
      </c>
      <c r="Y20" s="45">
        <v>344.40120000000002</v>
      </c>
      <c r="Z20" s="45">
        <v>21123.273600000004</v>
      </c>
      <c r="AA20" s="45">
        <v>4783.3500000000004</v>
      </c>
      <c r="AB20" s="45">
        <v>6377.8</v>
      </c>
      <c r="AC20" s="45">
        <v>4107.3032000000012</v>
      </c>
      <c r="AD20" s="45">
        <v>15268.453200000004</v>
      </c>
      <c r="AE20" s="45">
        <v>7571.9879999999994</v>
      </c>
      <c r="AF20" s="45">
        <v>14292</v>
      </c>
      <c r="AG20" s="45">
        <v>0</v>
      </c>
      <c r="AH20" s="45">
        <v>1748.8799999999999</v>
      </c>
      <c r="AI20" s="45">
        <v>0</v>
      </c>
      <c r="AJ20" s="45">
        <v>0</v>
      </c>
      <c r="AK20" s="45">
        <v>110.52000000000001</v>
      </c>
      <c r="AL20" s="45">
        <v>2473.56</v>
      </c>
      <c r="AM20" s="45">
        <v>26196.948</v>
      </c>
      <c r="AN20" s="45">
        <v>62588.674800000008</v>
      </c>
      <c r="AO20" s="45">
        <v>288.05289409722229</v>
      </c>
      <c r="AP20" s="45">
        <v>23.044231527777782</v>
      </c>
      <c r="AQ20" s="45">
        <v>11.522115763888891</v>
      </c>
      <c r="AR20" s="45">
        <v>200.90070000000006</v>
      </c>
      <c r="AS20" s="45">
        <v>73.93145760000003</v>
      </c>
      <c r="AT20" s="45">
        <v>2468.2085999999999</v>
      </c>
      <c r="AU20" s="45">
        <v>95.667000000000016</v>
      </c>
      <c r="AV20" s="45">
        <v>3161.326998988889</v>
      </c>
      <c r="AW20" s="45">
        <v>797.22500000000002</v>
      </c>
      <c r="AX20" s="45">
        <v>471.95720000000006</v>
      </c>
      <c r="AY20" s="45">
        <v>11.958375</v>
      </c>
      <c r="AZ20" s="45">
        <v>191.33400000000003</v>
      </c>
      <c r="BA20" s="45">
        <v>74.407666666666671</v>
      </c>
      <c r="BB20" s="45">
        <v>569.25266493333345</v>
      </c>
      <c r="BC20" s="45">
        <v>2116.1349066000002</v>
      </c>
      <c r="BD20" s="45"/>
      <c r="BE20" s="45">
        <v>0</v>
      </c>
      <c r="BF20" s="45">
        <v>2116.1349066000002</v>
      </c>
      <c r="BG20" s="45">
        <v>1767.1049999999998</v>
      </c>
      <c r="BH20" s="45"/>
      <c r="BI20" s="45">
        <v>0</v>
      </c>
      <c r="BJ20" s="45"/>
      <c r="BK20" s="45"/>
      <c r="BL20" s="45">
        <v>1767.1049999999998</v>
      </c>
      <c r="BM20" s="45">
        <v>127033.44170558891</v>
      </c>
      <c r="BN20" s="45">
        <f t="shared" si="0"/>
        <v>-2.973703752227821E-6</v>
      </c>
      <c r="BO20" s="45">
        <f t="shared" si="1"/>
        <v>-2.1014173182409934E-6</v>
      </c>
      <c r="BP20" s="46">
        <f t="shared" si="4"/>
        <v>8.8629737609329435</v>
      </c>
      <c r="BQ20" s="46">
        <f t="shared" si="2"/>
        <v>1.9241982507288626</v>
      </c>
      <c r="BR20" s="47">
        <v>5</v>
      </c>
      <c r="BS20" s="46">
        <f t="shared" si="5"/>
        <v>5.8309037900874632</v>
      </c>
      <c r="BT20" s="46">
        <f t="shared" si="6"/>
        <v>14.25</v>
      </c>
      <c r="BU20" s="46">
        <f t="shared" si="7"/>
        <v>16.618075801749271</v>
      </c>
      <c r="BV20" s="45">
        <f t="shared" si="3"/>
        <v>21110.513635362349</v>
      </c>
      <c r="BW20" s="45">
        <f t="shared" si="8"/>
        <v>21110.513630287227</v>
      </c>
      <c r="BX20" s="45">
        <f t="shared" si="9"/>
        <v>148143.95533587615</v>
      </c>
      <c r="BY20" s="45">
        <f t="shared" si="10"/>
        <v>1777727.4640305138</v>
      </c>
      <c r="BZ20" s="45">
        <f t="shared" si="11"/>
        <v>3555454.9280610275</v>
      </c>
      <c r="CA20" s="48">
        <v>43101</v>
      </c>
      <c r="CB20" s="49">
        <v>0</v>
      </c>
      <c r="CC20" s="49">
        <v>0</v>
      </c>
    </row>
    <row r="21" spans="1:81">
      <c r="A21" s="41" t="s">
        <v>91</v>
      </c>
      <c r="B21" s="41" t="s">
        <v>103</v>
      </c>
      <c r="C21" s="41" t="s">
        <v>93</v>
      </c>
      <c r="D21" s="42" t="s">
        <v>104</v>
      </c>
      <c r="E21" s="43" t="s">
        <v>62</v>
      </c>
      <c r="F21" s="43" t="s">
        <v>63</v>
      </c>
      <c r="G21" s="43">
        <v>10</v>
      </c>
      <c r="H21" s="44">
        <v>1598.15</v>
      </c>
      <c r="I21" s="45">
        <v>15981.5</v>
      </c>
      <c r="J21" s="45"/>
      <c r="K21" s="45"/>
      <c r="L21" s="45"/>
      <c r="M21" s="45"/>
      <c r="N21" s="45"/>
      <c r="O21" s="45"/>
      <c r="P21" s="45"/>
      <c r="Q21" s="45">
        <v>15981.5</v>
      </c>
      <c r="R21" s="45">
        <v>3196.3</v>
      </c>
      <c r="S21" s="45">
        <v>239.7225</v>
      </c>
      <c r="T21" s="45">
        <v>159.815</v>
      </c>
      <c r="U21" s="45">
        <v>31.963000000000001</v>
      </c>
      <c r="V21" s="45">
        <v>399.53750000000002</v>
      </c>
      <c r="W21" s="45">
        <v>1278.52</v>
      </c>
      <c r="X21" s="45">
        <v>479.44499999999999</v>
      </c>
      <c r="Y21" s="45">
        <v>95.888999999999996</v>
      </c>
      <c r="Z21" s="45">
        <v>5881.192</v>
      </c>
      <c r="AA21" s="45">
        <v>1331.7916666666665</v>
      </c>
      <c r="AB21" s="45">
        <v>1775.7222222222222</v>
      </c>
      <c r="AC21" s="45">
        <v>1143.5651111111113</v>
      </c>
      <c r="AD21" s="45">
        <v>4251.0789999999997</v>
      </c>
      <c r="AE21" s="45">
        <v>2101.11</v>
      </c>
      <c r="AF21" s="45">
        <v>3970</v>
      </c>
      <c r="AG21" s="45">
        <v>0</v>
      </c>
      <c r="AH21" s="45">
        <v>485.79999999999995</v>
      </c>
      <c r="AI21" s="45">
        <v>0</v>
      </c>
      <c r="AJ21" s="45">
        <v>0</v>
      </c>
      <c r="AK21" s="45">
        <v>30.700000000000003</v>
      </c>
      <c r="AL21" s="45">
        <v>687.09999999999991</v>
      </c>
      <c r="AM21" s="45">
        <v>7274.7100000000009</v>
      </c>
      <c r="AN21" s="45">
        <v>17406.981</v>
      </c>
      <c r="AO21" s="45">
        <v>80.200370852623465</v>
      </c>
      <c r="AP21" s="45">
        <v>6.4160296682098767</v>
      </c>
      <c r="AQ21" s="45">
        <v>3.2080148341049384</v>
      </c>
      <c r="AR21" s="45">
        <v>55.935250000000011</v>
      </c>
      <c r="AS21" s="45">
        <v>20.584172000000009</v>
      </c>
      <c r="AT21" s="45">
        <v>687.20449999999994</v>
      </c>
      <c r="AU21" s="45">
        <v>26.635833333333334</v>
      </c>
      <c r="AV21" s="45">
        <v>880.18417068827159</v>
      </c>
      <c r="AW21" s="45">
        <v>221.96527777777777</v>
      </c>
      <c r="AX21" s="45">
        <v>131.40344444444446</v>
      </c>
      <c r="AY21" s="45">
        <v>3.3294791666666663</v>
      </c>
      <c r="AZ21" s="45">
        <v>53.271666666666668</v>
      </c>
      <c r="BA21" s="45">
        <v>20.716759259259259</v>
      </c>
      <c r="BB21" s="45">
        <v>158.49267885185188</v>
      </c>
      <c r="BC21" s="45">
        <v>589.17930616666672</v>
      </c>
      <c r="BD21" s="45"/>
      <c r="BE21" s="45">
        <v>0</v>
      </c>
      <c r="BF21" s="45">
        <v>589.17930616666672</v>
      </c>
      <c r="BG21" s="45">
        <v>707.22949999999992</v>
      </c>
      <c r="BH21" s="45"/>
      <c r="BI21" s="45">
        <v>0</v>
      </c>
      <c r="BJ21" s="45"/>
      <c r="BK21" s="45"/>
      <c r="BL21" s="45">
        <v>707.22949999999992</v>
      </c>
      <c r="BM21" s="45">
        <v>35565.073976854939</v>
      </c>
      <c r="BN21" s="45">
        <f t="shared" si="0"/>
        <v>-8.2602882006328368E-7</v>
      </c>
      <c r="BO21" s="45">
        <f t="shared" si="1"/>
        <v>-5.8372703284472037E-7</v>
      </c>
      <c r="BP21" s="46">
        <f t="shared" si="4"/>
        <v>8.8629737609329435</v>
      </c>
      <c r="BQ21" s="46">
        <f t="shared" si="2"/>
        <v>1.9241982507288626</v>
      </c>
      <c r="BR21" s="47">
        <v>5</v>
      </c>
      <c r="BS21" s="46">
        <f t="shared" si="5"/>
        <v>5.8309037900874632</v>
      </c>
      <c r="BT21" s="46">
        <f t="shared" si="6"/>
        <v>14.25</v>
      </c>
      <c r="BU21" s="46">
        <f t="shared" si="7"/>
        <v>16.618075801749271</v>
      </c>
      <c r="BV21" s="45">
        <f t="shared" si="3"/>
        <v>5910.2309521876832</v>
      </c>
      <c r="BW21" s="45">
        <f t="shared" si="8"/>
        <v>5910.2309507779273</v>
      </c>
      <c r="BX21" s="45">
        <f t="shared" si="9"/>
        <v>41475.304927632867</v>
      </c>
      <c r="BY21" s="45">
        <f t="shared" si="10"/>
        <v>497703.65913159441</v>
      </c>
      <c r="BZ21" s="45">
        <f t="shared" si="11"/>
        <v>995407.31826318882</v>
      </c>
      <c r="CA21" s="48">
        <v>43101</v>
      </c>
      <c r="CB21" s="49">
        <v>0</v>
      </c>
      <c r="CC21" s="49">
        <v>0</v>
      </c>
    </row>
    <row r="22" spans="1:81">
      <c r="A22" s="41" t="s">
        <v>91</v>
      </c>
      <c r="B22" s="41" t="s">
        <v>105</v>
      </c>
      <c r="C22" s="41" t="s">
        <v>93</v>
      </c>
      <c r="D22" s="42" t="s">
        <v>106</v>
      </c>
      <c r="E22" s="43" t="s">
        <v>62</v>
      </c>
      <c r="F22" s="43" t="s">
        <v>63</v>
      </c>
      <c r="G22" s="43">
        <v>3</v>
      </c>
      <c r="H22" s="44">
        <v>2397.23</v>
      </c>
      <c r="I22" s="45">
        <v>7191.6900000000005</v>
      </c>
      <c r="J22" s="45"/>
      <c r="K22" s="45">
        <v>572.40000000000009</v>
      </c>
      <c r="L22" s="45"/>
      <c r="M22" s="45"/>
      <c r="N22" s="45"/>
      <c r="O22" s="45"/>
      <c r="P22" s="45"/>
      <c r="Q22" s="45">
        <v>7764.09</v>
      </c>
      <c r="R22" s="45">
        <v>1552.8180000000002</v>
      </c>
      <c r="S22" s="45">
        <v>116.46135</v>
      </c>
      <c r="T22" s="45">
        <v>77.640900000000002</v>
      </c>
      <c r="U22" s="45">
        <v>15.528180000000001</v>
      </c>
      <c r="V22" s="45">
        <v>194.10225000000003</v>
      </c>
      <c r="W22" s="45">
        <v>621.12720000000002</v>
      </c>
      <c r="X22" s="45">
        <v>232.92269999999999</v>
      </c>
      <c r="Y22" s="45">
        <v>46.584540000000004</v>
      </c>
      <c r="Z22" s="45">
        <v>2857.1851200000001</v>
      </c>
      <c r="AA22" s="45">
        <v>647.00749999999994</v>
      </c>
      <c r="AB22" s="45">
        <v>862.67666666666662</v>
      </c>
      <c r="AC22" s="45">
        <v>555.56377333333342</v>
      </c>
      <c r="AD22" s="45">
        <v>2065.2479399999997</v>
      </c>
      <c r="AE22" s="45">
        <v>486.49860000000001</v>
      </c>
      <c r="AF22" s="45">
        <v>1191</v>
      </c>
      <c r="AG22" s="45">
        <v>0</v>
      </c>
      <c r="AH22" s="45">
        <v>145.74</v>
      </c>
      <c r="AI22" s="45">
        <v>0</v>
      </c>
      <c r="AJ22" s="45">
        <v>0</v>
      </c>
      <c r="AK22" s="45">
        <v>9.2100000000000009</v>
      </c>
      <c r="AL22" s="45">
        <v>206.13</v>
      </c>
      <c r="AM22" s="45">
        <v>2038.5785999999998</v>
      </c>
      <c r="AN22" s="45">
        <v>6961.0116600000001</v>
      </c>
      <c r="AO22" s="45">
        <v>38.962731741898153</v>
      </c>
      <c r="AP22" s="45">
        <v>3.1170185393518519</v>
      </c>
      <c r="AQ22" s="45">
        <v>1.558509269675926</v>
      </c>
      <c r="AR22" s="45">
        <v>27.174315000000004</v>
      </c>
      <c r="AS22" s="45">
        <v>10.000147920000003</v>
      </c>
      <c r="AT22" s="45">
        <v>333.85586999999998</v>
      </c>
      <c r="AU22" s="45">
        <v>12.940150000000001</v>
      </c>
      <c r="AV22" s="45">
        <v>427.6087424709259</v>
      </c>
      <c r="AW22" s="45">
        <v>107.83458333333333</v>
      </c>
      <c r="AX22" s="45">
        <v>63.838073333333341</v>
      </c>
      <c r="AY22" s="45">
        <v>1.6175187499999999</v>
      </c>
      <c r="AZ22" s="45">
        <v>25.880300000000002</v>
      </c>
      <c r="BA22" s="45">
        <v>10.064561111111111</v>
      </c>
      <c r="BB22" s="45">
        <v>76.998493442222241</v>
      </c>
      <c r="BC22" s="45">
        <v>286.23352997000006</v>
      </c>
      <c r="BD22" s="45"/>
      <c r="BE22" s="45">
        <v>0</v>
      </c>
      <c r="BF22" s="45">
        <v>286.23352997000006</v>
      </c>
      <c r="BG22" s="45">
        <v>340.43607500000002</v>
      </c>
      <c r="BH22" s="45"/>
      <c r="BI22" s="45">
        <v>0</v>
      </c>
      <c r="BJ22" s="45"/>
      <c r="BK22" s="45"/>
      <c r="BL22" s="45">
        <v>340.43607500000002</v>
      </c>
      <c r="BM22" s="45">
        <v>15779.380007440926</v>
      </c>
      <c r="BN22" s="45">
        <f t="shared" si="0"/>
        <v>-2.4780864601898508E-7</v>
      </c>
      <c r="BO22" s="45">
        <f t="shared" si="1"/>
        <v>-1.7511810985341613E-7</v>
      </c>
      <c r="BP22" s="46">
        <f t="shared" si="4"/>
        <v>8.8629737609329435</v>
      </c>
      <c r="BQ22" s="46">
        <f t="shared" si="2"/>
        <v>1.9241982507288626</v>
      </c>
      <c r="BR22" s="47">
        <v>5</v>
      </c>
      <c r="BS22" s="46">
        <f t="shared" si="5"/>
        <v>5.8309037900874632</v>
      </c>
      <c r="BT22" s="46">
        <f t="shared" si="6"/>
        <v>14.25</v>
      </c>
      <c r="BU22" s="46">
        <f t="shared" si="7"/>
        <v>16.618075801749271</v>
      </c>
      <c r="BV22" s="45">
        <f t="shared" si="3"/>
        <v>2622.2293306123211</v>
      </c>
      <c r="BW22" s="45">
        <f t="shared" si="8"/>
        <v>2622.2293301893942</v>
      </c>
      <c r="BX22" s="45">
        <f t="shared" si="9"/>
        <v>18401.609337630322</v>
      </c>
      <c r="BY22" s="45">
        <f t="shared" si="10"/>
        <v>220819.31205156387</v>
      </c>
      <c r="BZ22" s="45">
        <f t="shared" si="11"/>
        <v>441638.62410312775</v>
      </c>
      <c r="CA22" s="48">
        <v>43101</v>
      </c>
      <c r="CB22" s="49">
        <v>0</v>
      </c>
      <c r="CC22" s="49">
        <v>0</v>
      </c>
    </row>
    <row r="23" spans="1:81">
      <c r="A23" s="41" t="s">
        <v>91</v>
      </c>
      <c r="B23" s="41" t="s">
        <v>107</v>
      </c>
      <c r="C23" s="41" t="s">
        <v>93</v>
      </c>
      <c r="D23" s="42" t="s">
        <v>108</v>
      </c>
      <c r="E23" s="43" t="s">
        <v>62</v>
      </c>
      <c r="F23" s="43" t="s">
        <v>63</v>
      </c>
      <c r="G23" s="43">
        <v>13</v>
      </c>
      <c r="H23" s="44">
        <v>1076.08</v>
      </c>
      <c r="I23" s="45">
        <v>13989.039999999999</v>
      </c>
      <c r="J23" s="45"/>
      <c r="K23" s="45"/>
      <c r="L23" s="45"/>
      <c r="M23" s="45"/>
      <c r="N23" s="45"/>
      <c r="O23" s="45"/>
      <c r="P23" s="45"/>
      <c r="Q23" s="45">
        <v>13989.039999999999</v>
      </c>
      <c r="R23" s="45">
        <v>2797.808</v>
      </c>
      <c r="S23" s="45">
        <v>209.83559999999997</v>
      </c>
      <c r="T23" s="45">
        <v>139.8904</v>
      </c>
      <c r="U23" s="45">
        <v>27.978079999999999</v>
      </c>
      <c r="V23" s="45">
        <v>349.726</v>
      </c>
      <c r="W23" s="45">
        <v>1119.1232</v>
      </c>
      <c r="X23" s="45">
        <v>419.67119999999994</v>
      </c>
      <c r="Y23" s="45">
        <v>83.934240000000003</v>
      </c>
      <c r="Z23" s="45">
        <v>5147.9667199999985</v>
      </c>
      <c r="AA23" s="45">
        <v>1165.7533333333331</v>
      </c>
      <c r="AB23" s="45">
        <v>1554.3377777777775</v>
      </c>
      <c r="AC23" s="45">
        <v>1000.9935288888889</v>
      </c>
      <c r="AD23" s="45">
        <v>3721.08464</v>
      </c>
      <c r="AE23" s="45">
        <v>3138.6576</v>
      </c>
      <c r="AF23" s="45">
        <v>5161</v>
      </c>
      <c r="AG23" s="45">
        <v>0</v>
      </c>
      <c r="AH23" s="45">
        <v>631.54</v>
      </c>
      <c r="AI23" s="45">
        <v>0</v>
      </c>
      <c r="AJ23" s="45">
        <v>0</v>
      </c>
      <c r="AK23" s="45">
        <v>39.910000000000004</v>
      </c>
      <c r="AL23" s="45">
        <v>893.2299999999999</v>
      </c>
      <c r="AM23" s="45">
        <v>9864.3375999999989</v>
      </c>
      <c r="AN23" s="45">
        <v>18733.388959999997</v>
      </c>
      <c r="AO23" s="45">
        <v>70.201557793209872</v>
      </c>
      <c r="AP23" s="45">
        <v>5.6161246234567903</v>
      </c>
      <c r="AQ23" s="45">
        <v>2.8080623117283952</v>
      </c>
      <c r="AR23" s="45">
        <v>48.961640000000003</v>
      </c>
      <c r="AS23" s="45">
        <v>18.017883520000005</v>
      </c>
      <c r="AT23" s="45">
        <v>601.52871999999991</v>
      </c>
      <c r="AU23" s="45">
        <v>23.315066666666667</v>
      </c>
      <c r="AV23" s="45">
        <v>770.44905491506165</v>
      </c>
      <c r="AW23" s="45">
        <v>194.29222222222219</v>
      </c>
      <c r="AX23" s="45">
        <v>115.02099555555556</v>
      </c>
      <c r="AY23" s="45">
        <v>2.9143833333333329</v>
      </c>
      <c r="AZ23" s="45">
        <v>46.630133333333333</v>
      </c>
      <c r="BA23" s="45">
        <v>18.133940740740741</v>
      </c>
      <c r="BB23" s="45">
        <v>138.73293646814815</v>
      </c>
      <c r="BC23" s="45">
        <v>515.72461165333334</v>
      </c>
      <c r="BD23" s="45"/>
      <c r="BE23" s="45">
        <v>0</v>
      </c>
      <c r="BF23" s="45">
        <v>515.72461165333334</v>
      </c>
      <c r="BG23" s="45">
        <v>711.59833333333336</v>
      </c>
      <c r="BH23" s="45"/>
      <c r="BI23" s="45">
        <v>0</v>
      </c>
      <c r="BJ23" s="45"/>
      <c r="BK23" s="45"/>
      <c r="BL23" s="45">
        <v>711.59833333333336</v>
      </c>
      <c r="BM23" s="45">
        <v>34720.200959901733</v>
      </c>
      <c r="BN23" s="45">
        <f t="shared" si="0"/>
        <v>-1.0738374660822687E-6</v>
      </c>
      <c r="BO23" s="45">
        <f t="shared" si="1"/>
        <v>-7.5884514269813652E-7</v>
      </c>
      <c r="BP23" s="46">
        <f t="shared" si="4"/>
        <v>8.8629737609329435</v>
      </c>
      <c r="BQ23" s="46">
        <f t="shared" si="2"/>
        <v>1.9241982507288626</v>
      </c>
      <c r="BR23" s="47">
        <v>5</v>
      </c>
      <c r="BS23" s="46">
        <f t="shared" si="5"/>
        <v>5.8309037900874632</v>
      </c>
      <c r="BT23" s="46">
        <f t="shared" si="6"/>
        <v>14.25</v>
      </c>
      <c r="BU23" s="46">
        <f t="shared" si="7"/>
        <v>16.618075801749271</v>
      </c>
      <c r="BV23" s="45">
        <f t="shared" si="3"/>
        <v>5769.8293137315914</v>
      </c>
      <c r="BW23" s="45">
        <f t="shared" si="8"/>
        <v>5769.8293118989086</v>
      </c>
      <c r="BX23" s="45">
        <f t="shared" si="9"/>
        <v>40490.030271800642</v>
      </c>
      <c r="BY23" s="45">
        <f t="shared" si="10"/>
        <v>485880.36326160771</v>
      </c>
      <c r="BZ23" s="45">
        <f t="shared" si="11"/>
        <v>971760.72652321542</v>
      </c>
      <c r="CA23" s="48">
        <v>43101</v>
      </c>
      <c r="CB23" s="49">
        <v>0</v>
      </c>
      <c r="CC23" s="49">
        <v>0</v>
      </c>
    </row>
    <row r="24" spans="1:81">
      <c r="A24" s="41" t="s">
        <v>91</v>
      </c>
      <c r="B24" s="41" t="s">
        <v>73</v>
      </c>
      <c r="C24" s="41" t="s">
        <v>93</v>
      </c>
      <c r="D24" s="42" t="s">
        <v>109</v>
      </c>
      <c r="E24" s="43" t="s">
        <v>62</v>
      </c>
      <c r="F24" s="43" t="s">
        <v>63</v>
      </c>
      <c r="G24" s="43">
        <v>40</v>
      </c>
      <c r="H24" s="44">
        <v>1076.08</v>
      </c>
      <c r="I24" s="45">
        <v>43043.199999999997</v>
      </c>
      <c r="J24" s="45"/>
      <c r="K24" s="45"/>
      <c r="L24" s="45"/>
      <c r="M24" s="45"/>
      <c r="N24" s="45"/>
      <c r="O24" s="45"/>
      <c r="P24" s="45"/>
      <c r="Q24" s="45">
        <v>43043.199999999997</v>
      </c>
      <c r="R24" s="45">
        <v>8608.64</v>
      </c>
      <c r="S24" s="45">
        <v>645.64799999999991</v>
      </c>
      <c r="T24" s="45">
        <v>430.43199999999996</v>
      </c>
      <c r="U24" s="45">
        <v>86.086399999999998</v>
      </c>
      <c r="V24" s="45">
        <v>1076.08</v>
      </c>
      <c r="W24" s="45">
        <v>3443.4559999999997</v>
      </c>
      <c r="X24" s="45">
        <v>1291.2959999999998</v>
      </c>
      <c r="Y24" s="45">
        <v>258.25919999999996</v>
      </c>
      <c r="Z24" s="45">
        <v>15839.8976</v>
      </c>
      <c r="AA24" s="45">
        <v>3586.9333333333329</v>
      </c>
      <c r="AB24" s="45">
        <v>4782.5777777777776</v>
      </c>
      <c r="AC24" s="45">
        <v>3079.980088888889</v>
      </c>
      <c r="AD24" s="45">
        <v>11449.4912</v>
      </c>
      <c r="AE24" s="45">
        <v>9657.4079999999994</v>
      </c>
      <c r="AF24" s="45">
        <v>15880</v>
      </c>
      <c r="AG24" s="45">
        <v>0</v>
      </c>
      <c r="AH24" s="45">
        <v>1943.1999999999998</v>
      </c>
      <c r="AI24" s="45">
        <v>0</v>
      </c>
      <c r="AJ24" s="45">
        <v>0</v>
      </c>
      <c r="AK24" s="45">
        <v>122.80000000000001</v>
      </c>
      <c r="AL24" s="45">
        <v>2748.3999999999996</v>
      </c>
      <c r="AM24" s="45">
        <v>30351.807999999997</v>
      </c>
      <c r="AN24" s="45">
        <v>57641.196799999991</v>
      </c>
      <c r="AO24" s="45">
        <v>216.00479320987654</v>
      </c>
      <c r="AP24" s="45">
        <v>17.280383456790123</v>
      </c>
      <c r="AQ24" s="45">
        <v>8.6401917283950613</v>
      </c>
      <c r="AR24" s="45">
        <v>150.65120000000002</v>
      </c>
      <c r="AS24" s="45">
        <v>55.439641600000016</v>
      </c>
      <c r="AT24" s="45">
        <v>1850.8575999999998</v>
      </c>
      <c r="AU24" s="45">
        <v>71.73866666666666</v>
      </c>
      <c r="AV24" s="45">
        <v>2370.6124766617281</v>
      </c>
      <c r="AW24" s="45">
        <v>597.82222222222219</v>
      </c>
      <c r="AX24" s="45">
        <v>353.91075555555557</v>
      </c>
      <c r="AY24" s="45">
        <v>8.9673333333333325</v>
      </c>
      <c r="AZ24" s="45">
        <v>143.47733333333332</v>
      </c>
      <c r="BA24" s="45">
        <v>55.796740740740738</v>
      </c>
      <c r="BB24" s="45">
        <v>426.87057374814822</v>
      </c>
      <c r="BC24" s="45">
        <v>1586.8449589333334</v>
      </c>
      <c r="BD24" s="45"/>
      <c r="BE24" s="45">
        <v>0</v>
      </c>
      <c r="BF24" s="45">
        <v>1586.8449589333334</v>
      </c>
      <c r="BG24" s="45">
        <v>1945.7166666666662</v>
      </c>
      <c r="BH24" s="45"/>
      <c r="BI24" s="45">
        <v>0</v>
      </c>
      <c r="BJ24" s="45"/>
      <c r="BK24" s="45"/>
      <c r="BL24" s="45">
        <v>1945.7166666666662</v>
      </c>
      <c r="BM24" s="45">
        <v>106587.57090226171</v>
      </c>
      <c r="BN24" s="45">
        <f t="shared" si="0"/>
        <v>-3.3041152802531347E-6</v>
      </c>
      <c r="BO24" s="45">
        <f t="shared" si="1"/>
        <v>-2.3349081313788815E-6</v>
      </c>
      <c r="BP24" s="46">
        <f t="shared" si="4"/>
        <v>8.8629737609329435</v>
      </c>
      <c r="BQ24" s="46">
        <f t="shared" si="2"/>
        <v>1.9241982507288626</v>
      </c>
      <c r="BR24" s="47">
        <v>5</v>
      </c>
      <c r="BS24" s="46">
        <f t="shared" si="5"/>
        <v>5.8309037900874632</v>
      </c>
      <c r="BT24" s="46">
        <f t="shared" si="6"/>
        <v>14.25</v>
      </c>
      <c r="BU24" s="46">
        <f t="shared" si="7"/>
        <v>16.618075801749271</v>
      </c>
      <c r="BV24" s="45">
        <f t="shared" si="3"/>
        <v>17712.803326844001</v>
      </c>
      <c r="BW24" s="45">
        <f t="shared" si="8"/>
        <v>17712.803321204978</v>
      </c>
      <c r="BX24" s="45">
        <f t="shared" si="9"/>
        <v>124300.37422346669</v>
      </c>
      <c r="BY24" s="45">
        <f t="shared" si="10"/>
        <v>1491604.4906816003</v>
      </c>
      <c r="BZ24" s="45">
        <f t="shared" si="11"/>
        <v>2983208.9813632006</v>
      </c>
      <c r="CA24" s="48">
        <v>43101</v>
      </c>
      <c r="CB24" s="49">
        <v>0</v>
      </c>
      <c r="CC24" s="49">
        <v>0</v>
      </c>
    </row>
    <row r="25" spans="1:81">
      <c r="A25" s="41" t="s">
        <v>91</v>
      </c>
      <c r="B25" s="41" t="s">
        <v>110</v>
      </c>
      <c r="C25" s="41" t="s">
        <v>93</v>
      </c>
      <c r="D25" s="42" t="s">
        <v>111</v>
      </c>
      <c r="E25" s="43" t="s">
        <v>62</v>
      </c>
      <c r="F25" s="43" t="s">
        <v>63</v>
      </c>
      <c r="G25" s="43">
        <v>13</v>
      </c>
      <c r="H25" s="44">
        <v>1076.08</v>
      </c>
      <c r="I25" s="45">
        <v>13989.039999999999</v>
      </c>
      <c r="J25" s="45"/>
      <c r="K25" s="45"/>
      <c r="L25" s="45"/>
      <c r="M25" s="45"/>
      <c r="N25" s="45"/>
      <c r="O25" s="45"/>
      <c r="P25" s="45"/>
      <c r="Q25" s="45">
        <v>13989.039999999999</v>
      </c>
      <c r="R25" s="45">
        <v>2797.808</v>
      </c>
      <c r="S25" s="45">
        <v>209.83559999999997</v>
      </c>
      <c r="T25" s="45">
        <v>139.8904</v>
      </c>
      <c r="U25" s="45">
        <v>27.978079999999999</v>
      </c>
      <c r="V25" s="45">
        <v>349.726</v>
      </c>
      <c r="W25" s="45">
        <v>1119.1232</v>
      </c>
      <c r="X25" s="45">
        <v>419.67119999999994</v>
      </c>
      <c r="Y25" s="45">
        <v>83.934240000000003</v>
      </c>
      <c r="Z25" s="45">
        <v>5147.9667199999985</v>
      </c>
      <c r="AA25" s="45">
        <v>1165.7533333333331</v>
      </c>
      <c r="AB25" s="45">
        <v>1554.3377777777775</v>
      </c>
      <c r="AC25" s="45">
        <v>1000.9935288888889</v>
      </c>
      <c r="AD25" s="45">
        <v>3721.08464</v>
      </c>
      <c r="AE25" s="45">
        <v>3138.6576</v>
      </c>
      <c r="AF25" s="45">
        <v>5161</v>
      </c>
      <c r="AG25" s="45">
        <v>0</v>
      </c>
      <c r="AH25" s="45">
        <v>631.54</v>
      </c>
      <c r="AI25" s="45">
        <v>0</v>
      </c>
      <c r="AJ25" s="45">
        <v>0</v>
      </c>
      <c r="AK25" s="45">
        <v>39.910000000000004</v>
      </c>
      <c r="AL25" s="45">
        <v>893.2299999999999</v>
      </c>
      <c r="AM25" s="45">
        <v>9864.3375999999989</v>
      </c>
      <c r="AN25" s="45">
        <v>18733.388959999997</v>
      </c>
      <c r="AO25" s="45">
        <v>70.201557793209872</v>
      </c>
      <c r="AP25" s="45">
        <v>5.6161246234567903</v>
      </c>
      <c r="AQ25" s="45">
        <v>2.8080623117283952</v>
      </c>
      <c r="AR25" s="45">
        <v>48.961640000000003</v>
      </c>
      <c r="AS25" s="45">
        <v>18.017883520000005</v>
      </c>
      <c r="AT25" s="45">
        <v>601.52871999999991</v>
      </c>
      <c r="AU25" s="45">
        <v>23.315066666666667</v>
      </c>
      <c r="AV25" s="45">
        <v>770.44905491506165</v>
      </c>
      <c r="AW25" s="45">
        <v>194.29222222222219</v>
      </c>
      <c r="AX25" s="45">
        <v>115.02099555555556</v>
      </c>
      <c r="AY25" s="45">
        <v>2.9143833333333329</v>
      </c>
      <c r="AZ25" s="45">
        <v>46.630133333333333</v>
      </c>
      <c r="BA25" s="45">
        <v>18.133940740740741</v>
      </c>
      <c r="BB25" s="45">
        <v>138.73293646814815</v>
      </c>
      <c r="BC25" s="45">
        <v>515.72461165333334</v>
      </c>
      <c r="BD25" s="45"/>
      <c r="BE25" s="45">
        <v>0</v>
      </c>
      <c r="BF25" s="45">
        <v>515.72461165333334</v>
      </c>
      <c r="BG25" s="45">
        <v>763.84511666666674</v>
      </c>
      <c r="BH25" s="45"/>
      <c r="BI25" s="45">
        <v>0</v>
      </c>
      <c r="BJ25" s="45"/>
      <c r="BK25" s="45"/>
      <c r="BL25" s="45">
        <v>763.84511666666674</v>
      </c>
      <c r="BM25" s="45">
        <v>34772.447743235061</v>
      </c>
      <c r="BN25" s="45">
        <f t="shared" si="0"/>
        <v>-1.0738374660822687E-6</v>
      </c>
      <c r="BO25" s="45">
        <f t="shared" si="1"/>
        <v>-7.5884514269813652E-7</v>
      </c>
      <c r="BP25" s="46">
        <f t="shared" si="4"/>
        <v>8.8629737609329435</v>
      </c>
      <c r="BQ25" s="46">
        <f t="shared" si="2"/>
        <v>1.9241982507288626</v>
      </c>
      <c r="BR25" s="47">
        <v>5</v>
      </c>
      <c r="BS25" s="46">
        <f t="shared" si="5"/>
        <v>5.8309037900874632</v>
      </c>
      <c r="BT25" s="46">
        <f t="shared" si="6"/>
        <v>14.25</v>
      </c>
      <c r="BU25" s="46">
        <f t="shared" si="7"/>
        <v>16.618075801749271</v>
      </c>
      <c r="BV25" s="45">
        <f t="shared" si="3"/>
        <v>5778.5117237898994</v>
      </c>
      <c r="BW25" s="45">
        <f t="shared" si="8"/>
        <v>5778.5117219572167</v>
      </c>
      <c r="BX25" s="45">
        <f t="shared" si="9"/>
        <v>40550.959465192282</v>
      </c>
      <c r="BY25" s="45">
        <f t="shared" si="10"/>
        <v>486611.51358230738</v>
      </c>
      <c r="BZ25" s="45">
        <f t="shared" si="11"/>
        <v>973223.02716461476</v>
      </c>
      <c r="CA25" s="48">
        <v>43101</v>
      </c>
      <c r="CB25" s="49">
        <v>0</v>
      </c>
      <c r="CC25" s="49">
        <v>0</v>
      </c>
    </row>
    <row r="26" spans="1:81">
      <c r="A26" s="41" t="s">
        <v>91</v>
      </c>
      <c r="B26" s="41" t="s">
        <v>112</v>
      </c>
      <c r="C26" s="41" t="s">
        <v>93</v>
      </c>
      <c r="D26" s="42" t="s">
        <v>113</v>
      </c>
      <c r="E26" s="43" t="s">
        <v>62</v>
      </c>
      <c r="F26" s="43" t="s">
        <v>63</v>
      </c>
      <c r="G26" s="43">
        <v>1</v>
      </c>
      <c r="H26" s="44">
        <v>2403.7199999999998</v>
      </c>
      <c r="I26" s="45">
        <v>2403.7199999999998</v>
      </c>
      <c r="J26" s="45"/>
      <c r="K26" s="45"/>
      <c r="L26" s="45"/>
      <c r="M26" s="45"/>
      <c r="N26" s="45"/>
      <c r="O26" s="45"/>
      <c r="P26" s="45"/>
      <c r="Q26" s="45">
        <v>2403.7199999999998</v>
      </c>
      <c r="R26" s="45">
        <v>480.74399999999997</v>
      </c>
      <c r="S26" s="45">
        <v>36.055799999999998</v>
      </c>
      <c r="T26" s="45">
        <v>24.037199999999999</v>
      </c>
      <c r="U26" s="45">
        <v>4.8074399999999997</v>
      </c>
      <c r="V26" s="45">
        <v>60.092999999999996</v>
      </c>
      <c r="W26" s="45">
        <v>192.29759999999999</v>
      </c>
      <c r="X26" s="45">
        <v>72.111599999999996</v>
      </c>
      <c r="Y26" s="45">
        <v>14.422319999999999</v>
      </c>
      <c r="Z26" s="45">
        <v>884.56895999999995</v>
      </c>
      <c r="AA26" s="45">
        <v>200.30999999999997</v>
      </c>
      <c r="AB26" s="45">
        <v>267.08</v>
      </c>
      <c r="AC26" s="45">
        <v>171.99952000000002</v>
      </c>
      <c r="AD26" s="45">
        <v>639.38951999999995</v>
      </c>
      <c r="AE26" s="45">
        <v>161.77680000000001</v>
      </c>
      <c r="AF26" s="45">
        <v>397</v>
      </c>
      <c r="AG26" s="45">
        <v>0</v>
      </c>
      <c r="AH26" s="45">
        <v>48.58</v>
      </c>
      <c r="AI26" s="45">
        <v>0</v>
      </c>
      <c r="AJ26" s="45">
        <v>0</v>
      </c>
      <c r="AK26" s="45">
        <v>3.0700000000000003</v>
      </c>
      <c r="AL26" s="45">
        <v>68.709999999999994</v>
      </c>
      <c r="AM26" s="45">
        <v>679.13680000000011</v>
      </c>
      <c r="AN26" s="45">
        <v>2203.09528</v>
      </c>
      <c r="AO26" s="45">
        <v>12.062649652777777</v>
      </c>
      <c r="AP26" s="45">
        <v>0.96501197222222224</v>
      </c>
      <c r="AQ26" s="45">
        <v>0.48250598611111112</v>
      </c>
      <c r="AR26" s="45">
        <v>8.4130200000000013</v>
      </c>
      <c r="AS26" s="45">
        <v>3.0959913600000011</v>
      </c>
      <c r="AT26" s="45">
        <v>103.35995999999999</v>
      </c>
      <c r="AU26" s="45">
        <v>4.0061999999999998</v>
      </c>
      <c r="AV26" s="45">
        <v>132.38533897111111</v>
      </c>
      <c r="AW26" s="45">
        <v>33.384999999999998</v>
      </c>
      <c r="AX26" s="45">
        <v>19.763919999999999</v>
      </c>
      <c r="AY26" s="45">
        <v>0.50077499999999997</v>
      </c>
      <c r="AZ26" s="45">
        <v>8.0123999999999995</v>
      </c>
      <c r="BA26" s="45">
        <v>3.115933333333333</v>
      </c>
      <c r="BB26" s="45">
        <v>23.83831442666667</v>
      </c>
      <c r="BC26" s="45">
        <v>88.616342759999995</v>
      </c>
      <c r="BD26" s="45"/>
      <c r="BE26" s="45">
        <v>0</v>
      </c>
      <c r="BF26" s="45">
        <v>88.616342759999995</v>
      </c>
      <c r="BG26" s="45">
        <v>61.537316666666669</v>
      </c>
      <c r="BH26" s="45"/>
      <c r="BI26" s="45">
        <v>0</v>
      </c>
      <c r="BJ26" s="45"/>
      <c r="BK26" s="45"/>
      <c r="BL26" s="45">
        <v>61.537316666666669</v>
      </c>
      <c r="BM26" s="45">
        <v>4889.3542783977782</v>
      </c>
      <c r="BN26" s="45">
        <f t="shared" si="0"/>
        <v>-8.2602882006328366E-8</v>
      </c>
      <c r="BO26" s="45">
        <f t="shared" si="1"/>
        <v>-5.8372703284472042E-8</v>
      </c>
      <c r="BP26" s="46">
        <f t="shared" si="4"/>
        <v>8.8629737609329435</v>
      </c>
      <c r="BQ26" s="46">
        <f t="shared" si="2"/>
        <v>1.9241982507288626</v>
      </c>
      <c r="BR26" s="47">
        <v>5</v>
      </c>
      <c r="BS26" s="46">
        <f t="shared" si="5"/>
        <v>5.8309037900874632</v>
      </c>
      <c r="BT26" s="46">
        <f t="shared" si="6"/>
        <v>14.25</v>
      </c>
      <c r="BU26" s="46">
        <f t="shared" si="7"/>
        <v>16.618075801749271</v>
      </c>
      <c r="BV26" s="45">
        <f t="shared" si="3"/>
        <v>812.51660017678648</v>
      </c>
      <c r="BW26" s="45">
        <f t="shared" si="8"/>
        <v>812.51660003581094</v>
      </c>
      <c r="BX26" s="45">
        <f t="shared" si="9"/>
        <v>5701.8708784335895</v>
      </c>
      <c r="BY26" s="45">
        <f t="shared" si="10"/>
        <v>68422.45054120307</v>
      </c>
      <c r="BZ26" s="45">
        <f t="shared" si="11"/>
        <v>136844.90108240614</v>
      </c>
      <c r="CA26" s="48">
        <v>43101</v>
      </c>
      <c r="CB26" s="49">
        <v>0</v>
      </c>
      <c r="CC26" s="49">
        <v>0</v>
      </c>
    </row>
    <row r="27" spans="1:81">
      <c r="A27" s="41" t="s">
        <v>91</v>
      </c>
      <c r="B27" s="41" t="s">
        <v>114</v>
      </c>
      <c r="C27" s="41" t="s">
        <v>115</v>
      </c>
      <c r="D27" s="42" t="s">
        <v>116</v>
      </c>
      <c r="E27" s="43" t="s">
        <v>62</v>
      </c>
      <c r="F27" s="43" t="s">
        <v>63</v>
      </c>
      <c r="G27" s="43">
        <v>13</v>
      </c>
      <c r="H27" s="44">
        <v>1200.1400000000001</v>
      </c>
      <c r="I27" s="45">
        <v>15601.820000000002</v>
      </c>
      <c r="J27" s="45"/>
      <c r="K27" s="45"/>
      <c r="L27" s="45"/>
      <c r="M27" s="45"/>
      <c r="N27" s="45"/>
      <c r="O27" s="45"/>
      <c r="P27" s="45"/>
      <c r="Q27" s="45">
        <v>15601.820000000002</v>
      </c>
      <c r="R27" s="45">
        <v>3120.3640000000005</v>
      </c>
      <c r="S27" s="45">
        <v>234.02730000000003</v>
      </c>
      <c r="T27" s="45">
        <v>156.01820000000001</v>
      </c>
      <c r="U27" s="45">
        <v>31.203640000000004</v>
      </c>
      <c r="V27" s="45">
        <v>390.04550000000006</v>
      </c>
      <c r="W27" s="45">
        <v>1248.1456000000001</v>
      </c>
      <c r="X27" s="45">
        <v>468.05460000000005</v>
      </c>
      <c r="Y27" s="45">
        <v>93.610920000000007</v>
      </c>
      <c r="Z27" s="45">
        <v>5741.4697600000018</v>
      </c>
      <c r="AA27" s="45">
        <v>1300.1516666666666</v>
      </c>
      <c r="AB27" s="45">
        <v>1733.5355555555557</v>
      </c>
      <c r="AC27" s="45">
        <v>1116.3968977777781</v>
      </c>
      <c r="AD27" s="45">
        <v>4150.0841200000004</v>
      </c>
      <c r="AE27" s="45">
        <v>3041.8908000000001</v>
      </c>
      <c r="AF27" s="45">
        <v>5161</v>
      </c>
      <c r="AG27" s="45">
        <v>0</v>
      </c>
      <c r="AH27" s="45">
        <v>368.16</v>
      </c>
      <c r="AI27" s="45">
        <v>0</v>
      </c>
      <c r="AJ27" s="45">
        <v>0</v>
      </c>
      <c r="AK27" s="45">
        <v>39.910000000000004</v>
      </c>
      <c r="AL27" s="45">
        <v>893.2299999999999</v>
      </c>
      <c r="AM27" s="45">
        <v>9504.1908000000003</v>
      </c>
      <c r="AN27" s="45">
        <v>19395.744680000003</v>
      </c>
      <c r="AO27" s="45">
        <v>78.295012982253098</v>
      </c>
      <c r="AP27" s="45">
        <v>6.2636010385802479</v>
      </c>
      <c r="AQ27" s="45">
        <v>3.1318005192901239</v>
      </c>
      <c r="AR27" s="45">
        <v>54.606370000000013</v>
      </c>
      <c r="AS27" s="45">
        <v>20.095144160000011</v>
      </c>
      <c r="AT27" s="45">
        <v>670.87826000000007</v>
      </c>
      <c r="AU27" s="45">
        <v>26.003033333333338</v>
      </c>
      <c r="AV27" s="45">
        <v>859.27322203345682</v>
      </c>
      <c r="AW27" s="45">
        <v>216.69194444444446</v>
      </c>
      <c r="AX27" s="45">
        <v>128.28163111111112</v>
      </c>
      <c r="AY27" s="45">
        <v>3.2503791666666668</v>
      </c>
      <c r="AZ27" s="45">
        <v>52.006066666666676</v>
      </c>
      <c r="BA27" s="45">
        <v>20.224581481481483</v>
      </c>
      <c r="BB27" s="45">
        <v>154.72729385629634</v>
      </c>
      <c r="BC27" s="45">
        <v>575.18189672666676</v>
      </c>
      <c r="BD27" s="45"/>
      <c r="BE27" s="45">
        <v>0</v>
      </c>
      <c r="BF27" s="45">
        <v>575.18189672666676</v>
      </c>
      <c r="BG27" s="45">
        <v>638.12125000000003</v>
      </c>
      <c r="BH27" s="45"/>
      <c r="BI27" s="45">
        <v>0</v>
      </c>
      <c r="BJ27" s="45"/>
      <c r="BK27" s="45"/>
      <c r="BL27" s="45">
        <v>638.12125000000003</v>
      </c>
      <c r="BM27" s="45">
        <v>37070.141048760124</v>
      </c>
      <c r="BN27" s="45">
        <f t="shared" si="0"/>
        <v>-1.0738374660822687E-6</v>
      </c>
      <c r="BO27" s="45">
        <f t="shared" si="1"/>
        <v>-7.5884514269813652E-7</v>
      </c>
      <c r="BP27" s="46">
        <f t="shared" si="4"/>
        <v>8.8629737609329435</v>
      </c>
      <c r="BQ27" s="46">
        <f t="shared" si="2"/>
        <v>1.9241982507288626</v>
      </c>
      <c r="BR27" s="47">
        <v>5</v>
      </c>
      <c r="BS27" s="46">
        <f t="shared" si="5"/>
        <v>5.8309037900874632</v>
      </c>
      <c r="BT27" s="46">
        <f t="shared" si="6"/>
        <v>14.25</v>
      </c>
      <c r="BU27" s="46">
        <f t="shared" si="7"/>
        <v>16.618075801749271</v>
      </c>
      <c r="BV27" s="45">
        <f t="shared" si="3"/>
        <v>6160.3441389937734</v>
      </c>
      <c r="BW27" s="45">
        <f t="shared" si="8"/>
        <v>6160.3441371610907</v>
      </c>
      <c r="BX27" s="45">
        <f t="shared" si="9"/>
        <v>43230.485185921214</v>
      </c>
      <c r="BY27" s="45">
        <f t="shared" si="10"/>
        <v>518765.82223105454</v>
      </c>
      <c r="BZ27" s="45">
        <f t="shared" si="11"/>
        <v>1037531.6444621091</v>
      </c>
      <c r="CA27" s="48">
        <v>43101</v>
      </c>
      <c r="CB27" s="49">
        <v>0</v>
      </c>
      <c r="CC27" s="49">
        <v>0</v>
      </c>
    </row>
    <row r="28" spans="1:81">
      <c r="A28" s="41" t="s">
        <v>91</v>
      </c>
      <c r="B28" s="41" t="s">
        <v>9</v>
      </c>
      <c r="C28" s="41" t="s">
        <v>93</v>
      </c>
      <c r="D28" s="42" t="s">
        <v>117</v>
      </c>
      <c r="E28" s="43" t="s">
        <v>62</v>
      </c>
      <c r="F28" s="43" t="s">
        <v>63</v>
      </c>
      <c r="G28" s="43">
        <v>10</v>
      </c>
      <c r="H28" s="44">
        <v>2397.23</v>
      </c>
      <c r="I28" s="45">
        <v>23972.3</v>
      </c>
      <c r="J28" s="45">
        <v>7191.69</v>
      </c>
      <c r="K28" s="45"/>
      <c r="L28" s="45"/>
      <c r="M28" s="45"/>
      <c r="N28" s="45"/>
      <c r="O28" s="45"/>
      <c r="P28" s="45"/>
      <c r="Q28" s="45">
        <v>31163.989999999998</v>
      </c>
      <c r="R28" s="45">
        <v>6232.7979999999998</v>
      </c>
      <c r="S28" s="45">
        <v>467.45984999999996</v>
      </c>
      <c r="T28" s="45">
        <v>311.63990000000001</v>
      </c>
      <c r="U28" s="45">
        <v>62.327979999999997</v>
      </c>
      <c r="V28" s="45">
        <v>779.09974999999997</v>
      </c>
      <c r="W28" s="45">
        <v>2493.1192000000001</v>
      </c>
      <c r="X28" s="45">
        <v>934.91969999999992</v>
      </c>
      <c r="Y28" s="45">
        <v>186.98393999999999</v>
      </c>
      <c r="Z28" s="45">
        <v>11468.348320000001</v>
      </c>
      <c r="AA28" s="45">
        <v>2596.9991666666665</v>
      </c>
      <c r="AB28" s="45">
        <v>3462.6655555555553</v>
      </c>
      <c r="AC28" s="45">
        <v>2229.9566177777779</v>
      </c>
      <c r="AD28" s="45">
        <v>8289.6213399999997</v>
      </c>
      <c r="AE28" s="45">
        <v>1621.662</v>
      </c>
      <c r="AF28" s="45">
        <v>3970</v>
      </c>
      <c r="AG28" s="45">
        <v>0</v>
      </c>
      <c r="AH28" s="45">
        <v>485.79999999999995</v>
      </c>
      <c r="AI28" s="45">
        <v>0</v>
      </c>
      <c r="AJ28" s="45">
        <v>0</v>
      </c>
      <c r="AK28" s="45">
        <v>30.700000000000003</v>
      </c>
      <c r="AL28" s="45">
        <v>687.09999999999991</v>
      </c>
      <c r="AM28" s="45">
        <v>6795.2620000000006</v>
      </c>
      <c r="AN28" s="45">
        <v>26553.231660000001</v>
      </c>
      <c r="AO28" s="45">
        <v>156.39104935378086</v>
      </c>
      <c r="AP28" s="45">
        <v>12.51128394830247</v>
      </c>
      <c r="AQ28" s="45">
        <v>6.255641974151235</v>
      </c>
      <c r="AR28" s="45">
        <v>109.07396500000002</v>
      </c>
      <c r="AS28" s="45">
        <v>40.139219120000014</v>
      </c>
      <c r="AT28" s="45">
        <v>1340.0515699999999</v>
      </c>
      <c r="AU28" s="45">
        <v>51.939983333333331</v>
      </c>
      <c r="AV28" s="45">
        <v>1716.3627127295679</v>
      </c>
      <c r="AW28" s="45">
        <v>432.83319444444442</v>
      </c>
      <c r="AX28" s="45">
        <v>256.23725111111111</v>
      </c>
      <c r="AY28" s="45">
        <v>6.4924979166666654</v>
      </c>
      <c r="AZ28" s="45">
        <v>103.87996666666666</v>
      </c>
      <c r="BA28" s="45">
        <v>40.397764814814813</v>
      </c>
      <c r="BB28" s="45">
        <v>309.061368382963</v>
      </c>
      <c r="BC28" s="45">
        <v>1148.9020433366668</v>
      </c>
      <c r="BD28" s="45"/>
      <c r="BE28" s="45">
        <v>0</v>
      </c>
      <c r="BF28" s="45">
        <v>1148.9020433366668</v>
      </c>
      <c r="BG28" s="45">
        <v>998.53750000000002</v>
      </c>
      <c r="BH28" s="45"/>
      <c r="BI28" s="45">
        <v>0</v>
      </c>
      <c r="BJ28" s="45"/>
      <c r="BK28" s="45"/>
      <c r="BL28" s="45">
        <v>998.53750000000002</v>
      </c>
      <c r="BM28" s="45">
        <v>61581.023916066231</v>
      </c>
      <c r="BN28" s="45">
        <f t="shared" si="0"/>
        <v>-8.2602882006328368E-7</v>
      </c>
      <c r="BO28" s="45">
        <f t="shared" si="1"/>
        <v>-5.8372703284472037E-7</v>
      </c>
      <c r="BP28" s="46">
        <f t="shared" si="4"/>
        <v>8.8629737609329435</v>
      </c>
      <c r="BQ28" s="46">
        <f t="shared" si="2"/>
        <v>1.9241982507288626</v>
      </c>
      <c r="BR28" s="47">
        <v>5</v>
      </c>
      <c r="BS28" s="46">
        <f t="shared" si="5"/>
        <v>5.8309037900874632</v>
      </c>
      <c r="BT28" s="46">
        <f t="shared" si="6"/>
        <v>14.25</v>
      </c>
      <c r="BU28" s="46">
        <f t="shared" si="7"/>
        <v>16.618075801749271</v>
      </c>
      <c r="BV28" s="45">
        <f t="shared" si="3"/>
        <v>10233.581233630959</v>
      </c>
      <c r="BW28" s="45">
        <f t="shared" si="8"/>
        <v>10233.581232221204</v>
      </c>
      <c r="BX28" s="45">
        <f t="shared" si="9"/>
        <v>71814.605148287432</v>
      </c>
      <c r="BY28" s="45">
        <f t="shared" si="10"/>
        <v>861775.26177944918</v>
      </c>
      <c r="BZ28" s="45">
        <f t="shared" si="11"/>
        <v>1723550.5235588984</v>
      </c>
      <c r="CA28" s="48">
        <v>43101</v>
      </c>
      <c r="CB28" s="49">
        <v>0</v>
      </c>
      <c r="CC28" s="49">
        <v>0</v>
      </c>
    </row>
    <row r="29" spans="1:81">
      <c r="A29" s="41" t="s">
        <v>91</v>
      </c>
      <c r="B29" s="41" t="s">
        <v>118</v>
      </c>
      <c r="C29" s="41" t="s">
        <v>93</v>
      </c>
      <c r="D29" s="42" t="s">
        <v>119</v>
      </c>
      <c r="E29" s="43" t="s">
        <v>62</v>
      </c>
      <c r="F29" s="43" t="s">
        <v>63</v>
      </c>
      <c r="G29" s="43">
        <v>2</v>
      </c>
      <c r="H29" s="44">
        <v>2000</v>
      </c>
      <c r="I29" s="45">
        <v>4000</v>
      </c>
      <c r="J29" s="45"/>
      <c r="K29" s="45"/>
      <c r="L29" s="45"/>
      <c r="M29" s="45"/>
      <c r="N29" s="45"/>
      <c r="O29" s="45"/>
      <c r="P29" s="45"/>
      <c r="Q29" s="45">
        <v>4000</v>
      </c>
      <c r="R29" s="45">
        <v>800</v>
      </c>
      <c r="S29" s="45">
        <v>60</v>
      </c>
      <c r="T29" s="45">
        <v>40</v>
      </c>
      <c r="U29" s="45">
        <v>8</v>
      </c>
      <c r="V29" s="45">
        <v>100</v>
      </c>
      <c r="W29" s="45">
        <v>320</v>
      </c>
      <c r="X29" s="45">
        <v>120</v>
      </c>
      <c r="Y29" s="45">
        <v>24</v>
      </c>
      <c r="Z29" s="45">
        <v>1472</v>
      </c>
      <c r="AA29" s="45">
        <v>333.33333333333331</v>
      </c>
      <c r="AB29" s="45">
        <v>444.4444444444444</v>
      </c>
      <c r="AC29" s="45">
        <v>286.22222222222229</v>
      </c>
      <c r="AD29" s="45">
        <v>1064</v>
      </c>
      <c r="AE29" s="45">
        <v>372</v>
      </c>
      <c r="AF29" s="45">
        <v>794</v>
      </c>
      <c r="AG29" s="45">
        <v>0</v>
      </c>
      <c r="AH29" s="45">
        <v>97.16</v>
      </c>
      <c r="AI29" s="45">
        <v>0</v>
      </c>
      <c r="AJ29" s="45">
        <v>0</v>
      </c>
      <c r="AK29" s="45">
        <v>6.1400000000000006</v>
      </c>
      <c r="AL29" s="45">
        <v>137.41999999999999</v>
      </c>
      <c r="AM29" s="45">
        <v>1406.7200000000003</v>
      </c>
      <c r="AN29" s="45">
        <v>3942.7200000000003</v>
      </c>
      <c r="AO29" s="45">
        <v>20.073302469135804</v>
      </c>
      <c r="AP29" s="45">
        <v>1.6058641975308643</v>
      </c>
      <c r="AQ29" s="45">
        <v>0.80293209876543215</v>
      </c>
      <c r="AR29" s="45">
        <v>14.000000000000002</v>
      </c>
      <c r="AS29" s="45">
        <v>5.1520000000000019</v>
      </c>
      <c r="AT29" s="45">
        <v>172</v>
      </c>
      <c r="AU29" s="45">
        <v>6.666666666666667</v>
      </c>
      <c r="AV29" s="45">
        <v>220.30076543209876</v>
      </c>
      <c r="AW29" s="45">
        <v>55.55555555555555</v>
      </c>
      <c r="AX29" s="45">
        <v>32.888888888888893</v>
      </c>
      <c r="AY29" s="45">
        <v>0.83333333333333326</v>
      </c>
      <c r="AZ29" s="45">
        <v>13.333333333333334</v>
      </c>
      <c r="BA29" s="45">
        <v>5.1851851851851851</v>
      </c>
      <c r="BB29" s="45">
        <v>39.669037037037043</v>
      </c>
      <c r="BC29" s="45">
        <v>147.46533333333332</v>
      </c>
      <c r="BD29" s="45"/>
      <c r="BE29" s="45">
        <v>0</v>
      </c>
      <c r="BF29" s="45">
        <v>147.46533333333332</v>
      </c>
      <c r="BG29" s="45">
        <v>132.31927083333335</v>
      </c>
      <c r="BH29" s="45"/>
      <c r="BI29" s="45">
        <v>0</v>
      </c>
      <c r="BJ29" s="45"/>
      <c r="BK29" s="45"/>
      <c r="BL29" s="45">
        <v>132.31927083333335</v>
      </c>
      <c r="BM29" s="45">
        <v>8442.8053695987655</v>
      </c>
      <c r="BN29" s="45">
        <f t="shared" si="0"/>
        <v>-1.6520576401265673E-7</v>
      </c>
      <c r="BO29" s="45">
        <f t="shared" si="1"/>
        <v>-1.1674540656894408E-7</v>
      </c>
      <c r="BP29" s="46">
        <f t="shared" si="4"/>
        <v>8.8629737609329435</v>
      </c>
      <c r="BQ29" s="46">
        <f t="shared" si="2"/>
        <v>1.9241982507288626</v>
      </c>
      <c r="BR29" s="47">
        <v>5</v>
      </c>
      <c r="BS29" s="46">
        <f t="shared" si="5"/>
        <v>5.8309037900874632</v>
      </c>
      <c r="BT29" s="46">
        <f t="shared" si="6"/>
        <v>14.25</v>
      </c>
      <c r="BU29" s="46">
        <f t="shared" si="7"/>
        <v>16.618075801749271</v>
      </c>
      <c r="BV29" s="45">
        <f t="shared" si="3"/>
        <v>1403.0317960672257</v>
      </c>
      <c r="BW29" s="45">
        <f t="shared" si="8"/>
        <v>1403.0317957852747</v>
      </c>
      <c r="BX29" s="45">
        <f t="shared" si="9"/>
        <v>9845.8371653840404</v>
      </c>
      <c r="BY29" s="45">
        <f t="shared" si="10"/>
        <v>118150.04598460849</v>
      </c>
      <c r="BZ29" s="45">
        <f t="shared" si="11"/>
        <v>236300.09196921697</v>
      </c>
      <c r="CA29" s="48">
        <v>43101</v>
      </c>
      <c r="CB29" s="49">
        <v>0</v>
      </c>
      <c r="CC29" s="49">
        <v>0</v>
      </c>
    </row>
    <row r="30" spans="1:81">
      <c r="A30" s="41" t="s">
        <v>91</v>
      </c>
      <c r="B30" s="41" t="s">
        <v>120</v>
      </c>
      <c r="C30" s="41" t="s">
        <v>93</v>
      </c>
      <c r="D30" s="42" t="s">
        <v>121</v>
      </c>
      <c r="E30" s="43" t="s">
        <v>62</v>
      </c>
      <c r="F30" s="43" t="s">
        <v>63</v>
      </c>
      <c r="G30" s="43">
        <v>12</v>
      </c>
      <c r="H30" s="44">
        <v>2403.7199999999998</v>
      </c>
      <c r="I30" s="45">
        <v>28844.639999999999</v>
      </c>
      <c r="J30" s="45"/>
      <c r="K30" s="45"/>
      <c r="L30" s="45"/>
      <c r="M30" s="45"/>
      <c r="N30" s="45"/>
      <c r="O30" s="45"/>
      <c r="P30" s="45"/>
      <c r="Q30" s="45">
        <v>28844.639999999999</v>
      </c>
      <c r="R30" s="45">
        <v>5768.9279999999999</v>
      </c>
      <c r="S30" s="45">
        <v>432.6696</v>
      </c>
      <c r="T30" s="45">
        <v>288.44639999999998</v>
      </c>
      <c r="U30" s="45">
        <v>57.689279999999997</v>
      </c>
      <c r="V30" s="45">
        <v>721.11599999999999</v>
      </c>
      <c r="W30" s="45">
        <v>2307.5711999999999</v>
      </c>
      <c r="X30" s="45">
        <v>865.33920000000001</v>
      </c>
      <c r="Y30" s="45">
        <v>173.06783999999999</v>
      </c>
      <c r="Z30" s="45">
        <v>10614.827519999999</v>
      </c>
      <c r="AA30" s="45">
        <v>2403.7199999999998</v>
      </c>
      <c r="AB30" s="45">
        <v>3204.9599999999996</v>
      </c>
      <c r="AC30" s="45">
        <v>2063.9942400000004</v>
      </c>
      <c r="AD30" s="45">
        <v>7672.6742400000003</v>
      </c>
      <c r="AE30" s="45">
        <v>1941.3216</v>
      </c>
      <c r="AF30" s="45">
        <v>4764</v>
      </c>
      <c r="AG30" s="45">
        <v>0</v>
      </c>
      <c r="AH30" s="45">
        <v>582.96</v>
      </c>
      <c r="AI30" s="45">
        <v>0</v>
      </c>
      <c r="AJ30" s="45">
        <v>0</v>
      </c>
      <c r="AK30" s="45">
        <v>36.840000000000003</v>
      </c>
      <c r="AL30" s="45">
        <v>824.52</v>
      </c>
      <c r="AM30" s="45">
        <v>8149.6416000000008</v>
      </c>
      <c r="AN30" s="45">
        <v>26437.143360000002</v>
      </c>
      <c r="AO30" s="45">
        <v>144.75179583333335</v>
      </c>
      <c r="AP30" s="45">
        <v>11.580143666666666</v>
      </c>
      <c r="AQ30" s="45">
        <v>5.7900718333333332</v>
      </c>
      <c r="AR30" s="45">
        <v>100.95624000000001</v>
      </c>
      <c r="AS30" s="45">
        <v>37.151896320000013</v>
      </c>
      <c r="AT30" s="45">
        <v>1240.3195199999998</v>
      </c>
      <c r="AU30" s="45">
        <v>48.074400000000004</v>
      </c>
      <c r="AV30" s="45">
        <v>1588.624067653333</v>
      </c>
      <c r="AW30" s="45">
        <v>400.61999999999995</v>
      </c>
      <c r="AX30" s="45">
        <v>237.16704000000001</v>
      </c>
      <c r="AY30" s="45">
        <v>6.0092999999999996</v>
      </c>
      <c r="AZ30" s="45">
        <v>96.148800000000008</v>
      </c>
      <c r="BA30" s="45">
        <v>37.391199999999998</v>
      </c>
      <c r="BB30" s="45">
        <v>286.05977312000005</v>
      </c>
      <c r="BC30" s="45">
        <v>1063.3961131200001</v>
      </c>
      <c r="BD30" s="45"/>
      <c r="BE30" s="45">
        <v>0</v>
      </c>
      <c r="BF30" s="45">
        <v>1063.3961131200001</v>
      </c>
      <c r="BG30" s="45">
        <v>877.34124999999995</v>
      </c>
      <c r="BH30" s="45"/>
      <c r="BI30" s="45">
        <v>0</v>
      </c>
      <c r="BJ30" s="45"/>
      <c r="BK30" s="45"/>
      <c r="BL30" s="45">
        <v>877.34124999999995</v>
      </c>
      <c r="BM30" s="45">
        <v>58811.144790773331</v>
      </c>
      <c r="BN30" s="45">
        <f t="shared" si="0"/>
        <v>-9.9123458407594034E-7</v>
      </c>
      <c r="BO30" s="45">
        <f t="shared" si="1"/>
        <v>-7.0047243941366451E-7</v>
      </c>
      <c r="BP30" s="46">
        <f t="shared" si="4"/>
        <v>8.8629737609329435</v>
      </c>
      <c r="BQ30" s="46">
        <f t="shared" si="2"/>
        <v>1.9241982507288626</v>
      </c>
      <c r="BR30" s="47">
        <v>5</v>
      </c>
      <c r="BS30" s="46">
        <f t="shared" si="5"/>
        <v>5.8309037900874632</v>
      </c>
      <c r="BT30" s="46">
        <f t="shared" si="6"/>
        <v>14.25</v>
      </c>
      <c r="BU30" s="46">
        <f t="shared" si="7"/>
        <v>16.618075801749271</v>
      </c>
      <c r="BV30" s="45">
        <f t="shared" si="3"/>
        <v>9773.2806209260998</v>
      </c>
      <c r="BW30" s="45">
        <f t="shared" si="8"/>
        <v>9773.2806192343924</v>
      </c>
      <c r="BX30" s="45">
        <f t="shared" si="9"/>
        <v>68584.425410007723</v>
      </c>
      <c r="BY30" s="45">
        <f t="shared" si="10"/>
        <v>823013.10492009274</v>
      </c>
      <c r="BZ30" s="45">
        <f t="shared" si="11"/>
        <v>1646026.2098401855</v>
      </c>
      <c r="CA30" s="48">
        <v>43101</v>
      </c>
      <c r="CB30" s="49">
        <v>0</v>
      </c>
      <c r="CC30" s="49">
        <v>0</v>
      </c>
    </row>
    <row r="31" spans="1:81">
      <c r="A31" s="41" t="s">
        <v>91</v>
      </c>
      <c r="B31" s="41" t="s">
        <v>10</v>
      </c>
      <c r="C31" s="41" t="s">
        <v>93</v>
      </c>
      <c r="D31" s="42" t="s">
        <v>122</v>
      </c>
      <c r="E31" s="43" t="s">
        <v>62</v>
      </c>
      <c r="F31" s="43" t="s">
        <v>63</v>
      </c>
      <c r="G31" s="43">
        <v>2</v>
      </c>
      <c r="H31" s="44">
        <v>1498.3</v>
      </c>
      <c r="I31" s="45">
        <v>2996.6</v>
      </c>
      <c r="J31" s="45"/>
      <c r="K31" s="45">
        <v>381.6</v>
      </c>
      <c r="L31" s="45"/>
      <c r="M31" s="45"/>
      <c r="N31" s="45"/>
      <c r="O31" s="45"/>
      <c r="P31" s="45"/>
      <c r="Q31" s="45">
        <v>3378.2</v>
      </c>
      <c r="R31" s="45">
        <v>675.64</v>
      </c>
      <c r="S31" s="45">
        <v>50.672999999999995</v>
      </c>
      <c r="T31" s="45">
        <v>33.781999999999996</v>
      </c>
      <c r="U31" s="45">
        <v>6.7564000000000002</v>
      </c>
      <c r="V31" s="45">
        <v>84.454999999999998</v>
      </c>
      <c r="W31" s="45">
        <v>270.25599999999997</v>
      </c>
      <c r="X31" s="45">
        <v>101.34599999999999</v>
      </c>
      <c r="Y31" s="45">
        <v>20.269199999999998</v>
      </c>
      <c r="Z31" s="45">
        <v>1243.1776</v>
      </c>
      <c r="AA31" s="45">
        <v>281.51666666666665</v>
      </c>
      <c r="AB31" s="45">
        <v>375.3555555555555</v>
      </c>
      <c r="AC31" s="45">
        <v>241.7289777777778</v>
      </c>
      <c r="AD31" s="45">
        <v>898.60119999999995</v>
      </c>
      <c r="AE31" s="45">
        <v>432.20400000000001</v>
      </c>
      <c r="AF31" s="45">
        <v>794</v>
      </c>
      <c r="AG31" s="45">
        <v>0</v>
      </c>
      <c r="AH31" s="45">
        <v>97.16</v>
      </c>
      <c r="AI31" s="45">
        <v>0</v>
      </c>
      <c r="AJ31" s="45">
        <v>0</v>
      </c>
      <c r="AK31" s="45">
        <v>6.1400000000000006</v>
      </c>
      <c r="AL31" s="45">
        <v>137.41999999999999</v>
      </c>
      <c r="AM31" s="45">
        <v>1466.9240000000002</v>
      </c>
      <c r="AN31" s="45">
        <v>3608.7028</v>
      </c>
      <c r="AO31" s="45">
        <v>16.952907600308642</v>
      </c>
      <c r="AP31" s="45">
        <v>1.3562326080246914</v>
      </c>
      <c r="AQ31" s="45">
        <v>0.67811630401234568</v>
      </c>
      <c r="AR31" s="45">
        <v>11.823700000000001</v>
      </c>
      <c r="AS31" s="45">
        <v>4.3511216000000017</v>
      </c>
      <c r="AT31" s="45">
        <v>145.26259999999999</v>
      </c>
      <c r="AU31" s="45">
        <v>5.6303333333333336</v>
      </c>
      <c r="AV31" s="45">
        <v>186.05501144567901</v>
      </c>
      <c r="AW31" s="45">
        <v>46.919444444444437</v>
      </c>
      <c r="AX31" s="45">
        <v>27.776311111111113</v>
      </c>
      <c r="AY31" s="45">
        <v>0.70379166666666659</v>
      </c>
      <c r="AZ31" s="45">
        <v>11.260666666666667</v>
      </c>
      <c r="BA31" s="45">
        <v>4.3791481481481478</v>
      </c>
      <c r="BB31" s="45">
        <v>33.502485229629634</v>
      </c>
      <c r="BC31" s="45">
        <v>124.54184726666665</v>
      </c>
      <c r="BD31" s="45"/>
      <c r="BE31" s="45">
        <v>0</v>
      </c>
      <c r="BF31" s="45">
        <v>124.54184726666665</v>
      </c>
      <c r="BG31" s="45">
        <v>134.25628333333336</v>
      </c>
      <c r="BH31" s="45"/>
      <c r="BI31" s="45">
        <v>75.812166666666656</v>
      </c>
      <c r="BJ31" s="45"/>
      <c r="BK31" s="45"/>
      <c r="BL31" s="45">
        <v>210.06845000000001</v>
      </c>
      <c r="BM31" s="45">
        <v>7507.5681087123457</v>
      </c>
      <c r="BN31" s="45">
        <f t="shared" si="0"/>
        <v>-1.6520576401265673E-7</v>
      </c>
      <c r="BO31" s="45">
        <f t="shared" si="1"/>
        <v>-1.1674540656894408E-7</v>
      </c>
      <c r="BP31" s="46">
        <f t="shared" si="4"/>
        <v>8.8629737609329435</v>
      </c>
      <c r="BQ31" s="46">
        <f t="shared" si="2"/>
        <v>1.9241982507288626</v>
      </c>
      <c r="BR31" s="47">
        <v>5</v>
      </c>
      <c r="BS31" s="46">
        <f t="shared" si="5"/>
        <v>5.8309037900874632</v>
      </c>
      <c r="BT31" s="46">
        <f t="shared" si="6"/>
        <v>14.25</v>
      </c>
      <c r="BU31" s="46">
        <f t="shared" si="7"/>
        <v>16.618075801749271</v>
      </c>
      <c r="BV31" s="45">
        <f t="shared" si="3"/>
        <v>1247.6133591269167</v>
      </c>
      <c r="BW31" s="45">
        <f t="shared" si="8"/>
        <v>1247.6133588449657</v>
      </c>
      <c r="BX31" s="45">
        <f t="shared" si="9"/>
        <v>8755.1814675573114</v>
      </c>
      <c r="BY31" s="45">
        <f t="shared" si="10"/>
        <v>105062.17761068774</v>
      </c>
      <c r="BZ31" s="45">
        <f t="shared" si="11"/>
        <v>210124.35522137547</v>
      </c>
      <c r="CA31" s="48">
        <v>43101</v>
      </c>
      <c r="CB31" s="49">
        <v>0</v>
      </c>
      <c r="CC31" s="49">
        <v>0</v>
      </c>
    </row>
    <row r="32" spans="1:81">
      <c r="A32" s="41" t="s">
        <v>91</v>
      </c>
      <c r="B32" s="41" t="s">
        <v>123</v>
      </c>
      <c r="C32" s="41" t="s">
        <v>93</v>
      </c>
      <c r="D32" s="42" t="s">
        <v>124</v>
      </c>
      <c r="E32" s="43" t="s">
        <v>62</v>
      </c>
      <c r="F32" s="43" t="s">
        <v>63</v>
      </c>
      <c r="G32" s="43">
        <v>2</v>
      </c>
      <c r="H32" s="44">
        <v>1076.08</v>
      </c>
      <c r="I32" s="45">
        <v>2152.16</v>
      </c>
      <c r="J32" s="45"/>
      <c r="K32" s="45">
        <v>381.6</v>
      </c>
      <c r="L32" s="45"/>
      <c r="M32" s="45"/>
      <c r="N32" s="45"/>
      <c r="O32" s="45"/>
      <c r="P32" s="45"/>
      <c r="Q32" s="45">
        <v>2533.7599999999998</v>
      </c>
      <c r="R32" s="45">
        <v>506.75199999999995</v>
      </c>
      <c r="S32" s="45">
        <v>38.006399999999992</v>
      </c>
      <c r="T32" s="45">
        <v>25.337599999999998</v>
      </c>
      <c r="U32" s="45">
        <v>5.06752</v>
      </c>
      <c r="V32" s="45">
        <v>63.343999999999994</v>
      </c>
      <c r="W32" s="45">
        <v>202.70079999999999</v>
      </c>
      <c r="X32" s="45">
        <v>76.012799999999984</v>
      </c>
      <c r="Y32" s="45">
        <v>15.202559999999998</v>
      </c>
      <c r="Z32" s="45">
        <v>932.42367999999976</v>
      </c>
      <c r="AA32" s="45">
        <v>211.14666666666665</v>
      </c>
      <c r="AB32" s="45">
        <v>281.52888888888884</v>
      </c>
      <c r="AC32" s="45">
        <v>181.30460444444446</v>
      </c>
      <c r="AD32" s="45">
        <v>673.98015999999996</v>
      </c>
      <c r="AE32" s="45">
        <v>482.87040000000002</v>
      </c>
      <c r="AF32" s="45">
        <v>794</v>
      </c>
      <c r="AG32" s="45">
        <v>0</v>
      </c>
      <c r="AH32" s="45">
        <v>97.16</v>
      </c>
      <c r="AI32" s="45">
        <v>0</v>
      </c>
      <c r="AJ32" s="45">
        <v>0</v>
      </c>
      <c r="AK32" s="45">
        <v>6.1400000000000006</v>
      </c>
      <c r="AL32" s="45">
        <v>137.41999999999999</v>
      </c>
      <c r="AM32" s="45">
        <v>1517.5904000000003</v>
      </c>
      <c r="AN32" s="45">
        <v>3123.99424</v>
      </c>
      <c r="AO32" s="45">
        <v>12.715232716049382</v>
      </c>
      <c r="AP32" s="45">
        <v>1.0172186172839506</v>
      </c>
      <c r="AQ32" s="45">
        <v>0.50860930864197529</v>
      </c>
      <c r="AR32" s="45">
        <v>8.8681599999999996</v>
      </c>
      <c r="AS32" s="45">
        <v>3.2634828800000011</v>
      </c>
      <c r="AT32" s="45">
        <v>108.95167999999998</v>
      </c>
      <c r="AU32" s="45">
        <v>4.2229333333333336</v>
      </c>
      <c r="AV32" s="45">
        <v>139.54731685530862</v>
      </c>
      <c r="AW32" s="45">
        <v>35.191111111111105</v>
      </c>
      <c r="AX32" s="45">
        <v>20.833137777777779</v>
      </c>
      <c r="AY32" s="45">
        <v>0.5278666666666666</v>
      </c>
      <c r="AZ32" s="45">
        <v>8.4458666666666673</v>
      </c>
      <c r="BA32" s="45">
        <v>3.2845037037037033</v>
      </c>
      <c r="BB32" s="45">
        <v>25.127954820740744</v>
      </c>
      <c r="BC32" s="45">
        <v>93.410440746666666</v>
      </c>
      <c r="BD32" s="45"/>
      <c r="BE32" s="45">
        <v>0</v>
      </c>
      <c r="BF32" s="45">
        <v>93.410440746666666</v>
      </c>
      <c r="BG32" s="45">
        <v>142.25750000000002</v>
      </c>
      <c r="BH32" s="45"/>
      <c r="BI32" s="45">
        <v>0</v>
      </c>
      <c r="BJ32" s="45"/>
      <c r="BK32" s="45"/>
      <c r="BL32" s="45">
        <v>142.25750000000002</v>
      </c>
      <c r="BM32" s="45">
        <v>6032.9694976019755</v>
      </c>
      <c r="BN32" s="45">
        <f t="shared" si="0"/>
        <v>-1.6520576401265673E-7</v>
      </c>
      <c r="BO32" s="45">
        <f t="shared" si="1"/>
        <v>-1.1674540656894408E-7</v>
      </c>
      <c r="BP32" s="46">
        <f t="shared" si="4"/>
        <v>8.8629737609329435</v>
      </c>
      <c r="BQ32" s="46">
        <f t="shared" si="2"/>
        <v>1.9241982507288626</v>
      </c>
      <c r="BR32" s="47">
        <v>5</v>
      </c>
      <c r="BS32" s="46">
        <f t="shared" si="5"/>
        <v>5.8309037900874632</v>
      </c>
      <c r="BT32" s="46">
        <f t="shared" si="6"/>
        <v>14.25</v>
      </c>
      <c r="BU32" s="46">
        <f t="shared" si="7"/>
        <v>16.618075801749271</v>
      </c>
      <c r="BV32" s="45">
        <f t="shared" si="3"/>
        <v>1002.5634441610534</v>
      </c>
      <c r="BW32" s="45">
        <f t="shared" si="8"/>
        <v>1002.5634438791022</v>
      </c>
      <c r="BX32" s="45">
        <f t="shared" si="9"/>
        <v>7035.5329414810776</v>
      </c>
      <c r="BY32" s="45">
        <f t="shared" si="10"/>
        <v>84426.395297772935</v>
      </c>
      <c r="BZ32" s="45">
        <f t="shared" si="11"/>
        <v>168852.79059554587</v>
      </c>
      <c r="CA32" s="48">
        <v>43101</v>
      </c>
      <c r="CB32" s="49">
        <v>0</v>
      </c>
      <c r="CC32" s="49">
        <v>0</v>
      </c>
    </row>
    <row r="33" spans="1:81">
      <c r="A33" s="41" t="s">
        <v>91</v>
      </c>
      <c r="B33" s="41" t="s">
        <v>125</v>
      </c>
      <c r="C33" s="41" t="s">
        <v>93</v>
      </c>
      <c r="D33" s="42" t="s">
        <v>126</v>
      </c>
      <c r="E33" s="43" t="s">
        <v>62</v>
      </c>
      <c r="F33" s="43" t="s">
        <v>63</v>
      </c>
      <c r="G33" s="43">
        <v>6</v>
      </c>
      <c r="H33" s="44">
        <v>1607.34</v>
      </c>
      <c r="I33" s="45">
        <v>9644.0399999999991</v>
      </c>
      <c r="J33" s="45"/>
      <c r="K33" s="45"/>
      <c r="L33" s="45"/>
      <c r="M33" s="45"/>
      <c r="N33" s="45"/>
      <c r="O33" s="45"/>
      <c r="P33" s="45"/>
      <c r="Q33" s="45">
        <v>9644.0399999999991</v>
      </c>
      <c r="R33" s="45">
        <v>1928.808</v>
      </c>
      <c r="S33" s="45">
        <v>144.66059999999999</v>
      </c>
      <c r="T33" s="45">
        <v>96.440399999999997</v>
      </c>
      <c r="U33" s="45">
        <v>19.288079999999997</v>
      </c>
      <c r="V33" s="45">
        <v>241.101</v>
      </c>
      <c r="W33" s="45">
        <v>771.52319999999997</v>
      </c>
      <c r="X33" s="45">
        <v>289.32119999999998</v>
      </c>
      <c r="Y33" s="45">
        <v>57.864239999999995</v>
      </c>
      <c r="Z33" s="45">
        <v>3549.0067199999999</v>
      </c>
      <c r="AA33" s="45">
        <v>803.66999999999985</v>
      </c>
      <c r="AB33" s="45">
        <v>1071.56</v>
      </c>
      <c r="AC33" s="45">
        <v>690.08464000000004</v>
      </c>
      <c r="AD33" s="45">
        <v>2565.3146399999996</v>
      </c>
      <c r="AE33" s="45">
        <v>1257.3576</v>
      </c>
      <c r="AF33" s="45">
        <v>2382</v>
      </c>
      <c r="AG33" s="45">
        <v>0</v>
      </c>
      <c r="AH33" s="45">
        <v>291.48</v>
      </c>
      <c r="AI33" s="45">
        <v>0</v>
      </c>
      <c r="AJ33" s="45">
        <v>0</v>
      </c>
      <c r="AK33" s="45">
        <v>18.420000000000002</v>
      </c>
      <c r="AL33" s="45">
        <v>412.26</v>
      </c>
      <c r="AM33" s="45">
        <v>4361.5176000000001</v>
      </c>
      <c r="AN33" s="45">
        <v>10475.838959999999</v>
      </c>
      <c r="AO33" s="45">
        <v>48.396932986111111</v>
      </c>
      <c r="AP33" s="45">
        <v>3.8717546388888886</v>
      </c>
      <c r="AQ33" s="45">
        <v>1.9358773194444443</v>
      </c>
      <c r="AR33" s="45">
        <v>33.75414</v>
      </c>
      <c r="AS33" s="45">
        <v>12.421523520000004</v>
      </c>
      <c r="AT33" s="45">
        <v>414.69371999999993</v>
      </c>
      <c r="AU33" s="45">
        <v>16.073399999999999</v>
      </c>
      <c r="AV33" s="45">
        <v>531.14734846444435</v>
      </c>
      <c r="AW33" s="45">
        <v>133.94499999999999</v>
      </c>
      <c r="AX33" s="45">
        <v>79.295439999999999</v>
      </c>
      <c r="AY33" s="45">
        <v>2.0091749999999995</v>
      </c>
      <c r="AZ33" s="45">
        <v>32.146799999999999</v>
      </c>
      <c r="BA33" s="45">
        <v>12.501533333333331</v>
      </c>
      <c r="BB33" s="45">
        <v>95.642444986666675</v>
      </c>
      <c r="BC33" s="45">
        <v>355.54039332000002</v>
      </c>
      <c r="BD33" s="45"/>
      <c r="BE33" s="45">
        <v>0</v>
      </c>
      <c r="BF33" s="45">
        <v>355.54039332000002</v>
      </c>
      <c r="BG33" s="45">
        <v>344.78250000000003</v>
      </c>
      <c r="BH33" s="45"/>
      <c r="BI33" s="45">
        <v>0</v>
      </c>
      <c r="BJ33" s="45"/>
      <c r="BK33" s="45"/>
      <c r="BL33" s="45">
        <v>344.78250000000003</v>
      </c>
      <c r="BM33" s="45">
        <v>21351.349201784444</v>
      </c>
      <c r="BN33" s="45">
        <f t="shared" si="0"/>
        <v>-4.9561729203797017E-7</v>
      </c>
      <c r="BO33" s="45">
        <f t="shared" si="1"/>
        <v>-3.5023621970683225E-7</v>
      </c>
      <c r="BP33" s="46">
        <f t="shared" si="4"/>
        <v>8.8629737609329435</v>
      </c>
      <c r="BQ33" s="46">
        <f t="shared" si="2"/>
        <v>1.9241982507288626</v>
      </c>
      <c r="BR33" s="47">
        <v>5</v>
      </c>
      <c r="BS33" s="46">
        <f t="shared" si="5"/>
        <v>5.8309037900874632</v>
      </c>
      <c r="BT33" s="46">
        <f t="shared" si="6"/>
        <v>14.25</v>
      </c>
      <c r="BU33" s="46">
        <f t="shared" si="7"/>
        <v>16.618075801749271</v>
      </c>
      <c r="BV33" s="45">
        <f t="shared" si="3"/>
        <v>3548.1833949081624</v>
      </c>
      <c r="BW33" s="45">
        <f t="shared" si="8"/>
        <v>3548.1833940623087</v>
      </c>
      <c r="BX33" s="45">
        <f t="shared" si="9"/>
        <v>24899.532595846751</v>
      </c>
      <c r="BY33" s="45">
        <f t="shared" si="10"/>
        <v>298794.39115016104</v>
      </c>
      <c r="BZ33" s="45">
        <f t="shared" si="11"/>
        <v>597588.78230032208</v>
      </c>
      <c r="CA33" s="48">
        <v>43101</v>
      </c>
      <c r="CB33" s="49">
        <v>0</v>
      </c>
      <c r="CC33" s="49">
        <v>0</v>
      </c>
    </row>
    <row r="34" spans="1:81">
      <c r="A34" s="41" t="s">
        <v>91</v>
      </c>
      <c r="B34" s="41" t="s">
        <v>11</v>
      </c>
      <c r="C34" s="41" t="s">
        <v>93</v>
      </c>
      <c r="D34" s="42" t="s">
        <v>127</v>
      </c>
      <c r="E34" s="43" t="s">
        <v>62</v>
      </c>
      <c r="F34" s="43" t="s">
        <v>63</v>
      </c>
      <c r="G34" s="43">
        <v>8</v>
      </c>
      <c r="H34" s="44">
        <v>2397.23</v>
      </c>
      <c r="I34" s="45">
        <v>19177.84</v>
      </c>
      <c r="J34" s="45"/>
      <c r="K34" s="45">
        <v>1526.4</v>
      </c>
      <c r="L34" s="45"/>
      <c r="M34" s="45"/>
      <c r="N34" s="45"/>
      <c r="O34" s="45"/>
      <c r="P34" s="45"/>
      <c r="Q34" s="45">
        <v>20704.240000000002</v>
      </c>
      <c r="R34" s="45">
        <v>4140.8480000000009</v>
      </c>
      <c r="S34" s="45">
        <v>310.56360000000001</v>
      </c>
      <c r="T34" s="45">
        <v>207.04240000000001</v>
      </c>
      <c r="U34" s="45">
        <v>41.408480000000004</v>
      </c>
      <c r="V34" s="45">
        <v>517.60600000000011</v>
      </c>
      <c r="W34" s="45">
        <v>1656.3392000000001</v>
      </c>
      <c r="X34" s="45">
        <v>621.12720000000002</v>
      </c>
      <c r="Y34" s="45">
        <v>124.22544000000001</v>
      </c>
      <c r="Z34" s="45">
        <v>7619.1603200000018</v>
      </c>
      <c r="AA34" s="45">
        <v>1725.3533333333335</v>
      </c>
      <c r="AB34" s="45">
        <v>2300.471111111111</v>
      </c>
      <c r="AC34" s="45">
        <v>1481.5033955555559</v>
      </c>
      <c r="AD34" s="45">
        <v>5507.3278399999999</v>
      </c>
      <c r="AE34" s="45">
        <v>1297.3296</v>
      </c>
      <c r="AF34" s="45">
        <v>3176</v>
      </c>
      <c r="AG34" s="45">
        <v>0</v>
      </c>
      <c r="AH34" s="45">
        <v>388.64</v>
      </c>
      <c r="AI34" s="45">
        <v>0</v>
      </c>
      <c r="AJ34" s="45">
        <v>0</v>
      </c>
      <c r="AK34" s="45">
        <v>24.560000000000002</v>
      </c>
      <c r="AL34" s="45">
        <v>549.67999999999995</v>
      </c>
      <c r="AM34" s="45">
        <v>5436.209600000001</v>
      </c>
      <c r="AN34" s="45">
        <v>18562.697760000003</v>
      </c>
      <c r="AO34" s="45">
        <v>103.90061797839508</v>
      </c>
      <c r="AP34" s="45">
        <v>8.3120494382716057</v>
      </c>
      <c r="AQ34" s="45">
        <v>4.1560247191358028</v>
      </c>
      <c r="AR34" s="45">
        <v>72.464840000000009</v>
      </c>
      <c r="AS34" s="45">
        <v>26.667061120000014</v>
      </c>
      <c r="AT34" s="45">
        <v>890.28232000000003</v>
      </c>
      <c r="AU34" s="45">
        <v>34.507066666666674</v>
      </c>
      <c r="AV34" s="45">
        <v>1140.2899799224692</v>
      </c>
      <c r="AW34" s="45">
        <v>287.55888888888887</v>
      </c>
      <c r="AX34" s="45">
        <v>170.23486222222223</v>
      </c>
      <c r="AY34" s="45">
        <v>4.3133833333333333</v>
      </c>
      <c r="AZ34" s="45">
        <v>69.014133333333348</v>
      </c>
      <c r="BA34" s="45">
        <v>26.838829629629632</v>
      </c>
      <c r="BB34" s="45">
        <v>205.32931584592598</v>
      </c>
      <c r="BC34" s="45">
        <v>763.28941325333346</v>
      </c>
      <c r="BD34" s="45"/>
      <c r="BE34" s="45">
        <v>0</v>
      </c>
      <c r="BF34" s="45">
        <v>763.28941325333346</v>
      </c>
      <c r="BG34" s="45">
        <v>550.73120000000006</v>
      </c>
      <c r="BH34" s="45"/>
      <c r="BI34" s="45">
        <v>0</v>
      </c>
      <c r="BJ34" s="45"/>
      <c r="BK34" s="45"/>
      <c r="BL34" s="45">
        <v>550.73120000000006</v>
      </c>
      <c r="BM34" s="45">
        <v>41721.248353175804</v>
      </c>
      <c r="BN34" s="45">
        <f t="shared" si="0"/>
        <v>-6.6082305605062693E-7</v>
      </c>
      <c r="BO34" s="45">
        <f t="shared" si="1"/>
        <v>-4.6698162627577634E-7</v>
      </c>
      <c r="BP34" s="46">
        <f t="shared" si="4"/>
        <v>8.8629737609329435</v>
      </c>
      <c r="BQ34" s="46">
        <f t="shared" si="2"/>
        <v>1.9241982507288626</v>
      </c>
      <c r="BR34" s="47">
        <v>5</v>
      </c>
      <c r="BS34" s="46">
        <f t="shared" si="5"/>
        <v>5.8309037900874632</v>
      </c>
      <c r="BT34" s="46">
        <f t="shared" si="6"/>
        <v>14.25</v>
      </c>
      <c r="BU34" s="46">
        <f t="shared" si="7"/>
        <v>16.618075801749271</v>
      </c>
      <c r="BV34" s="45">
        <f t="shared" si="3"/>
        <v>6933.2686765794051</v>
      </c>
      <c r="BW34" s="45">
        <f t="shared" si="8"/>
        <v>6933.2686754516008</v>
      </c>
      <c r="BX34" s="45">
        <f t="shared" si="9"/>
        <v>48654.517028627408</v>
      </c>
      <c r="BY34" s="45">
        <f t="shared" si="10"/>
        <v>583854.20434352895</v>
      </c>
      <c r="BZ34" s="45">
        <f t="shared" si="11"/>
        <v>1167708.4086870579</v>
      </c>
      <c r="CA34" s="48">
        <v>43101</v>
      </c>
      <c r="CB34" s="49">
        <v>0</v>
      </c>
      <c r="CC34" s="49">
        <v>0</v>
      </c>
    </row>
    <row r="35" spans="1:81">
      <c r="A35" s="41" t="s">
        <v>91</v>
      </c>
      <c r="B35" s="41" t="s">
        <v>78</v>
      </c>
      <c r="C35" s="41" t="s">
        <v>128</v>
      </c>
      <c r="D35" s="42" t="s">
        <v>129</v>
      </c>
      <c r="E35" s="43" t="s">
        <v>62</v>
      </c>
      <c r="F35" s="43" t="s">
        <v>63</v>
      </c>
      <c r="G35" s="43">
        <v>60</v>
      </c>
      <c r="H35" s="44">
        <v>2973.68</v>
      </c>
      <c r="I35" s="45">
        <v>178420.8</v>
      </c>
      <c r="J35" s="45"/>
      <c r="K35" s="45"/>
      <c r="L35" s="45"/>
      <c r="M35" s="45"/>
      <c r="N35" s="45"/>
      <c r="O35" s="45"/>
      <c r="P35" s="45"/>
      <c r="Q35" s="45">
        <v>178420.8</v>
      </c>
      <c r="R35" s="45">
        <v>35684.159999999996</v>
      </c>
      <c r="S35" s="45">
        <v>2676.3119999999999</v>
      </c>
      <c r="T35" s="45">
        <v>1784.2079999999999</v>
      </c>
      <c r="U35" s="45">
        <v>356.84159999999997</v>
      </c>
      <c r="V35" s="45">
        <v>4460.5199999999995</v>
      </c>
      <c r="W35" s="45">
        <v>14273.663999999999</v>
      </c>
      <c r="X35" s="45">
        <v>5352.6239999999998</v>
      </c>
      <c r="Y35" s="45">
        <v>1070.5247999999999</v>
      </c>
      <c r="Z35" s="45">
        <v>65658.854399999982</v>
      </c>
      <c r="AA35" s="45">
        <v>14868.399999999998</v>
      </c>
      <c r="AB35" s="45">
        <v>19824.533333333329</v>
      </c>
      <c r="AC35" s="45">
        <v>12766.999466666668</v>
      </c>
      <c r="AD35" s="45">
        <v>47459.932799999995</v>
      </c>
      <c r="AE35" s="45">
        <v>7654.7520000000004</v>
      </c>
      <c r="AF35" s="45">
        <v>19464</v>
      </c>
      <c r="AG35" s="45">
        <v>0</v>
      </c>
      <c r="AH35" s="45">
        <v>0</v>
      </c>
      <c r="AI35" s="45">
        <v>0</v>
      </c>
      <c r="AJ35" s="45">
        <v>0</v>
      </c>
      <c r="AK35" s="45">
        <v>184.20000000000002</v>
      </c>
      <c r="AL35" s="45">
        <v>17632.8</v>
      </c>
      <c r="AM35" s="45">
        <v>44935.752</v>
      </c>
      <c r="AN35" s="45">
        <v>158054.53919999997</v>
      </c>
      <c r="AO35" s="45">
        <v>895.37367129629627</v>
      </c>
      <c r="AP35" s="45">
        <v>71.629893703703701</v>
      </c>
      <c r="AQ35" s="45">
        <v>35.81494685185185</v>
      </c>
      <c r="AR35" s="45">
        <v>624.47280000000001</v>
      </c>
      <c r="AS35" s="45">
        <v>229.80599040000007</v>
      </c>
      <c r="AT35" s="45">
        <v>7672.094399999999</v>
      </c>
      <c r="AU35" s="45">
        <v>297.36799999999999</v>
      </c>
      <c r="AV35" s="45">
        <v>9826.5597022518505</v>
      </c>
      <c r="AW35" s="45">
        <v>2478.0666666666662</v>
      </c>
      <c r="AX35" s="45">
        <v>1467.0154666666667</v>
      </c>
      <c r="AY35" s="45">
        <v>37.170999999999992</v>
      </c>
      <c r="AZ35" s="45">
        <v>594.73599999999999</v>
      </c>
      <c r="BA35" s="45">
        <v>231.28622222222219</v>
      </c>
      <c r="BB35" s="45">
        <v>1769.4453308444447</v>
      </c>
      <c r="BC35" s="45">
        <v>6577.7206863999991</v>
      </c>
      <c r="BD35" s="45"/>
      <c r="BE35" s="45">
        <v>0</v>
      </c>
      <c r="BF35" s="45">
        <v>6577.7206863999991</v>
      </c>
      <c r="BG35" s="45">
        <v>5292.456250000002</v>
      </c>
      <c r="BH35" s="45"/>
      <c r="BI35" s="45">
        <v>0</v>
      </c>
      <c r="BJ35" s="45"/>
      <c r="BK35" s="45"/>
      <c r="BL35" s="45">
        <v>5292.456250000002</v>
      </c>
      <c r="BM35" s="45">
        <v>358172.0758386518</v>
      </c>
      <c r="BN35" s="45">
        <f t="shared" si="0"/>
        <v>-4.9561729203797021E-6</v>
      </c>
      <c r="BO35" s="45">
        <f t="shared" si="1"/>
        <v>-3.5023621970683226E-6</v>
      </c>
      <c r="BP35" s="46">
        <f t="shared" si="4"/>
        <v>8.8629737609329435</v>
      </c>
      <c r="BQ35" s="46">
        <f t="shared" si="2"/>
        <v>1.9241982507288626</v>
      </c>
      <c r="BR35" s="47">
        <v>5</v>
      </c>
      <c r="BS35" s="46">
        <f t="shared" si="5"/>
        <v>5.8309037900874632</v>
      </c>
      <c r="BT35" s="46">
        <f t="shared" si="6"/>
        <v>14.25</v>
      </c>
      <c r="BU35" s="46">
        <f t="shared" si="7"/>
        <v>16.618075801749271</v>
      </c>
      <c r="BV35" s="45">
        <f t="shared" si="3"/>
        <v>59521.307062160391</v>
      </c>
      <c r="BW35" s="45">
        <f t="shared" si="8"/>
        <v>59521.307053701858</v>
      </c>
      <c r="BX35" s="45">
        <f t="shared" si="9"/>
        <v>417693.38289235363</v>
      </c>
      <c r="BY35" s="45">
        <f t="shared" si="10"/>
        <v>5012320.5947082434</v>
      </c>
      <c r="BZ35" s="45">
        <f t="shared" si="11"/>
        <v>10024641.189416487</v>
      </c>
      <c r="CA35" s="50">
        <v>42736</v>
      </c>
      <c r="CB35" s="49">
        <v>0</v>
      </c>
      <c r="CC35" s="49">
        <v>0</v>
      </c>
    </row>
    <row r="36" spans="1:81">
      <c r="A36" s="41" t="s">
        <v>91</v>
      </c>
      <c r="B36" s="41" t="s">
        <v>78</v>
      </c>
      <c r="C36" s="41" t="s">
        <v>128</v>
      </c>
      <c r="D36" s="42" t="s">
        <v>130</v>
      </c>
      <c r="E36" s="43" t="s">
        <v>62</v>
      </c>
      <c r="F36" s="43" t="s">
        <v>64</v>
      </c>
      <c r="G36" s="43">
        <v>7</v>
      </c>
      <c r="H36" s="44">
        <v>2973.68</v>
      </c>
      <c r="I36" s="45">
        <v>20815.759999999998</v>
      </c>
      <c r="J36" s="45"/>
      <c r="K36" s="45"/>
      <c r="L36" s="45"/>
      <c r="M36" s="45"/>
      <c r="N36" s="45"/>
      <c r="O36" s="45"/>
      <c r="P36" s="45"/>
      <c r="Q36" s="45">
        <v>20815.759999999998</v>
      </c>
      <c r="R36" s="45">
        <v>4163.152</v>
      </c>
      <c r="S36" s="45">
        <v>312.23639999999995</v>
      </c>
      <c r="T36" s="45">
        <v>208.1576</v>
      </c>
      <c r="U36" s="45">
        <v>41.631519999999995</v>
      </c>
      <c r="V36" s="45">
        <v>520.39400000000001</v>
      </c>
      <c r="W36" s="45">
        <v>1665.2608</v>
      </c>
      <c r="X36" s="45">
        <v>624.47279999999989</v>
      </c>
      <c r="Y36" s="45">
        <v>124.89456</v>
      </c>
      <c r="Z36" s="45">
        <v>7660.1996799999997</v>
      </c>
      <c r="AA36" s="45">
        <v>1734.6466666666665</v>
      </c>
      <c r="AB36" s="45">
        <v>2312.862222222222</v>
      </c>
      <c r="AC36" s="45">
        <v>1489.4832711111112</v>
      </c>
      <c r="AD36" s="45">
        <v>5536.9921599999998</v>
      </c>
      <c r="AE36" s="45">
        <v>893.05440000000021</v>
      </c>
      <c r="AF36" s="45">
        <v>2270.7999999999997</v>
      </c>
      <c r="AG36" s="45">
        <v>0</v>
      </c>
      <c r="AH36" s="45">
        <v>0</v>
      </c>
      <c r="AI36" s="45">
        <v>0</v>
      </c>
      <c r="AJ36" s="45">
        <v>0</v>
      </c>
      <c r="AK36" s="45">
        <v>21.490000000000002</v>
      </c>
      <c r="AL36" s="45">
        <v>2057.16</v>
      </c>
      <c r="AM36" s="45">
        <v>5242.5043999999998</v>
      </c>
      <c r="AN36" s="45">
        <v>18439.696239999997</v>
      </c>
      <c r="AO36" s="45">
        <v>104.46026165123457</v>
      </c>
      <c r="AP36" s="45">
        <v>8.3568209320987652</v>
      </c>
      <c r="AQ36" s="45">
        <v>4.1784104660493826</v>
      </c>
      <c r="AR36" s="45">
        <v>72.855159999999998</v>
      </c>
      <c r="AS36" s="45">
        <v>26.810698880000007</v>
      </c>
      <c r="AT36" s="45">
        <v>895.07767999999987</v>
      </c>
      <c r="AU36" s="45">
        <v>34.692933333333336</v>
      </c>
      <c r="AV36" s="45">
        <v>1146.4319652627159</v>
      </c>
      <c r="AW36" s="45">
        <v>289.10777777777776</v>
      </c>
      <c r="AX36" s="45">
        <v>171.15180444444445</v>
      </c>
      <c r="AY36" s="45">
        <v>4.3366166666666661</v>
      </c>
      <c r="AZ36" s="45">
        <v>69.385866666666672</v>
      </c>
      <c r="BA36" s="45">
        <v>26.98339259259259</v>
      </c>
      <c r="BB36" s="45">
        <v>206.43528859851855</v>
      </c>
      <c r="BC36" s="45">
        <v>767.40074674666675</v>
      </c>
      <c r="BD36" s="45"/>
      <c r="BE36" s="45">
        <v>0</v>
      </c>
      <c r="BF36" s="45">
        <v>767.40074674666675</v>
      </c>
      <c r="BG36" s="45">
        <v>617.45322916666692</v>
      </c>
      <c r="BH36" s="45"/>
      <c r="BI36" s="45">
        <v>0</v>
      </c>
      <c r="BJ36" s="45"/>
      <c r="BK36" s="45"/>
      <c r="BL36" s="45">
        <v>617.45322916666692</v>
      </c>
      <c r="BM36" s="45">
        <v>41786.742181176051</v>
      </c>
      <c r="BN36" s="45">
        <f t="shared" si="0"/>
        <v>-5.782201740442986E-7</v>
      </c>
      <c r="BO36" s="45">
        <f t="shared" si="1"/>
        <v>-4.0860892299130432E-7</v>
      </c>
      <c r="BP36" s="46">
        <f t="shared" si="4"/>
        <v>8.8629737609329435</v>
      </c>
      <c r="BQ36" s="46">
        <f t="shared" si="2"/>
        <v>1.9241982507288626</v>
      </c>
      <c r="BR36" s="47">
        <v>5</v>
      </c>
      <c r="BS36" s="46">
        <f t="shared" si="5"/>
        <v>5.8309037900874632</v>
      </c>
      <c r="BT36" s="46">
        <f t="shared" si="6"/>
        <v>14.25</v>
      </c>
      <c r="BU36" s="46">
        <f t="shared" si="7"/>
        <v>16.618075801749271</v>
      </c>
      <c r="BV36" s="45">
        <f t="shared" si="3"/>
        <v>6944.1524905853803</v>
      </c>
      <c r="BW36" s="45">
        <f t="shared" si="8"/>
        <v>6944.1524895985513</v>
      </c>
      <c r="BX36" s="45">
        <f t="shared" si="9"/>
        <v>48730.8946707746</v>
      </c>
      <c r="BY36" s="45">
        <f t="shared" si="10"/>
        <v>584770.73604929517</v>
      </c>
      <c r="BZ36" s="45">
        <f t="shared" si="11"/>
        <v>1169541.4720985903</v>
      </c>
      <c r="CA36" s="50">
        <v>42736</v>
      </c>
      <c r="CB36" s="49">
        <v>0</v>
      </c>
      <c r="CC36" s="49">
        <v>0</v>
      </c>
    </row>
    <row r="37" spans="1:81">
      <c r="A37" s="41" t="s">
        <v>91</v>
      </c>
      <c r="B37" s="41" t="s">
        <v>131</v>
      </c>
      <c r="C37" s="41" t="s">
        <v>115</v>
      </c>
      <c r="D37" s="42" t="s">
        <v>132</v>
      </c>
      <c r="E37" s="43" t="s">
        <v>62</v>
      </c>
      <c r="F37" s="43" t="s">
        <v>63</v>
      </c>
      <c r="G37" s="43">
        <v>3</v>
      </c>
      <c r="H37" s="44">
        <v>1198.3399999999999</v>
      </c>
      <c r="I37" s="45">
        <v>3595.0199999999995</v>
      </c>
      <c r="J37" s="45"/>
      <c r="K37" s="45"/>
      <c r="L37" s="45"/>
      <c r="M37" s="45"/>
      <c r="N37" s="45"/>
      <c r="O37" s="45"/>
      <c r="P37" s="45"/>
      <c r="Q37" s="45">
        <v>3595.0199999999995</v>
      </c>
      <c r="R37" s="45">
        <v>719.00399999999991</v>
      </c>
      <c r="S37" s="45">
        <v>53.925299999999993</v>
      </c>
      <c r="T37" s="45">
        <v>35.950199999999995</v>
      </c>
      <c r="U37" s="45">
        <v>7.1900399999999989</v>
      </c>
      <c r="V37" s="45">
        <v>89.875499999999988</v>
      </c>
      <c r="W37" s="45">
        <v>287.60159999999996</v>
      </c>
      <c r="X37" s="45">
        <v>107.85059999999999</v>
      </c>
      <c r="Y37" s="45">
        <v>21.570119999999999</v>
      </c>
      <c r="Z37" s="45">
        <v>1322.9673599999999</v>
      </c>
      <c r="AA37" s="45">
        <v>299.58499999999992</v>
      </c>
      <c r="AB37" s="45">
        <v>399.4466666666666</v>
      </c>
      <c r="AC37" s="45">
        <v>257.24365333333333</v>
      </c>
      <c r="AD37" s="45">
        <v>956.27531999999985</v>
      </c>
      <c r="AE37" s="45">
        <v>702.29880000000003</v>
      </c>
      <c r="AF37" s="45">
        <v>1191</v>
      </c>
      <c r="AG37" s="45">
        <v>0</v>
      </c>
      <c r="AH37" s="45">
        <v>84.960000000000008</v>
      </c>
      <c r="AI37" s="45">
        <v>0</v>
      </c>
      <c r="AJ37" s="45">
        <v>0</v>
      </c>
      <c r="AK37" s="45">
        <v>9.2100000000000009</v>
      </c>
      <c r="AL37" s="45">
        <v>206.13</v>
      </c>
      <c r="AM37" s="45">
        <v>2193.5988000000002</v>
      </c>
      <c r="AN37" s="45">
        <v>4472.84148</v>
      </c>
      <c r="AO37" s="45">
        <v>18.040980960648149</v>
      </c>
      <c r="AP37" s="45">
        <v>1.4432784768518518</v>
      </c>
      <c r="AQ37" s="45">
        <v>0.72163923842592592</v>
      </c>
      <c r="AR37" s="45">
        <v>12.58257</v>
      </c>
      <c r="AS37" s="45">
        <v>4.6303857600000011</v>
      </c>
      <c r="AT37" s="45">
        <v>154.58585999999997</v>
      </c>
      <c r="AU37" s="45">
        <v>5.9916999999999998</v>
      </c>
      <c r="AV37" s="45">
        <v>197.99641443592591</v>
      </c>
      <c r="AW37" s="45">
        <v>49.930833333333325</v>
      </c>
      <c r="AX37" s="45">
        <v>29.559053333333331</v>
      </c>
      <c r="AY37" s="45">
        <v>0.74896249999999986</v>
      </c>
      <c r="AZ37" s="45">
        <v>11.9834</v>
      </c>
      <c r="BA37" s="45">
        <v>4.66021111111111</v>
      </c>
      <c r="BB37" s="45">
        <v>35.652745382222221</v>
      </c>
      <c r="BC37" s="45">
        <v>132.53520565999997</v>
      </c>
      <c r="BD37" s="45"/>
      <c r="BE37" s="45">
        <v>0</v>
      </c>
      <c r="BF37" s="45">
        <v>132.53520565999997</v>
      </c>
      <c r="BG37" s="45">
        <v>147.25874999999999</v>
      </c>
      <c r="BH37" s="45"/>
      <c r="BI37" s="45">
        <v>0</v>
      </c>
      <c r="BJ37" s="45"/>
      <c r="BK37" s="45"/>
      <c r="BL37" s="45">
        <v>147.25874999999999</v>
      </c>
      <c r="BM37" s="45">
        <v>8545.6518500959264</v>
      </c>
      <c r="BN37" s="45">
        <f t="shared" si="0"/>
        <v>-2.4780864601898508E-7</v>
      </c>
      <c r="BO37" s="45">
        <f t="shared" si="1"/>
        <v>-1.7511810985341613E-7</v>
      </c>
      <c r="BP37" s="46">
        <f t="shared" si="4"/>
        <v>8.8629737609329435</v>
      </c>
      <c r="BQ37" s="46">
        <f t="shared" si="2"/>
        <v>1.9241982507288626</v>
      </c>
      <c r="BR37" s="47">
        <v>5</v>
      </c>
      <c r="BS37" s="46">
        <f t="shared" si="5"/>
        <v>5.8309037900874632</v>
      </c>
      <c r="BT37" s="46">
        <f t="shared" si="6"/>
        <v>14.25</v>
      </c>
      <c r="BU37" s="46">
        <f t="shared" si="7"/>
        <v>16.618075801749271</v>
      </c>
      <c r="BV37" s="45">
        <f t="shared" si="3"/>
        <v>1420.1229021322479</v>
      </c>
      <c r="BW37" s="45">
        <f t="shared" si="8"/>
        <v>1420.122901709321</v>
      </c>
      <c r="BX37" s="45">
        <f t="shared" si="9"/>
        <v>9965.7747518052474</v>
      </c>
      <c r="BY37" s="45">
        <f t="shared" si="10"/>
        <v>119589.29702166296</v>
      </c>
      <c r="BZ37" s="45">
        <f t="shared" si="11"/>
        <v>239178.59404332592</v>
      </c>
      <c r="CA37" s="48">
        <v>43101</v>
      </c>
      <c r="CB37" s="49">
        <v>0</v>
      </c>
      <c r="CC37" s="49">
        <v>0</v>
      </c>
    </row>
    <row r="38" spans="1:81">
      <c r="A38" s="41" t="s">
        <v>91</v>
      </c>
      <c r="B38" s="41" t="s">
        <v>12</v>
      </c>
      <c r="C38" s="41" t="s">
        <v>93</v>
      </c>
      <c r="D38" s="42" t="s">
        <v>133</v>
      </c>
      <c r="E38" s="43" t="s">
        <v>62</v>
      </c>
      <c r="F38" s="43" t="s">
        <v>63</v>
      </c>
      <c r="G38" s="43">
        <v>2</v>
      </c>
      <c r="H38" s="44">
        <v>2397.23</v>
      </c>
      <c r="I38" s="45">
        <v>4794.46</v>
      </c>
      <c r="J38" s="45"/>
      <c r="K38" s="45"/>
      <c r="L38" s="45"/>
      <c r="M38" s="45"/>
      <c r="N38" s="45"/>
      <c r="O38" s="45"/>
      <c r="P38" s="45"/>
      <c r="Q38" s="45">
        <v>4794.46</v>
      </c>
      <c r="R38" s="45">
        <v>958.89200000000005</v>
      </c>
      <c r="S38" s="45">
        <v>71.916899999999998</v>
      </c>
      <c r="T38" s="45">
        <v>47.944600000000001</v>
      </c>
      <c r="U38" s="45">
        <v>9.5889199999999999</v>
      </c>
      <c r="V38" s="45">
        <v>119.86150000000001</v>
      </c>
      <c r="W38" s="45">
        <v>383.55680000000001</v>
      </c>
      <c r="X38" s="45">
        <v>143.8338</v>
      </c>
      <c r="Y38" s="45">
        <v>28.766760000000001</v>
      </c>
      <c r="Z38" s="45">
        <v>1764.3612800000001</v>
      </c>
      <c r="AA38" s="45">
        <v>399.5383333333333</v>
      </c>
      <c r="AB38" s="45">
        <v>532.71777777777777</v>
      </c>
      <c r="AC38" s="45">
        <v>343.07024888888895</v>
      </c>
      <c r="AD38" s="45">
        <v>1275.32636</v>
      </c>
      <c r="AE38" s="45">
        <v>324.33240000000001</v>
      </c>
      <c r="AF38" s="45">
        <v>794</v>
      </c>
      <c r="AG38" s="45">
        <v>0</v>
      </c>
      <c r="AH38" s="45">
        <v>97.16</v>
      </c>
      <c r="AI38" s="45">
        <v>0</v>
      </c>
      <c r="AJ38" s="45">
        <v>0</v>
      </c>
      <c r="AK38" s="45">
        <v>6.1400000000000006</v>
      </c>
      <c r="AL38" s="45">
        <v>137.41999999999999</v>
      </c>
      <c r="AM38" s="45">
        <v>1359.0524000000003</v>
      </c>
      <c r="AN38" s="45">
        <v>4398.7400400000006</v>
      </c>
      <c r="AO38" s="45">
        <v>24.060161439043213</v>
      </c>
      <c r="AP38" s="45">
        <v>1.924812915123457</v>
      </c>
      <c r="AQ38" s="45">
        <v>0.96240645756172849</v>
      </c>
      <c r="AR38" s="45">
        <v>16.780610000000003</v>
      </c>
      <c r="AS38" s="45">
        <v>6.1752644800000027</v>
      </c>
      <c r="AT38" s="45">
        <v>206.16177999999999</v>
      </c>
      <c r="AU38" s="45">
        <v>7.9907666666666675</v>
      </c>
      <c r="AV38" s="45">
        <v>264.05580195839508</v>
      </c>
      <c r="AW38" s="45">
        <v>66.589722222222221</v>
      </c>
      <c r="AX38" s="45">
        <v>39.421115555555559</v>
      </c>
      <c r="AY38" s="45">
        <v>0.99884583333333332</v>
      </c>
      <c r="AZ38" s="45">
        <v>15.981533333333335</v>
      </c>
      <c r="BA38" s="45">
        <v>6.2150407407407409</v>
      </c>
      <c r="BB38" s="45">
        <v>47.54790282814816</v>
      </c>
      <c r="BC38" s="45">
        <v>176.75416051333335</v>
      </c>
      <c r="BD38" s="45"/>
      <c r="BE38" s="45">
        <v>0</v>
      </c>
      <c r="BF38" s="45">
        <v>176.75416051333335</v>
      </c>
      <c r="BG38" s="45">
        <v>130.86416666666668</v>
      </c>
      <c r="BH38" s="45"/>
      <c r="BI38" s="45">
        <v>0</v>
      </c>
      <c r="BJ38" s="45"/>
      <c r="BK38" s="45"/>
      <c r="BL38" s="45">
        <v>130.86416666666668</v>
      </c>
      <c r="BM38" s="45">
        <v>9764.8741691383948</v>
      </c>
      <c r="BN38" s="45">
        <f t="shared" si="0"/>
        <v>-1.6520576401265673E-7</v>
      </c>
      <c r="BO38" s="45">
        <f t="shared" si="1"/>
        <v>-1.1674540656894408E-7</v>
      </c>
      <c r="BP38" s="46">
        <f t="shared" si="4"/>
        <v>8.8629737609329435</v>
      </c>
      <c r="BQ38" s="46">
        <f t="shared" si="2"/>
        <v>1.9241982507288626</v>
      </c>
      <c r="BR38" s="47">
        <v>5</v>
      </c>
      <c r="BS38" s="46">
        <f t="shared" si="5"/>
        <v>5.8309037900874632</v>
      </c>
      <c r="BT38" s="46">
        <f t="shared" si="6"/>
        <v>14.25</v>
      </c>
      <c r="BU38" s="46">
        <f t="shared" si="7"/>
        <v>16.618075801749271</v>
      </c>
      <c r="BV38" s="45">
        <f t="shared" si="3"/>
        <v>1622.7341913259982</v>
      </c>
      <c r="BW38" s="45">
        <f t="shared" si="8"/>
        <v>1622.7341910440471</v>
      </c>
      <c r="BX38" s="45">
        <f t="shared" si="9"/>
        <v>11387.608360182441</v>
      </c>
      <c r="BY38" s="45">
        <f t="shared" si="10"/>
        <v>136651.30032218929</v>
      </c>
      <c r="BZ38" s="45">
        <f t="shared" si="11"/>
        <v>273302.60064437857</v>
      </c>
      <c r="CA38" s="48">
        <v>43101</v>
      </c>
      <c r="CB38" s="49">
        <v>0</v>
      </c>
      <c r="CC38" s="49">
        <v>0</v>
      </c>
    </row>
    <row r="39" spans="1:81">
      <c r="A39" s="41" t="s">
        <v>91</v>
      </c>
      <c r="B39" s="41" t="s">
        <v>13</v>
      </c>
      <c r="C39" s="41" t="s">
        <v>93</v>
      </c>
      <c r="D39" s="42" t="s">
        <v>134</v>
      </c>
      <c r="E39" s="43" t="s">
        <v>62</v>
      </c>
      <c r="F39" s="43" t="s">
        <v>63</v>
      </c>
      <c r="G39" s="43">
        <v>3</v>
      </c>
      <c r="H39" s="44">
        <v>2397.23</v>
      </c>
      <c r="I39" s="45">
        <v>7191.6900000000005</v>
      </c>
      <c r="J39" s="45"/>
      <c r="K39" s="45">
        <v>572.40000000000009</v>
      </c>
      <c r="L39" s="45"/>
      <c r="M39" s="45"/>
      <c r="N39" s="45"/>
      <c r="O39" s="45"/>
      <c r="P39" s="45"/>
      <c r="Q39" s="45">
        <v>7764.09</v>
      </c>
      <c r="R39" s="45">
        <v>1552.8180000000002</v>
      </c>
      <c r="S39" s="45">
        <v>116.46135</v>
      </c>
      <c r="T39" s="45">
        <v>77.640900000000002</v>
      </c>
      <c r="U39" s="45">
        <v>15.528180000000001</v>
      </c>
      <c r="V39" s="45">
        <v>194.10225000000003</v>
      </c>
      <c r="W39" s="45">
        <v>621.12720000000002</v>
      </c>
      <c r="X39" s="45">
        <v>232.92269999999999</v>
      </c>
      <c r="Y39" s="45">
        <v>46.584540000000004</v>
      </c>
      <c r="Z39" s="45">
        <v>2857.1851200000001</v>
      </c>
      <c r="AA39" s="45">
        <v>647.00749999999994</v>
      </c>
      <c r="AB39" s="45">
        <v>862.67666666666662</v>
      </c>
      <c r="AC39" s="45">
        <v>555.56377333333342</v>
      </c>
      <c r="AD39" s="45">
        <v>2065.2479399999997</v>
      </c>
      <c r="AE39" s="45">
        <v>486.49860000000001</v>
      </c>
      <c r="AF39" s="45">
        <v>1191</v>
      </c>
      <c r="AG39" s="45">
        <v>0</v>
      </c>
      <c r="AH39" s="45">
        <v>145.74</v>
      </c>
      <c r="AI39" s="45">
        <v>0</v>
      </c>
      <c r="AJ39" s="45">
        <v>0</v>
      </c>
      <c r="AK39" s="45">
        <v>9.2100000000000009</v>
      </c>
      <c r="AL39" s="45">
        <v>206.13</v>
      </c>
      <c r="AM39" s="45">
        <v>2038.5785999999998</v>
      </c>
      <c r="AN39" s="45">
        <v>6961.0116600000001</v>
      </c>
      <c r="AO39" s="45">
        <v>38.962731741898153</v>
      </c>
      <c r="AP39" s="45">
        <v>3.1170185393518519</v>
      </c>
      <c r="AQ39" s="45">
        <v>1.558509269675926</v>
      </c>
      <c r="AR39" s="45">
        <v>27.174315000000004</v>
      </c>
      <c r="AS39" s="45">
        <v>10.000147920000003</v>
      </c>
      <c r="AT39" s="45">
        <v>333.85586999999998</v>
      </c>
      <c r="AU39" s="45">
        <v>12.940150000000001</v>
      </c>
      <c r="AV39" s="45">
        <v>427.6087424709259</v>
      </c>
      <c r="AW39" s="45">
        <v>107.83458333333333</v>
      </c>
      <c r="AX39" s="45">
        <v>63.838073333333341</v>
      </c>
      <c r="AY39" s="45">
        <v>1.6175187499999999</v>
      </c>
      <c r="AZ39" s="45">
        <v>25.880300000000002</v>
      </c>
      <c r="BA39" s="45">
        <v>10.064561111111111</v>
      </c>
      <c r="BB39" s="45">
        <v>76.998493442222241</v>
      </c>
      <c r="BC39" s="45">
        <v>286.23352997000006</v>
      </c>
      <c r="BD39" s="45"/>
      <c r="BE39" s="45">
        <v>0</v>
      </c>
      <c r="BF39" s="45">
        <v>286.23352997000006</v>
      </c>
      <c r="BG39" s="45">
        <v>213.34625</v>
      </c>
      <c r="BH39" s="45"/>
      <c r="BI39" s="45">
        <v>0</v>
      </c>
      <c r="BJ39" s="45"/>
      <c r="BK39" s="45"/>
      <c r="BL39" s="45">
        <v>213.34625</v>
      </c>
      <c r="BM39" s="45">
        <v>15652.290182440927</v>
      </c>
      <c r="BN39" s="45">
        <f t="shared" si="0"/>
        <v>-2.4780864601898508E-7</v>
      </c>
      <c r="BO39" s="45">
        <f t="shared" si="1"/>
        <v>-1.7511810985341613E-7</v>
      </c>
      <c r="BP39" s="46">
        <f t="shared" si="4"/>
        <v>8.8629737609329435</v>
      </c>
      <c r="BQ39" s="46">
        <f t="shared" si="2"/>
        <v>1.9241982507288626</v>
      </c>
      <c r="BR39" s="47">
        <v>5</v>
      </c>
      <c r="BS39" s="46">
        <f t="shared" si="5"/>
        <v>5.8309037900874632</v>
      </c>
      <c r="BT39" s="46">
        <f t="shared" si="6"/>
        <v>14.25</v>
      </c>
      <c r="BU39" s="46">
        <f t="shared" si="7"/>
        <v>16.618075801749271</v>
      </c>
      <c r="BV39" s="45">
        <f t="shared" si="3"/>
        <v>2601.1094471575107</v>
      </c>
      <c r="BW39" s="45">
        <f t="shared" si="8"/>
        <v>2601.1094467345838</v>
      </c>
      <c r="BX39" s="45">
        <f t="shared" si="9"/>
        <v>18253.39962917551</v>
      </c>
      <c r="BY39" s="45">
        <f t="shared" si="10"/>
        <v>219040.79555010612</v>
      </c>
      <c r="BZ39" s="45">
        <f t="shared" si="11"/>
        <v>438081.59110021224</v>
      </c>
      <c r="CA39" s="48">
        <v>43101</v>
      </c>
      <c r="CB39" s="49">
        <v>0</v>
      </c>
      <c r="CC39" s="49">
        <v>0</v>
      </c>
    </row>
    <row r="40" spans="1:81">
      <c r="A40" s="41" t="s">
        <v>91</v>
      </c>
      <c r="B40" s="41" t="s">
        <v>14</v>
      </c>
      <c r="C40" s="41" t="s">
        <v>93</v>
      </c>
      <c r="D40" s="42" t="s">
        <v>135</v>
      </c>
      <c r="E40" s="43" t="s">
        <v>62</v>
      </c>
      <c r="F40" s="43" t="s">
        <v>63</v>
      </c>
      <c r="G40" s="43">
        <v>16</v>
      </c>
      <c r="H40" s="44">
        <v>1393</v>
      </c>
      <c r="I40" s="45">
        <v>22288</v>
      </c>
      <c r="J40" s="45"/>
      <c r="K40" s="45"/>
      <c r="L40" s="45"/>
      <c r="M40" s="45"/>
      <c r="N40" s="45"/>
      <c r="O40" s="45"/>
      <c r="P40" s="45"/>
      <c r="Q40" s="45">
        <v>22288</v>
      </c>
      <c r="R40" s="45">
        <v>4457.6000000000004</v>
      </c>
      <c r="S40" s="45">
        <v>334.32</v>
      </c>
      <c r="T40" s="45">
        <v>222.88</v>
      </c>
      <c r="U40" s="45">
        <v>44.576000000000001</v>
      </c>
      <c r="V40" s="45">
        <v>557.20000000000005</v>
      </c>
      <c r="W40" s="45">
        <v>1783.04</v>
      </c>
      <c r="X40" s="45">
        <v>668.64</v>
      </c>
      <c r="Y40" s="45">
        <v>133.72800000000001</v>
      </c>
      <c r="Z40" s="45">
        <v>8201.9840000000004</v>
      </c>
      <c r="AA40" s="45">
        <v>1857.3333333333333</v>
      </c>
      <c r="AB40" s="45">
        <v>2476.4444444444443</v>
      </c>
      <c r="AC40" s="45">
        <v>1594.8302222222226</v>
      </c>
      <c r="AD40" s="45">
        <v>5928.6080000000002</v>
      </c>
      <c r="AE40" s="45">
        <v>3558.7200000000003</v>
      </c>
      <c r="AF40" s="45">
        <v>6352</v>
      </c>
      <c r="AG40" s="45">
        <v>0</v>
      </c>
      <c r="AH40" s="45">
        <v>777.28</v>
      </c>
      <c r="AI40" s="45">
        <v>0</v>
      </c>
      <c r="AJ40" s="45">
        <v>0</v>
      </c>
      <c r="AK40" s="45">
        <v>49.120000000000005</v>
      </c>
      <c r="AL40" s="45">
        <v>1099.3599999999999</v>
      </c>
      <c r="AM40" s="45">
        <v>11836.480000000003</v>
      </c>
      <c r="AN40" s="45">
        <v>25967.072000000004</v>
      </c>
      <c r="AO40" s="45">
        <v>111.8484413580247</v>
      </c>
      <c r="AP40" s="45">
        <v>8.9478753086419758</v>
      </c>
      <c r="AQ40" s="45">
        <v>4.4739376543209879</v>
      </c>
      <c r="AR40" s="45">
        <v>78.00800000000001</v>
      </c>
      <c r="AS40" s="45">
        <v>28.706944000000011</v>
      </c>
      <c r="AT40" s="45">
        <v>958.3839999999999</v>
      </c>
      <c r="AU40" s="45">
        <v>37.146666666666668</v>
      </c>
      <c r="AV40" s="45">
        <v>1227.5158649876544</v>
      </c>
      <c r="AW40" s="45">
        <v>309.55555555555554</v>
      </c>
      <c r="AX40" s="45">
        <v>183.25688888888891</v>
      </c>
      <c r="AY40" s="45">
        <v>4.6433333333333326</v>
      </c>
      <c r="AZ40" s="45">
        <v>74.293333333333337</v>
      </c>
      <c r="BA40" s="45">
        <v>28.89185185185185</v>
      </c>
      <c r="BB40" s="45">
        <v>221.03587437037041</v>
      </c>
      <c r="BC40" s="45">
        <v>821.67683733333331</v>
      </c>
      <c r="BD40" s="45">
        <v>2467.6000000000004</v>
      </c>
      <c r="BE40" s="45">
        <v>2467.6000000000004</v>
      </c>
      <c r="BF40" s="45">
        <v>3289.2768373333338</v>
      </c>
      <c r="BG40" s="45">
        <v>1081.2816666666668</v>
      </c>
      <c r="BH40" s="45"/>
      <c r="BI40" s="45">
        <v>0</v>
      </c>
      <c r="BJ40" s="45"/>
      <c r="BK40" s="45"/>
      <c r="BL40" s="45">
        <v>1081.2816666666668</v>
      </c>
      <c r="BM40" s="45">
        <v>53853.146368987655</v>
      </c>
      <c r="BN40" s="45">
        <f t="shared" si="0"/>
        <v>-1.3216461121012539E-6</v>
      </c>
      <c r="BO40" s="45">
        <f t="shared" si="1"/>
        <v>-9.3396325255155267E-7</v>
      </c>
      <c r="BP40" s="46">
        <f t="shared" si="4"/>
        <v>8.8629737609329435</v>
      </c>
      <c r="BQ40" s="46">
        <f t="shared" si="2"/>
        <v>1.9241982507288626</v>
      </c>
      <c r="BR40" s="47">
        <v>5</v>
      </c>
      <c r="BS40" s="46">
        <f t="shared" si="5"/>
        <v>5.8309037900874632</v>
      </c>
      <c r="BT40" s="46">
        <f t="shared" si="6"/>
        <v>14.25</v>
      </c>
      <c r="BU40" s="46">
        <f t="shared" si="7"/>
        <v>16.618075801749271</v>
      </c>
      <c r="BV40" s="45">
        <f t="shared" si="3"/>
        <v>8949.3566848505143</v>
      </c>
      <c r="BW40" s="45">
        <f t="shared" si="8"/>
        <v>8949.3566825949056</v>
      </c>
      <c r="BX40" s="45">
        <f t="shared" si="9"/>
        <v>62802.503051582564</v>
      </c>
      <c r="BY40" s="45">
        <f t="shared" si="10"/>
        <v>753630.03661899082</v>
      </c>
      <c r="BZ40" s="45">
        <f t="shared" si="11"/>
        <v>1507260.0732379816</v>
      </c>
      <c r="CA40" s="48">
        <v>43101</v>
      </c>
      <c r="CB40" s="49">
        <v>0</v>
      </c>
      <c r="CC40" s="49">
        <v>0</v>
      </c>
    </row>
    <row r="41" spans="1:81">
      <c r="A41" s="41" t="s">
        <v>91</v>
      </c>
      <c r="B41" s="41" t="s">
        <v>15</v>
      </c>
      <c r="C41" s="41" t="s">
        <v>93</v>
      </c>
      <c r="D41" s="42" t="s">
        <v>136</v>
      </c>
      <c r="E41" s="43" t="s">
        <v>62</v>
      </c>
      <c r="F41" s="43" t="s">
        <v>63</v>
      </c>
      <c r="G41" s="43">
        <v>18</v>
      </c>
      <c r="H41" s="44">
        <v>1393</v>
      </c>
      <c r="I41" s="45">
        <v>25074</v>
      </c>
      <c r="J41" s="45"/>
      <c r="K41" s="45"/>
      <c r="L41" s="45">
        <v>3806.8899000000006</v>
      </c>
      <c r="M41" s="45"/>
      <c r="N41" s="45"/>
      <c r="O41" s="45"/>
      <c r="P41" s="45"/>
      <c r="Q41" s="45">
        <v>28880.889900000002</v>
      </c>
      <c r="R41" s="45">
        <v>5776.1779800000004</v>
      </c>
      <c r="S41" s="45">
        <v>433.2133485</v>
      </c>
      <c r="T41" s="45">
        <v>288.80889900000005</v>
      </c>
      <c r="U41" s="45">
        <v>57.761779800000006</v>
      </c>
      <c r="V41" s="45">
        <v>722.02224750000005</v>
      </c>
      <c r="W41" s="45">
        <v>2310.4711920000004</v>
      </c>
      <c r="X41" s="45">
        <v>866.42669699999999</v>
      </c>
      <c r="Y41" s="45">
        <v>173.28533940000003</v>
      </c>
      <c r="Z41" s="45">
        <v>10628.167483200001</v>
      </c>
      <c r="AA41" s="45">
        <v>2406.7408249999999</v>
      </c>
      <c r="AB41" s="45">
        <v>3208.9877666666666</v>
      </c>
      <c r="AC41" s="45">
        <v>2066.588121733334</v>
      </c>
      <c r="AD41" s="45">
        <v>7682.3167133999996</v>
      </c>
      <c r="AE41" s="45">
        <v>4003.56</v>
      </c>
      <c r="AF41" s="45">
        <v>7146</v>
      </c>
      <c r="AG41" s="45">
        <v>0</v>
      </c>
      <c r="AH41" s="45">
        <v>874.43999999999994</v>
      </c>
      <c r="AI41" s="45">
        <v>0</v>
      </c>
      <c r="AJ41" s="45">
        <v>0</v>
      </c>
      <c r="AK41" s="45">
        <v>55.260000000000005</v>
      </c>
      <c r="AL41" s="45">
        <v>1236.78</v>
      </c>
      <c r="AM41" s="45">
        <v>13316.04</v>
      </c>
      <c r="AN41" s="45">
        <v>31626.524196600003</v>
      </c>
      <c r="AO41" s="45">
        <v>144.93370963512734</v>
      </c>
      <c r="AP41" s="45">
        <v>11.594696770810186</v>
      </c>
      <c r="AQ41" s="45">
        <v>5.7973483854050931</v>
      </c>
      <c r="AR41" s="45">
        <v>101.08311465000003</v>
      </c>
      <c r="AS41" s="45">
        <v>37.198586191200015</v>
      </c>
      <c r="AT41" s="45">
        <v>1241.8782656999999</v>
      </c>
      <c r="AU41" s="45">
        <v>48.134816500000007</v>
      </c>
      <c r="AV41" s="45">
        <v>1590.6205378325426</v>
      </c>
      <c r="AW41" s="45">
        <v>401.12347083333333</v>
      </c>
      <c r="AX41" s="45">
        <v>237.46509473333336</v>
      </c>
      <c r="AY41" s="45">
        <v>6.0168520624999999</v>
      </c>
      <c r="AZ41" s="45">
        <v>96.269633000000013</v>
      </c>
      <c r="BA41" s="45">
        <v>37.438190611111111</v>
      </c>
      <c r="BB41" s="45">
        <v>286.4192727764223</v>
      </c>
      <c r="BC41" s="45">
        <v>1064.7325140167002</v>
      </c>
      <c r="BD41" s="45">
        <v>3197.5270960714283</v>
      </c>
      <c r="BE41" s="45">
        <v>3197.5270960714283</v>
      </c>
      <c r="BF41" s="45">
        <v>4262.2596100881283</v>
      </c>
      <c r="BG41" s="45">
        <v>1216.4418749999998</v>
      </c>
      <c r="BH41" s="45"/>
      <c r="BI41" s="45">
        <v>0</v>
      </c>
      <c r="BJ41" s="45"/>
      <c r="BK41" s="45"/>
      <c r="BL41" s="45">
        <v>1216.4418749999998</v>
      </c>
      <c r="BM41" s="45">
        <v>67576.736119520676</v>
      </c>
      <c r="BN41" s="45">
        <f t="shared" si="0"/>
        <v>-1.4868518761139105E-6</v>
      </c>
      <c r="BO41" s="45">
        <f t="shared" si="1"/>
        <v>-1.0507086591204967E-6</v>
      </c>
      <c r="BP41" s="46">
        <f t="shared" si="4"/>
        <v>8.8629737609329435</v>
      </c>
      <c r="BQ41" s="46">
        <f t="shared" si="2"/>
        <v>1.9241982507288626</v>
      </c>
      <c r="BR41" s="47">
        <v>5</v>
      </c>
      <c r="BS41" s="46">
        <f t="shared" si="5"/>
        <v>5.8309037900874632</v>
      </c>
      <c r="BT41" s="46">
        <f t="shared" si="6"/>
        <v>14.25</v>
      </c>
      <c r="BU41" s="46">
        <f t="shared" si="7"/>
        <v>16.618075801749271</v>
      </c>
      <c r="BV41" s="45">
        <f t="shared" si="3"/>
        <v>11229.95323226833</v>
      </c>
      <c r="BW41" s="45">
        <f t="shared" si="8"/>
        <v>11229.953229730769</v>
      </c>
      <c r="BX41" s="45">
        <f t="shared" si="9"/>
        <v>78806.68934925145</v>
      </c>
      <c r="BY41" s="45">
        <f t="shared" si="10"/>
        <v>945680.2721910174</v>
      </c>
      <c r="BZ41" s="45">
        <f t="shared" si="11"/>
        <v>1891360.5443820348</v>
      </c>
      <c r="CA41" s="48">
        <v>43101</v>
      </c>
      <c r="CB41" s="49">
        <v>0</v>
      </c>
      <c r="CC41" s="49">
        <v>0</v>
      </c>
    </row>
    <row r="42" spans="1:81">
      <c r="A42" s="41" t="s">
        <v>91</v>
      </c>
      <c r="B42" s="41" t="s">
        <v>66</v>
      </c>
      <c r="C42" s="41" t="s">
        <v>93</v>
      </c>
      <c r="D42" s="42" t="s">
        <v>137</v>
      </c>
      <c r="E42" s="43" t="s">
        <v>62</v>
      </c>
      <c r="F42" s="43" t="s">
        <v>63</v>
      </c>
      <c r="G42" s="43">
        <v>4</v>
      </c>
      <c r="H42" s="44">
        <v>1393</v>
      </c>
      <c r="I42" s="45">
        <v>5572</v>
      </c>
      <c r="J42" s="45"/>
      <c r="K42" s="45"/>
      <c r="L42" s="45"/>
      <c r="M42" s="45"/>
      <c r="N42" s="45"/>
      <c r="O42" s="45"/>
      <c r="P42" s="45"/>
      <c r="Q42" s="45">
        <v>5572</v>
      </c>
      <c r="R42" s="45">
        <v>1114.4000000000001</v>
      </c>
      <c r="S42" s="45">
        <v>83.58</v>
      </c>
      <c r="T42" s="45">
        <v>55.72</v>
      </c>
      <c r="U42" s="45">
        <v>11.144</v>
      </c>
      <c r="V42" s="45">
        <v>139.30000000000001</v>
      </c>
      <c r="W42" s="45">
        <v>445.76</v>
      </c>
      <c r="X42" s="45">
        <v>167.16</v>
      </c>
      <c r="Y42" s="45">
        <v>33.432000000000002</v>
      </c>
      <c r="Z42" s="45">
        <v>2050.4960000000001</v>
      </c>
      <c r="AA42" s="45">
        <v>464.33333333333331</v>
      </c>
      <c r="AB42" s="45">
        <v>619.11111111111109</v>
      </c>
      <c r="AC42" s="45">
        <v>398.70755555555564</v>
      </c>
      <c r="AD42" s="45">
        <v>1482.152</v>
      </c>
      <c r="AE42" s="45">
        <v>889.68000000000006</v>
      </c>
      <c r="AF42" s="45">
        <v>1588</v>
      </c>
      <c r="AG42" s="45">
        <v>0</v>
      </c>
      <c r="AH42" s="45">
        <v>194.32</v>
      </c>
      <c r="AI42" s="45">
        <v>0</v>
      </c>
      <c r="AJ42" s="45">
        <v>0</v>
      </c>
      <c r="AK42" s="45">
        <v>12.280000000000001</v>
      </c>
      <c r="AL42" s="45">
        <v>274.83999999999997</v>
      </c>
      <c r="AM42" s="45">
        <v>2959.1200000000008</v>
      </c>
      <c r="AN42" s="45">
        <v>6491.7680000000009</v>
      </c>
      <c r="AO42" s="45">
        <v>27.962110339506175</v>
      </c>
      <c r="AP42" s="45">
        <v>2.2369688271604939</v>
      </c>
      <c r="AQ42" s="45">
        <v>1.118484413580247</v>
      </c>
      <c r="AR42" s="45">
        <v>19.502000000000002</v>
      </c>
      <c r="AS42" s="45">
        <v>7.1767360000000027</v>
      </c>
      <c r="AT42" s="45">
        <v>239.59599999999998</v>
      </c>
      <c r="AU42" s="45">
        <v>9.2866666666666671</v>
      </c>
      <c r="AV42" s="45">
        <v>306.87896624691359</v>
      </c>
      <c r="AW42" s="45">
        <v>77.388888888888886</v>
      </c>
      <c r="AX42" s="45">
        <v>45.814222222222227</v>
      </c>
      <c r="AY42" s="45">
        <v>1.1608333333333332</v>
      </c>
      <c r="AZ42" s="45">
        <v>18.573333333333334</v>
      </c>
      <c r="BA42" s="45">
        <v>7.2229629629629626</v>
      </c>
      <c r="BB42" s="45">
        <v>55.258968592592602</v>
      </c>
      <c r="BC42" s="45">
        <v>205.41920933333333</v>
      </c>
      <c r="BD42" s="45">
        <v>759.81818181818187</v>
      </c>
      <c r="BE42" s="45">
        <v>759.81818181818187</v>
      </c>
      <c r="BF42" s="45">
        <v>965.23739115151523</v>
      </c>
      <c r="BG42" s="45">
        <v>270.32041666666669</v>
      </c>
      <c r="BH42" s="45"/>
      <c r="BI42" s="45">
        <v>0</v>
      </c>
      <c r="BJ42" s="45"/>
      <c r="BK42" s="45"/>
      <c r="BL42" s="45">
        <v>270.32041666666669</v>
      </c>
      <c r="BM42" s="45">
        <v>13606.204774065096</v>
      </c>
      <c r="BN42" s="45">
        <f t="shared" si="0"/>
        <v>-3.3041152802531346E-7</v>
      </c>
      <c r="BO42" s="45">
        <f t="shared" si="1"/>
        <v>-2.3349081313788817E-7</v>
      </c>
      <c r="BP42" s="46">
        <f t="shared" si="4"/>
        <v>8.8629737609329435</v>
      </c>
      <c r="BQ42" s="46">
        <f t="shared" si="2"/>
        <v>1.9241982507288626</v>
      </c>
      <c r="BR42" s="47">
        <v>5</v>
      </c>
      <c r="BS42" s="46">
        <f t="shared" si="5"/>
        <v>5.8309037900874632</v>
      </c>
      <c r="BT42" s="46">
        <f t="shared" si="6"/>
        <v>14.25</v>
      </c>
      <c r="BU42" s="46">
        <f t="shared" si="7"/>
        <v>16.618075801749271</v>
      </c>
      <c r="BV42" s="45">
        <f t="shared" si="3"/>
        <v>2261.0894230016561</v>
      </c>
      <c r="BW42" s="45">
        <f t="shared" si="8"/>
        <v>2261.0894224377539</v>
      </c>
      <c r="BX42" s="45">
        <f t="shared" si="9"/>
        <v>15867.294196502849</v>
      </c>
      <c r="BY42" s="45">
        <f t="shared" si="10"/>
        <v>190407.53035803419</v>
      </c>
      <c r="BZ42" s="45">
        <f t="shared" si="11"/>
        <v>380815.06071606837</v>
      </c>
      <c r="CA42" s="48">
        <v>43101</v>
      </c>
      <c r="CB42" s="49">
        <v>0</v>
      </c>
      <c r="CC42" s="49">
        <v>0</v>
      </c>
    </row>
    <row r="43" spans="1:81">
      <c r="A43" s="41" t="s">
        <v>91</v>
      </c>
      <c r="B43" s="41" t="s">
        <v>17</v>
      </c>
      <c r="C43" s="41" t="s">
        <v>93</v>
      </c>
      <c r="D43" s="42" t="s">
        <v>138</v>
      </c>
      <c r="E43" s="43" t="s">
        <v>62</v>
      </c>
      <c r="F43" s="43" t="s">
        <v>63</v>
      </c>
      <c r="G43" s="43">
        <v>3</v>
      </c>
      <c r="H43" s="44">
        <v>1511.38</v>
      </c>
      <c r="I43" s="45">
        <v>4534.1400000000003</v>
      </c>
      <c r="J43" s="45"/>
      <c r="K43" s="45"/>
      <c r="L43" s="45"/>
      <c r="M43" s="45"/>
      <c r="N43" s="45"/>
      <c r="O43" s="45"/>
      <c r="P43" s="45"/>
      <c r="Q43" s="45">
        <v>4534.1400000000003</v>
      </c>
      <c r="R43" s="45">
        <v>906.82800000000009</v>
      </c>
      <c r="S43" s="45">
        <v>68.012100000000004</v>
      </c>
      <c r="T43" s="45">
        <v>45.341400000000007</v>
      </c>
      <c r="U43" s="45">
        <v>9.0682800000000015</v>
      </c>
      <c r="V43" s="45">
        <v>113.35350000000001</v>
      </c>
      <c r="W43" s="45">
        <v>362.73120000000006</v>
      </c>
      <c r="X43" s="45">
        <v>136.02420000000001</v>
      </c>
      <c r="Y43" s="45">
        <v>27.204840000000001</v>
      </c>
      <c r="Z43" s="45">
        <v>1668.5635200000002</v>
      </c>
      <c r="AA43" s="45">
        <v>377.84500000000003</v>
      </c>
      <c r="AB43" s="45">
        <v>503.79333333333335</v>
      </c>
      <c r="AC43" s="45">
        <v>324.44290666666672</v>
      </c>
      <c r="AD43" s="45">
        <v>1206.08124</v>
      </c>
      <c r="AE43" s="45">
        <v>645.95159999999998</v>
      </c>
      <c r="AF43" s="45">
        <v>1191</v>
      </c>
      <c r="AG43" s="45">
        <v>0</v>
      </c>
      <c r="AH43" s="45">
        <v>145.74</v>
      </c>
      <c r="AI43" s="45">
        <v>0</v>
      </c>
      <c r="AJ43" s="45">
        <v>0</v>
      </c>
      <c r="AK43" s="45">
        <v>9.2100000000000009</v>
      </c>
      <c r="AL43" s="45">
        <v>206.13</v>
      </c>
      <c r="AM43" s="45">
        <v>2198.0315999999998</v>
      </c>
      <c r="AN43" s="45">
        <v>5072.6763599999995</v>
      </c>
      <c r="AO43" s="45">
        <v>22.753790914351857</v>
      </c>
      <c r="AP43" s="45">
        <v>1.8203032731481483</v>
      </c>
      <c r="AQ43" s="45">
        <v>0.91015163657407416</v>
      </c>
      <c r="AR43" s="45">
        <v>15.869490000000004</v>
      </c>
      <c r="AS43" s="45">
        <v>5.8399723200000029</v>
      </c>
      <c r="AT43" s="45">
        <v>194.96802</v>
      </c>
      <c r="AU43" s="45">
        <v>7.5569000000000006</v>
      </c>
      <c r="AV43" s="45">
        <v>249.7186281440741</v>
      </c>
      <c r="AW43" s="45">
        <v>62.974166666666669</v>
      </c>
      <c r="AX43" s="45">
        <v>37.280706666666674</v>
      </c>
      <c r="AY43" s="45">
        <v>0.94461249999999997</v>
      </c>
      <c r="AZ43" s="45">
        <v>15.113800000000001</v>
      </c>
      <c r="BA43" s="45">
        <v>5.877588888888889</v>
      </c>
      <c r="BB43" s="45">
        <v>44.966241897777792</v>
      </c>
      <c r="BC43" s="45">
        <v>167.15711662000001</v>
      </c>
      <c r="BD43" s="45"/>
      <c r="BE43" s="45">
        <v>0</v>
      </c>
      <c r="BF43" s="45">
        <v>167.15711662000001</v>
      </c>
      <c r="BG43" s="45">
        <v>202.74031249999996</v>
      </c>
      <c r="BH43" s="45"/>
      <c r="BI43" s="45">
        <v>0</v>
      </c>
      <c r="BJ43" s="45"/>
      <c r="BK43" s="45"/>
      <c r="BL43" s="45">
        <v>202.74031249999996</v>
      </c>
      <c r="BM43" s="45">
        <v>10226.432417264074</v>
      </c>
      <c r="BN43" s="45">
        <f t="shared" si="0"/>
        <v>-2.4780864601898508E-7</v>
      </c>
      <c r="BO43" s="45">
        <f t="shared" si="1"/>
        <v>-1.7511810985341613E-7</v>
      </c>
      <c r="BP43" s="46">
        <f t="shared" si="4"/>
        <v>8.8629737609329435</v>
      </c>
      <c r="BQ43" s="46">
        <f t="shared" si="2"/>
        <v>1.9241982507288626</v>
      </c>
      <c r="BR43" s="47">
        <v>5</v>
      </c>
      <c r="BS43" s="46">
        <f t="shared" si="5"/>
        <v>5.8309037900874632</v>
      </c>
      <c r="BT43" s="46">
        <f t="shared" si="6"/>
        <v>14.25</v>
      </c>
      <c r="BU43" s="46">
        <f t="shared" si="7"/>
        <v>16.618075801749271</v>
      </c>
      <c r="BV43" s="45">
        <f t="shared" si="3"/>
        <v>1699.4362908453218</v>
      </c>
      <c r="BW43" s="45">
        <f t="shared" si="8"/>
        <v>1699.4362904223949</v>
      </c>
      <c r="BX43" s="45">
        <f t="shared" si="9"/>
        <v>11925.868707686468</v>
      </c>
      <c r="BY43" s="45">
        <f t="shared" si="10"/>
        <v>143110.42449223762</v>
      </c>
      <c r="BZ43" s="45">
        <f t="shared" si="11"/>
        <v>286220.84898447525</v>
      </c>
      <c r="CA43" s="48">
        <v>43101</v>
      </c>
      <c r="CB43" s="49">
        <v>0</v>
      </c>
      <c r="CC43" s="49">
        <v>0</v>
      </c>
    </row>
    <row r="44" spans="1:81">
      <c r="A44" s="41" t="s">
        <v>91</v>
      </c>
      <c r="B44" s="41" t="s">
        <v>16</v>
      </c>
      <c r="C44" s="41" t="s">
        <v>93</v>
      </c>
      <c r="D44" s="42" t="s">
        <v>139</v>
      </c>
      <c r="E44" s="43" t="s">
        <v>62</v>
      </c>
      <c r="F44" s="43" t="s">
        <v>63</v>
      </c>
      <c r="G44" s="43">
        <v>91</v>
      </c>
      <c r="H44" s="44">
        <v>2216.69</v>
      </c>
      <c r="I44" s="45">
        <v>201718.79</v>
      </c>
      <c r="J44" s="45"/>
      <c r="K44" s="45"/>
      <c r="L44" s="45"/>
      <c r="M44" s="45"/>
      <c r="N44" s="45"/>
      <c r="O44" s="45"/>
      <c r="P44" s="45"/>
      <c r="Q44" s="45">
        <v>201718.79</v>
      </c>
      <c r="R44" s="45">
        <v>40343.758000000002</v>
      </c>
      <c r="S44" s="45">
        <v>3025.7818499999998</v>
      </c>
      <c r="T44" s="45">
        <v>2017.1879000000001</v>
      </c>
      <c r="U44" s="45">
        <v>403.43758000000003</v>
      </c>
      <c r="V44" s="45">
        <v>5042.9697500000002</v>
      </c>
      <c r="W44" s="45">
        <v>16137.503200000001</v>
      </c>
      <c r="X44" s="45">
        <v>6051.5636999999997</v>
      </c>
      <c r="Y44" s="45">
        <v>1210.3127400000001</v>
      </c>
      <c r="Z44" s="45">
        <v>74232.514719999992</v>
      </c>
      <c r="AA44" s="45">
        <v>16809.899166666666</v>
      </c>
      <c r="AB44" s="45">
        <v>22413.198888888888</v>
      </c>
      <c r="AC44" s="45">
        <v>14434.100084444448</v>
      </c>
      <c r="AD44" s="45">
        <v>53657.198140000008</v>
      </c>
      <c r="AE44" s="45">
        <v>15742.872600000001</v>
      </c>
      <c r="AF44" s="45">
        <v>36127</v>
      </c>
      <c r="AG44" s="45">
        <v>0</v>
      </c>
      <c r="AH44" s="45">
        <v>4420.78</v>
      </c>
      <c r="AI44" s="45">
        <v>0</v>
      </c>
      <c r="AJ44" s="45">
        <v>0</v>
      </c>
      <c r="AK44" s="45">
        <v>279.37</v>
      </c>
      <c r="AL44" s="45">
        <v>6252.61</v>
      </c>
      <c r="AM44" s="45">
        <v>62822.632600000004</v>
      </c>
      <c r="AN44" s="45">
        <v>190712.34545999998</v>
      </c>
      <c r="AO44" s="45">
        <v>1012.2905713445217</v>
      </c>
      <c r="AP44" s="45">
        <v>80.983245707561736</v>
      </c>
      <c r="AQ44" s="45">
        <v>40.491622853780868</v>
      </c>
      <c r="AR44" s="45">
        <v>706.0157650000001</v>
      </c>
      <c r="AS44" s="45">
        <v>259.81380152000014</v>
      </c>
      <c r="AT44" s="45">
        <v>8673.9079700000002</v>
      </c>
      <c r="AU44" s="45">
        <v>336.19798333333335</v>
      </c>
      <c r="AV44" s="45">
        <v>11109.700959759199</v>
      </c>
      <c r="AW44" s="45">
        <v>2801.649861111111</v>
      </c>
      <c r="AX44" s="45">
        <v>1658.576717777778</v>
      </c>
      <c r="AY44" s="45">
        <v>42.024747916666662</v>
      </c>
      <c r="AZ44" s="45">
        <v>672.39596666666671</v>
      </c>
      <c r="BA44" s="45">
        <v>261.48732037037036</v>
      </c>
      <c r="BB44" s="45">
        <v>2000.4975378940744</v>
      </c>
      <c r="BC44" s="45">
        <v>7436.6321517366669</v>
      </c>
      <c r="BD44" s="45"/>
      <c r="BE44" s="45">
        <v>0</v>
      </c>
      <c r="BF44" s="45">
        <v>7436.6321517366669</v>
      </c>
      <c r="BG44" s="45">
        <v>6149.7894791666668</v>
      </c>
      <c r="BH44" s="45"/>
      <c r="BI44" s="45">
        <v>0</v>
      </c>
      <c r="BJ44" s="45"/>
      <c r="BK44" s="45"/>
      <c r="BL44" s="45">
        <v>6149.7894791666668</v>
      </c>
      <c r="BM44" s="45">
        <v>417127.25805066252</v>
      </c>
      <c r="BN44" s="45">
        <f t="shared" si="0"/>
        <v>-7.5168622625758813E-6</v>
      </c>
      <c r="BO44" s="45">
        <f t="shared" si="1"/>
        <v>-5.3119159988869559E-6</v>
      </c>
      <c r="BP44" s="46">
        <f t="shared" si="4"/>
        <v>8.8629737609329435</v>
      </c>
      <c r="BQ44" s="46">
        <f t="shared" si="2"/>
        <v>1.9241982507288626</v>
      </c>
      <c r="BR44" s="47">
        <v>5</v>
      </c>
      <c r="BS44" s="46">
        <f t="shared" si="5"/>
        <v>5.8309037900874632</v>
      </c>
      <c r="BT44" s="46">
        <f t="shared" si="6"/>
        <v>14.25</v>
      </c>
      <c r="BU44" s="46">
        <f t="shared" si="7"/>
        <v>16.618075801749271</v>
      </c>
      <c r="BV44" s="45">
        <f t="shared" si="3"/>
        <v>69318.523930485491</v>
      </c>
      <c r="BW44" s="45">
        <f t="shared" si="8"/>
        <v>69318.523917656712</v>
      </c>
      <c r="BX44" s="45">
        <f t="shared" si="9"/>
        <v>486445.78196831921</v>
      </c>
      <c r="BY44" s="45">
        <f t="shared" si="10"/>
        <v>5837349.38361983</v>
      </c>
      <c r="BZ44" s="45">
        <f t="shared" si="11"/>
        <v>11674698.76723966</v>
      </c>
      <c r="CA44" s="48">
        <v>43101</v>
      </c>
      <c r="CB44" s="49">
        <v>0</v>
      </c>
      <c r="CC44" s="49">
        <v>0</v>
      </c>
    </row>
    <row r="45" spans="1:81">
      <c r="A45" s="41" t="s">
        <v>91</v>
      </c>
      <c r="B45" s="41" t="s">
        <v>140</v>
      </c>
      <c r="C45" s="41" t="s">
        <v>93</v>
      </c>
      <c r="D45" s="42" t="s">
        <v>141</v>
      </c>
      <c r="E45" s="43" t="s">
        <v>62</v>
      </c>
      <c r="F45" s="43" t="s">
        <v>63</v>
      </c>
      <c r="G45" s="43">
        <v>2</v>
      </c>
      <c r="H45" s="44">
        <v>2904.49</v>
      </c>
      <c r="I45" s="45">
        <v>5808.98</v>
      </c>
      <c r="J45" s="45"/>
      <c r="K45" s="45"/>
      <c r="L45" s="45"/>
      <c r="M45" s="45"/>
      <c r="N45" s="45"/>
      <c r="O45" s="45"/>
      <c r="P45" s="45"/>
      <c r="Q45" s="45">
        <v>5808.98</v>
      </c>
      <c r="R45" s="45">
        <v>1161.796</v>
      </c>
      <c r="S45" s="45">
        <v>87.134699999999995</v>
      </c>
      <c r="T45" s="45">
        <v>58.089799999999997</v>
      </c>
      <c r="U45" s="45">
        <v>11.61796</v>
      </c>
      <c r="V45" s="45">
        <v>145.22450000000001</v>
      </c>
      <c r="W45" s="45">
        <v>464.71839999999997</v>
      </c>
      <c r="X45" s="45">
        <v>174.26939999999999</v>
      </c>
      <c r="Y45" s="45">
        <v>34.853879999999997</v>
      </c>
      <c r="Z45" s="45">
        <v>2137.7046400000004</v>
      </c>
      <c r="AA45" s="45">
        <v>484.08166666666659</v>
      </c>
      <c r="AB45" s="45">
        <v>645.44222222222209</v>
      </c>
      <c r="AC45" s="45">
        <v>415.66479111111113</v>
      </c>
      <c r="AD45" s="45">
        <v>1545.1886799999997</v>
      </c>
      <c r="AE45" s="45">
        <v>263.46120000000002</v>
      </c>
      <c r="AF45" s="45">
        <v>794</v>
      </c>
      <c r="AG45" s="45">
        <v>0</v>
      </c>
      <c r="AH45" s="45">
        <v>97.16</v>
      </c>
      <c r="AI45" s="45">
        <v>0</v>
      </c>
      <c r="AJ45" s="45">
        <v>0</v>
      </c>
      <c r="AK45" s="45">
        <v>6.1400000000000006</v>
      </c>
      <c r="AL45" s="45">
        <v>137.41999999999999</v>
      </c>
      <c r="AM45" s="45">
        <v>1298.1812000000002</v>
      </c>
      <c r="AN45" s="45">
        <v>4981.0745200000001</v>
      </c>
      <c r="AO45" s="45">
        <v>29.151353144290123</v>
      </c>
      <c r="AP45" s="45">
        <v>2.3321082515432097</v>
      </c>
      <c r="AQ45" s="45">
        <v>1.1660541257716048</v>
      </c>
      <c r="AR45" s="45">
        <v>20.331430000000001</v>
      </c>
      <c r="AS45" s="45">
        <v>7.4819662400000029</v>
      </c>
      <c r="AT45" s="45">
        <v>249.78613999999996</v>
      </c>
      <c r="AU45" s="45">
        <v>9.681633333333334</v>
      </c>
      <c r="AV45" s="45">
        <v>319.93068509493821</v>
      </c>
      <c r="AW45" s="45">
        <v>80.680277777777761</v>
      </c>
      <c r="AX45" s="45">
        <v>47.762724444444444</v>
      </c>
      <c r="AY45" s="45">
        <v>1.2102041666666665</v>
      </c>
      <c r="AZ45" s="45">
        <v>19.363266666666668</v>
      </c>
      <c r="BA45" s="45">
        <v>7.5301592592592588</v>
      </c>
      <c r="BB45" s="45">
        <v>57.609160691851855</v>
      </c>
      <c r="BC45" s="45">
        <v>214.15579300666667</v>
      </c>
      <c r="BD45" s="45"/>
      <c r="BE45" s="45">
        <v>0</v>
      </c>
      <c r="BF45" s="45">
        <v>214.15579300666667</v>
      </c>
      <c r="BG45" s="45">
        <v>98.172499999999999</v>
      </c>
      <c r="BH45" s="45"/>
      <c r="BI45" s="45">
        <v>0</v>
      </c>
      <c r="BJ45" s="45"/>
      <c r="BK45" s="45"/>
      <c r="BL45" s="45">
        <v>98.172499999999999</v>
      </c>
      <c r="BM45" s="45">
        <v>11422.313498101605</v>
      </c>
      <c r="BN45" s="45">
        <f t="shared" si="0"/>
        <v>-1.6520576401265673E-7</v>
      </c>
      <c r="BO45" s="45">
        <f t="shared" si="1"/>
        <v>-1.1674540656894408E-7</v>
      </c>
      <c r="BP45" s="46">
        <f t="shared" si="4"/>
        <v>8.8629737609329435</v>
      </c>
      <c r="BQ45" s="46">
        <f t="shared" si="2"/>
        <v>1.9241982507288626</v>
      </c>
      <c r="BR45" s="47">
        <v>5</v>
      </c>
      <c r="BS45" s="46">
        <f t="shared" si="5"/>
        <v>5.8309037900874632</v>
      </c>
      <c r="BT45" s="46">
        <f t="shared" si="6"/>
        <v>14.25</v>
      </c>
      <c r="BU45" s="46">
        <f t="shared" si="7"/>
        <v>16.618075801749271</v>
      </c>
      <c r="BV45" s="45">
        <f t="shared" si="3"/>
        <v>1898.1687153811085</v>
      </c>
      <c r="BW45" s="45">
        <f t="shared" si="8"/>
        <v>1898.1687150991575</v>
      </c>
      <c r="BX45" s="45">
        <f t="shared" si="9"/>
        <v>13320.482213200761</v>
      </c>
      <c r="BY45" s="45">
        <f t="shared" si="10"/>
        <v>159845.78655840913</v>
      </c>
      <c r="BZ45" s="45">
        <f t="shared" si="11"/>
        <v>319691.57311681827</v>
      </c>
      <c r="CA45" s="48">
        <v>43101</v>
      </c>
      <c r="CB45" s="49">
        <v>0</v>
      </c>
      <c r="CC45" s="49">
        <v>0</v>
      </c>
    </row>
    <row r="46" spans="1:81">
      <c r="A46" s="41" t="s">
        <v>91</v>
      </c>
      <c r="B46" s="41" t="s">
        <v>142</v>
      </c>
      <c r="C46" s="41" t="s">
        <v>93</v>
      </c>
      <c r="D46" s="42" t="s">
        <v>143</v>
      </c>
      <c r="E46" s="43" t="s">
        <v>62</v>
      </c>
      <c r="F46" s="43" t="s">
        <v>63</v>
      </c>
      <c r="G46" s="43">
        <v>1</v>
      </c>
      <c r="H46" s="44">
        <v>2904.49</v>
      </c>
      <c r="I46" s="45">
        <v>2904.49</v>
      </c>
      <c r="J46" s="45"/>
      <c r="K46" s="45"/>
      <c r="L46" s="45"/>
      <c r="M46" s="45"/>
      <c r="N46" s="45"/>
      <c r="O46" s="45"/>
      <c r="P46" s="45">
        <v>348.53879999999998</v>
      </c>
      <c r="Q46" s="45">
        <v>3253.0287999999996</v>
      </c>
      <c r="R46" s="45">
        <v>650.60575999999992</v>
      </c>
      <c r="S46" s="45">
        <v>48.795431999999991</v>
      </c>
      <c r="T46" s="45">
        <v>32.530287999999999</v>
      </c>
      <c r="U46" s="45">
        <v>6.5060575999999992</v>
      </c>
      <c r="V46" s="45">
        <v>81.32571999999999</v>
      </c>
      <c r="W46" s="45">
        <v>260.24230399999999</v>
      </c>
      <c r="X46" s="45">
        <v>97.590863999999982</v>
      </c>
      <c r="Y46" s="45">
        <v>19.518172799999999</v>
      </c>
      <c r="Z46" s="45">
        <v>1197.1145984</v>
      </c>
      <c r="AA46" s="45">
        <v>271.08573333333328</v>
      </c>
      <c r="AB46" s="45">
        <v>361.44764444444439</v>
      </c>
      <c r="AC46" s="45">
        <v>232.77228302222224</v>
      </c>
      <c r="AD46" s="45">
        <v>865.30566079999994</v>
      </c>
      <c r="AE46" s="45">
        <v>131.73060000000001</v>
      </c>
      <c r="AF46" s="45">
        <v>397</v>
      </c>
      <c r="AG46" s="45">
        <v>0</v>
      </c>
      <c r="AH46" s="45">
        <v>48.58</v>
      </c>
      <c r="AI46" s="45">
        <v>0</v>
      </c>
      <c r="AJ46" s="45">
        <v>0</v>
      </c>
      <c r="AK46" s="45">
        <v>3.0700000000000003</v>
      </c>
      <c r="AL46" s="45">
        <v>68.709999999999994</v>
      </c>
      <c r="AM46" s="45">
        <v>649.09060000000011</v>
      </c>
      <c r="AN46" s="45">
        <v>2711.5108592000001</v>
      </c>
      <c r="AO46" s="45">
        <v>16.32475776080247</v>
      </c>
      <c r="AP46" s="45">
        <v>1.3059806208641975</v>
      </c>
      <c r="AQ46" s="45">
        <v>0.65299031043209876</v>
      </c>
      <c r="AR46" s="45">
        <v>11.385600800000001</v>
      </c>
      <c r="AS46" s="45">
        <v>4.1899010944000015</v>
      </c>
      <c r="AT46" s="45">
        <v>139.88023839999997</v>
      </c>
      <c r="AU46" s="45">
        <v>5.4217146666666665</v>
      </c>
      <c r="AV46" s="45">
        <v>179.16118365316541</v>
      </c>
      <c r="AW46" s="45">
        <v>45.180955555555549</v>
      </c>
      <c r="AX46" s="45">
        <v>26.747125688888886</v>
      </c>
      <c r="AY46" s="45">
        <v>0.6777143333333332</v>
      </c>
      <c r="AZ46" s="45">
        <v>10.843429333333333</v>
      </c>
      <c r="BA46" s="45">
        <v>4.2168891851851846</v>
      </c>
      <c r="BB46" s="45">
        <v>32.261129987437037</v>
      </c>
      <c r="BC46" s="45">
        <v>119.92724408373331</v>
      </c>
      <c r="BD46" s="45"/>
      <c r="BE46" s="45">
        <v>0</v>
      </c>
      <c r="BF46" s="45">
        <v>119.92724408373331</v>
      </c>
      <c r="BG46" s="45">
        <v>49.08625</v>
      </c>
      <c r="BH46" s="45"/>
      <c r="BI46" s="45">
        <v>0</v>
      </c>
      <c r="BJ46" s="45"/>
      <c r="BK46" s="45"/>
      <c r="BL46" s="45">
        <v>49.08625</v>
      </c>
      <c r="BM46" s="45">
        <v>6312.7143369368987</v>
      </c>
      <c r="BN46" s="45">
        <f t="shared" si="0"/>
        <v>-8.2602882006328366E-8</v>
      </c>
      <c r="BO46" s="45">
        <f t="shared" si="1"/>
        <v>-5.8372703284472042E-8</v>
      </c>
      <c r="BP46" s="46">
        <f t="shared" si="4"/>
        <v>8.8629737609329435</v>
      </c>
      <c r="BQ46" s="46">
        <f t="shared" si="2"/>
        <v>1.9241982507288626</v>
      </c>
      <c r="BR46" s="47">
        <v>5</v>
      </c>
      <c r="BS46" s="46">
        <f t="shared" si="5"/>
        <v>5.8309037900874632</v>
      </c>
      <c r="BT46" s="46">
        <f t="shared" si="6"/>
        <v>14.25</v>
      </c>
      <c r="BU46" s="46">
        <f t="shared" si="7"/>
        <v>16.618075801749271</v>
      </c>
      <c r="BV46" s="45">
        <f t="shared" si="3"/>
        <v>1049.0516536366404</v>
      </c>
      <c r="BW46" s="45">
        <f t="shared" si="8"/>
        <v>1049.0516534956648</v>
      </c>
      <c r="BX46" s="45">
        <f t="shared" si="9"/>
        <v>7361.7659904325637</v>
      </c>
      <c r="BY46" s="45">
        <f t="shared" si="10"/>
        <v>88341.191885190769</v>
      </c>
      <c r="BZ46" s="45">
        <f t="shared" si="11"/>
        <v>176682.38377038154</v>
      </c>
      <c r="CA46" s="48">
        <v>43101</v>
      </c>
      <c r="CB46" s="49">
        <v>0</v>
      </c>
      <c r="CC46" s="49">
        <v>0</v>
      </c>
    </row>
    <row r="47" spans="1:81">
      <c r="A47" s="41" t="s">
        <v>91</v>
      </c>
      <c r="B47" s="41" t="s">
        <v>144</v>
      </c>
      <c r="C47" s="41" t="s">
        <v>145</v>
      </c>
      <c r="D47" s="42" t="s">
        <v>146</v>
      </c>
      <c r="E47" s="43" t="s">
        <v>62</v>
      </c>
      <c r="F47" s="43" t="s">
        <v>63</v>
      </c>
      <c r="G47" s="43">
        <v>5</v>
      </c>
      <c r="H47" s="44">
        <v>2417.3200000000002</v>
      </c>
      <c r="I47" s="45">
        <v>12086.6</v>
      </c>
      <c r="J47" s="45"/>
      <c r="K47" s="45"/>
      <c r="L47" s="45"/>
      <c r="M47" s="45"/>
      <c r="N47" s="45"/>
      <c r="O47" s="45"/>
      <c r="P47" s="45"/>
      <c r="Q47" s="45">
        <v>12086.6</v>
      </c>
      <c r="R47" s="45">
        <v>2417.3200000000002</v>
      </c>
      <c r="S47" s="45">
        <v>181.29900000000001</v>
      </c>
      <c r="T47" s="45">
        <v>120.866</v>
      </c>
      <c r="U47" s="45">
        <v>24.173200000000001</v>
      </c>
      <c r="V47" s="45">
        <v>302.16500000000002</v>
      </c>
      <c r="W47" s="45">
        <v>966.928</v>
      </c>
      <c r="X47" s="45">
        <v>362.59800000000001</v>
      </c>
      <c r="Y47" s="45">
        <v>72.519599999999997</v>
      </c>
      <c r="Z47" s="45">
        <v>4447.8688000000002</v>
      </c>
      <c r="AA47" s="45">
        <v>1007.2166666666667</v>
      </c>
      <c r="AB47" s="45">
        <v>1342.9555555555555</v>
      </c>
      <c r="AC47" s="45">
        <v>864.86337777777794</v>
      </c>
      <c r="AD47" s="45">
        <v>3215.0356000000002</v>
      </c>
      <c r="AE47" s="45">
        <v>804.80399999999997</v>
      </c>
      <c r="AF47" s="45">
        <v>1395</v>
      </c>
      <c r="AG47" s="45">
        <v>0</v>
      </c>
      <c r="AH47" s="45">
        <v>0</v>
      </c>
      <c r="AI47" s="45">
        <v>0</v>
      </c>
      <c r="AJ47" s="45">
        <v>0</v>
      </c>
      <c r="AK47" s="45">
        <v>15.350000000000001</v>
      </c>
      <c r="AL47" s="45">
        <v>343.54999999999995</v>
      </c>
      <c r="AM47" s="45">
        <v>2558.7039999999997</v>
      </c>
      <c r="AN47" s="45">
        <v>10221.608400000001</v>
      </c>
      <c r="AO47" s="45">
        <v>60.654494405864206</v>
      </c>
      <c r="AP47" s="45">
        <v>4.8523595524691361</v>
      </c>
      <c r="AQ47" s="45">
        <v>2.426179776234568</v>
      </c>
      <c r="AR47" s="45">
        <v>42.303100000000008</v>
      </c>
      <c r="AS47" s="45">
        <v>15.567540800000007</v>
      </c>
      <c r="AT47" s="45">
        <v>519.72379999999998</v>
      </c>
      <c r="AU47" s="45">
        <v>20.144333333333336</v>
      </c>
      <c r="AV47" s="45">
        <v>665.67180786790118</v>
      </c>
      <c r="AW47" s="45">
        <v>167.86944444444444</v>
      </c>
      <c r="AX47" s="45">
        <v>99.378711111111116</v>
      </c>
      <c r="AY47" s="45">
        <v>2.5180416666666665</v>
      </c>
      <c r="AZ47" s="45">
        <v>40.288666666666671</v>
      </c>
      <c r="BA47" s="45">
        <v>15.667814814814815</v>
      </c>
      <c r="BB47" s="45">
        <v>119.86594576296299</v>
      </c>
      <c r="BC47" s="45">
        <v>445.58862446666672</v>
      </c>
      <c r="BD47" s="45"/>
      <c r="BE47" s="45">
        <v>0</v>
      </c>
      <c r="BF47" s="45">
        <v>445.58862446666672</v>
      </c>
      <c r="BG47" s="45">
        <v>266.18749999999994</v>
      </c>
      <c r="BH47" s="45"/>
      <c r="BI47" s="45">
        <v>0</v>
      </c>
      <c r="BJ47" s="45"/>
      <c r="BK47" s="45"/>
      <c r="BL47" s="45">
        <v>266.18749999999994</v>
      </c>
      <c r="BM47" s="45">
        <v>23685.656332334569</v>
      </c>
      <c r="BN47" s="45">
        <f t="shared" si="0"/>
        <v>-4.1301441003164184E-7</v>
      </c>
      <c r="BO47" s="45">
        <f t="shared" si="1"/>
        <v>-2.9186351642236018E-7</v>
      </c>
      <c r="BP47" s="46">
        <f t="shared" si="4"/>
        <v>8.8629737609329435</v>
      </c>
      <c r="BQ47" s="46">
        <f t="shared" si="2"/>
        <v>1.9241982507288626</v>
      </c>
      <c r="BR47" s="47">
        <v>5</v>
      </c>
      <c r="BS47" s="46">
        <f t="shared" si="5"/>
        <v>5.8309037900874632</v>
      </c>
      <c r="BT47" s="46">
        <f t="shared" si="6"/>
        <v>14.25</v>
      </c>
      <c r="BU47" s="46">
        <f t="shared" si="7"/>
        <v>16.618075801749271</v>
      </c>
      <c r="BV47" s="45">
        <f t="shared" si="3"/>
        <v>3936.100323332048</v>
      </c>
      <c r="BW47" s="45">
        <f t="shared" si="8"/>
        <v>3936.10032262717</v>
      </c>
      <c r="BX47" s="45">
        <f t="shared" si="9"/>
        <v>27621.75665496174</v>
      </c>
      <c r="BY47" s="45">
        <f t="shared" si="10"/>
        <v>331461.07985954091</v>
      </c>
      <c r="BZ47" s="45">
        <f t="shared" si="11"/>
        <v>662922.15971908183</v>
      </c>
      <c r="CA47" s="50">
        <v>42736</v>
      </c>
      <c r="CB47" s="49">
        <v>0</v>
      </c>
      <c r="CC47" s="49">
        <v>0</v>
      </c>
    </row>
    <row r="48" spans="1:81">
      <c r="A48" s="41" t="s">
        <v>91</v>
      </c>
      <c r="B48" s="41" t="s">
        <v>147</v>
      </c>
      <c r="C48" s="41" t="s">
        <v>115</v>
      </c>
      <c r="D48" s="42" t="s">
        <v>148</v>
      </c>
      <c r="E48" s="43" t="s">
        <v>62</v>
      </c>
      <c r="F48" s="43" t="s">
        <v>63</v>
      </c>
      <c r="G48" s="43">
        <v>1</v>
      </c>
      <c r="H48" s="44">
        <v>2676.87</v>
      </c>
      <c r="I48" s="45">
        <v>2676.87</v>
      </c>
      <c r="J48" s="45"/>
      <c r="K48" s="45"/>
      <c r="L48" s="45"/>
      <c r="M48" s="45"/>
      <c r="N48" s="45"/>
      <c r="O48" s="45"/>
      <c r="P48" s="45"/>
      <c r="Q48" s="45">
        <v>2676.87</v>
      </c>
      <c r="R48" s="45">
        <v>535.37400000000002</v>
      </c>
      <c r="S48" s="45">
        <v>40.15305</v>
      </c>
      <c r="T48" s="45">
        <v>26.768699999999999</v>
      </c>
      <c r="U48" s="45">
        <v>5.3537400000000002</v>
      </c>
      <c r="V48" s="45">
        <v>66.921750000000003</v>
      </c>
      <c r="W48" s="45">
        <v>214.14959999999999</v>
      </c>
      <c r="X48" s="45">
        <v>80.306100000000001</v>
      </c>
      <c r="Y48" s="45">
        <v>16.061219999999999</v>
      </c>
      <c r="Z48" s="45">
        <v>985.08816000000002</v>
      </c>
      <c r="AA48" s="45">
        <v>223.07249999999999</v>
      </c>
      <c r="AB48" s="45">
        <v>297.42999999999995</v>
      </c>
      <c r="AC48" s="45">
        <v>191.54492000000002</v>
      </c>
      <c r="AD48" s="45">
        <v>712.04741999999999</v>
      </c>
      <c r="AE48" s="45">
        <v>145.3878</v>
      </c>
      <c r="AF48" s="45">
        <v>397</v>
      </c>
      <c r="AG48" s="45">
        <v>0</v>
      </c>
      <c r="AH48" s="45">
        <v>28.32</v>
      </c>
      <c r="AI48" s="45">
        <v>0</v>
      </c>
      <c r="AJ48" s="45">
        <v>0</v>
      </c>
      <c r="AK48" s="45">
        <v>3.0700000000000003</v>
      </c>
      <c r="AL48" s="45">
        <v>68.709999999999994</v>
      </c>
      <c r="AM48" s="45">
        <v>642.48780000000011</v>
      </c>
      <c r="AN48" s="45">
        <v>2339.62338</v>
      </c>
      <c r="AO48" s="45">
        <v>13.43340529513889</v>
      </c>
      <c r="AP48" s="45">
        <v>1.0746724236111111</v>
      </c>
      <c r="AQ48" s="45">
        <v>0.53733621180555557</v>
      </c>
      <c r="AR48" s="45">
        <v>9.3690450000000016</v>
      </c>
      <c r="AS48" s="45">
        <v>3.4478085600000012</v>
      </c>
      <c r="AT48" s="45">
        <v>115.10540999999999</v>
      </c>
      <c r="AU48" s="45">
        <v>4.4614500000000001</v>
      </c>
      <c r="AV48" s="45">
        <v>147.42912749055557</v>
      </c>
      <c r="AW48" s="45">
        <v>37.178749999999994</v>
      </c>
      <c r="AX48" s="45">
        <v>22.009820000000001</v>
      </c>
      <c r="AY48" s="45">
        <v>0.55768124999999991</v>
      </c>
      <c r="AZ48" s="45">
        <v>8.9229000000000003</v>
      </c>
      <c r="BA48" s="45">
        <v>3.4700166666666665</v>
      </c>
      <c r="BB48" s="45">
        <v>26.547213793333338</v>
      </c>
      <c r="BC48" s="45">
        <v>98.686381710000006</v>
      </c>
      <c r="BD48" s="45"/>
      <c r="BE48" s="45">
        <v>0</v>
      </c>
      <c r="BF48" s="45">
        <v>98.686381710000006</v>
      </c>
      <c r="BG48" s="45">
        <v>49.08625</v>
      </c>
      <c r="BH48" s="45"/>
      <c r="BI48" s="45">
        <v>0</v>
      </c>
      <c r="BJ48" s="45"/>
      <c r="BK48" s="45"/>
      <c r="BL48" s="45">
        <v>49.08625</v>
      </c>
      <c r="BM48" s="45">
        <v>5311.6951392005558</v>
      </c>
      <c r="BN48" s="45">
        <f t="shared" si="0"/>
        <v>-8.2602882006328366E-8</v>
      </c>
      <c r="BO48" s="45">
        <f t="shared" si="1"/>
        <v>-5.8372703284472042E-8</v>
      </c>
      <c r="BP48" s="46">
        <f t="shared" si="4"/>
        <v>8.8629737609329435</v>
      </c>
      <c r="BQ48" s="46">
        <f t="shared" si="2"/>
        <v>1.9241982507288626</v>
      </c>
      <c r="BR48" s="47">
        <v>5</v>
      </c>
      <c r="BS48" s="46">
        <f t="shared" si="5"/>
        <v>5.8309037900874632</v>
      </c>
      <c r="BT48" s="46">
        <f t="shared" si="6"/>
        <v>14.25</v>
      </c>
      <c r="BU48" s="46">
        <f t="shared" si="7"/>
        <v>16.618075801749271</v>
      </c>
      <c r="BV48" s="45">
        <f t="shared" si="3"/>
        <v>882.70152456675248</v>
      </c>
      <c r="BW48" s="45">
        <f t="shared" si="8"/>
        <v>882.70152442577694</v>
      </c>
      <c r="BX48" s="45">
        <f t="shared" si="9"/>
        <v>6194.3966636263331</v>
      </c>
      <c r="BY48" s="45">
        <f t="shared" si="10"/>
        <v>74332.759963516</v>
      </c>
      <c r="BZ48" s="45">
        <f t="shared" si="11"/>
        <v>148665.519927032</v>
      </c>
      <c r="CA48" s="48">
        <v>43101</v>
      </c>
      <c r="CB48" s="49">
        <v>0</v>
      </c>
      <c r="CC48" s="49">
        <v>0</v>
      </c>
    </row>
    <row r="49" spans="1:81">
      <c r="A49" s="41" t="s">
        <v>91</v>
      </c>
      <c r="B49" s="41" t="s">
        <v>149</v>
      </c>
      <c r="C49" s="41" t="s">
        <v>115</v>
      </c>
      <c r="D49" s="42" t="s">
        <v>150</v>
      </c>
      <c r="E49" s="43" t="s">
        <v>62</v>
      </c>
      <c r="F49" s="43" t="s">
        <v>63</v>
      </c>
      <c r="G49" s="43">
        <v>22</v>
      </c>
      <c r="H49" s="44">
        <v>2676.87</v>
      </c>
      <c r="I49" s="45">
        <v>58891.14</v>
      </c>
      <c r="J49" s="45"/>
      <c r="K49" s="45"/>
      <c r="L49" s="45"/>
      <c r="M49" s="45"/>
      <c r="N49" s="45"/>
      <c r="O49" s="45"/>
      <c r="P49" s="45"/>
      <c r="Q49" s="45">
        <v>58891.14</v>
      </c>
      <c r="R49" s="45">
        <v>11778.228000000001</v>
      </c>
      <c r="S49" s="45">
        <v>883.36709999999994</v>
      </c>
      <c r="T49" s="45">
        <v>588.91139999999996</v>
      </c>
      <c r="U49" s="45">
        <v>117.78228</v>
      </c>
      <c r="V49" s="45">
        <v>1472.2785000000001</v>
      </c>
      <c r="W49" s="45">
        <v>4711.2911999999997</v>
      </c>
      <c r="X49" s="45">
        <v>1766.7341999999999</v>
      </c>
      <c r="Y49" s="45">
        <v>353.34683999999999</v>
      </c>
      <c r="Z49" s="45">
        <v>21671.939519999996</v>
      </c>
      <c r="AA49" s="45">
        <v>4907.5949999999993</v>
      </c>
      <c r="AB49" s="45">
        <v>6543.4599999999991</v>
      </c>
      <c r="AC49" s="45">
        <v>4213.9882400000006</v>
      </c>
      <c r="AD49" s="45">
        <v>15665.043239999999</v>
      </c>
      <c r="AE49" s="45">
        <v>3198.5316000000003</v>
      </c>
      <c r="AF49" s="45">
        <v>8734</v>
      </c>
      <c r="AG49" s="45">
        <v>0</v>
      </c>
      <c r="AH49" s="45">
        <v>623.04</v>
      </c>
      <c r="AI49" s="45">
        <v>0</v>
      </c>
      <c r="AJ49" s="45">
        <v>0</v>
      </c>
      <c r="AK49" s="45">
        <v>67.540000000000006</v>
      </c>
      <c r="AL49" s="45">
        <v>1511.62</v>
      </c>
      <c r="AM49" s="45">
        <v>14134.731599999999</v>
      </c>
      <c r="AN49" s="45">
        <v>51471.714359999998</v>
      </c>
      <c r="AO49" s="45">
        <v>295.53491649305556</v>
      </c>
      <c r="AP49" s="45">
        <v>23.642793319444447</v>
      </c>
      <c r="AQ49" s="45">
        <v>11.821396659722224</v>
      </c>
      <c r="AR49" s="45">
        <v>206.11899000000003</v>
      </c>
      <c r="AS49" s="45">
        <v>75.851788320000026</v>
      </c>
      <c r="AT49" s="45">
        <v>2532.3190199999999</v>
      </c>
      <c r="AU49" s="45">
        <v>98.151900000000012</v>
      </c>
      <c r="AV49" s="45">
        <v>3243.440804792222</v>
      </c>
      <c r="AW49" s="45">
        <v>817.93249999999989</v>
      </c>
      <c r="AX49" s="45">
        <v>484.21604000000002</v>
      </c>
      <c r="AY49" s="45">
        <v>12.2689875</v>
      </c>
      <c r="AZ49" s="45">
        <v>196.30380000000002</v>
      </c>
      <c r="BA49" s="45">
        <v>76.340366666666668</v>
      </c>
      <c r="BB49" s="45">
        <v>584.03870345333348</v>
      </c>
      <c r="BC49" s="45">
        <v>2171.10039762</v>
      </c>
      <c r="BD49" s="45"/>
      <c r="BE49" s="45">
        <v>0</v>
      </c>
      <c r="BF49" s="45">
        <v>2171.10039762</v>
      </c>
      <c r="BG49" s="45">
        <v>1079.8975</v>
      </c>
      <c r="BH49" s="45"/>
      <c r="BI49" s="45">
        <v>0</v>
      </c>
      <c r="BJ49" s="45"/>
      <c r="BK49" s="45"/>
      <c r="BL49" s="45">
        <v>1079.8975</v>
      </c>
      <c r="BM49" s="45">
        <v>116857.29306241222</v>
      </c>
      <c r="BN49" s="45">
        <f t="shared" si="0"/>
        <v>-1.817263404139224E-6</v>
      </c>
      <c r="BO49" s="45">
        <f t="shared" si="1"/>
        <v>-1.284199472258385E-6</v>
      </c>
      <c r="BP49" s="46">
        <f t="shared" si="4"/>
        <v>8.8629737609329435</v>
      </c>
      <c r="BQ49" s="46">
        <f t="shared" si="2"/>
        <v>1.9241982507288626</v>
      </c>
      <c r="BR49" s="47">
        <v>5</v>
      </c>
      <c r="BS49" s="46">
        <f t="shared" si="5"/>
        <v>5.8309037900874632</v>
      </c>
      <c r="BT49" s="46">
        <f t="shared" si="6"/>
        <v>14.25</v>
      </c>
      <c r="BU49" s="46">
        <f t="shared" si="7"/>
        <v>16.618075801749271</v>
      </c>
      <c r="BV49" s="45">
        <f t="shared" si="3"/>
        <v>19419.433540468552</v>
      </c>
      <c r="BW49" s="45">
        <f t="shared" si="8"/>
        <v>19419.433537367087</v>
      </c>
      <c r="BX49" s="45">
        <f t="shared" si="9"/>
        <v>136276.7265997793</v>
      </c>
      <c r="BY49" s="45">
        <f t="shared" si="10"/>
        <v>1635320.7191973515</v>
      </c>
      <c r="BZ49" s="45">
        <f t="shared" si="11"/>
        <v>3270641.438394703</v>
      </c>
      <c r="CA49" s="48">
        <v>43101</v>
      </c>
      <c r="CB49" s="49">
        <v>0</v>
      </c>
      <c r="CC49" s="49">
        <v>0</v>
      </c>
    </row>
    <row r="50" spans="1:81">
      <c r="A50" s="41" t="s">
        <v>91</v>
      </c>
      <c r="B50" s="41" t="s">
        <v>151</v>
      </c>
      <c r="C50" s="41" t="s">
        <v>115</v>
      </c>
      <c r="D50" s="42" t="s">
        <v>152</v>
      </c>
      <c r="E50" s="43" t="s">
        <v>62</v>
      </c>
      <c r="F50" s="43" t="s">
        <v>63</v>
      </c>
      <c r="G50" s="43">
        <v>25</v>
      </c>
      <c r="H50" s="44">
        <v>1825.1386363636361</v>
      </c>
      <c r="I50" s="45">
        <v>45628.465909090904</v>
      </c>
      <c r="J50" s="45"/>
      <c r="K50" s="45"/>
      <c r="L50" s="45"/>
      <c r="M50" s="45"/>
      <c r="N50" s="45"/>
      <c r="O50" s="45"/>
      <c r="P50" s="45"/>
      <c r="Q50" s="45">
        <v>45628.465909090904</v>
      </c>
      <c r="R50" s="45">
        <v>9125.693181818182</v>
      </c>
      <c r="S50" s="45">
        <v>684.42698863636349</v>
      </c>
      <c r="T50" s="45">
        <v>456.28465909090903</v>
      </c>
      <c r="U50" s="45">
        <v>91.256931818181812</v>
      </c>
      <c r="V50" s="45">
        <v>1140.7116477272727</v>
      </c>
      <c r="W50" s="45">
        <v>3650.2772727272722</v>
      </c>
      <c r="X50" s="45">
        <v>1368.853977272727</v>
      </c>
      <c r="Y50" s="45">
        <v>273.77079545454541</v>
      </c>
      <c r="Z50" s="45">
        <v>16791.275454545452</v>
      </c>
      <c r="AA50" s="45">
        <v>3802.3721590909086</v>
      </c>
      <c r="AB50" s="45">
        <v>5069.829545454545</v>
      </c>
      <c r="AC50" s="45">
        <v>3264.9702272727272</v>
      </c>
      <c r="AD50" s="45">
        <v>12137.171931818182</v>
      </c>
      <c r="AE50" s="45">
        <v>4912.2920454545456</v>
      </c>
      <c r="AF50" s="45">
        <v>9925</v>
      </c>
      <c r="AG50" s="45">
        <v>0</v>
      </c>
      <c r="AH50" s="45">
        <v>708</v>
      </c>
      <c r="AI50" s="45">
        <v>0</v>
      </c>
      <c r="AJ50" s="45">
        <v>0</v>
      </c>
      <c r="AK50" s="45">
        <v>76.75</v>
      </c>
      <c r="AL50" s="45">
        <v>1717.7499999999998</v>
      </c>
      <c r="AM50" s="45">
        <v>17339.792045454546</v>
      </c>
      <c r="AN50" s="45">
        <v>46268.239431818176</v>
      </c>
      <c r="AO50" s="45">
        <v>228.97849934895834</v>
      </c>
      <c r="AP50" s="45">
        <v>18.318279947916665</v>
      </c>
      <c r="AQ50" s="45">
        <v>9.1591399739583323</v>
      </c>
      <c r="AR50" s="45">
        <v>159.69963068181818</v>
      </c>
      <c r="AS50" s="45">
        <v>58.769464090909111</v>
      </c>
      <c r="AT50" s="45">
        <v>1962.0240340909088</v>
      </c>
      <c r="AU50" s="45">
        <v>76.047443181818181</v>
      </c>
      <c r="AV50" s="45">
        <v>2512.9964913162876</v>
      </c>
      <c r="AW50" s="45">
        <v>633.72869318181813</v>
      </c>
      <c r="AX50" s="45">
        <v>375.16738636363635</v>
      </c>
      <c r="AY50" s="45">
        <v>9.5059303977272709</v>
      </c>
      <c r="AZ50" s="45">
        <v>152.09488636363636</v>
      </c>
      <c r="BA50" s="45">
        <v>59.148011363636357</v>
      </c>
      <c r="BB50" s="45">
        <v>452.50932602272729</v>
      </c>
      <c r="BC50" s="45">
        <v>1682.1542336931818</v>
      </c>
      <c r="BD50" s="45"/>
      <c r="BE50" s="45">
        <v>0</v>
      </c>
      <c r="BF50" s="45">
        <v>1682.1542336931818</v>
      </c>
      <c r="BG50" s="45">
        <v>1227.15625</v>
      </c>
      <c r="BH50" s="45"/>
      <c r="BI50" s="45">
        <v>0</v>
      </c>
      <c r="BJ50" s="45"/>
      <c r="BK50" s="45"/>
      <c r="BL50" s="45">
        <v>1227.15625</v>
      </c>
      <c r="BM50" s="45">
        <v>97319.012315918546</v>
      </c>
      <c r="BN50" s="45">
        <f t="shared" si="0"/>
        <v>-2.0650720501582092E-6</v>
      </c>
      <c r="BO50" s="45">
        <f t="shared" si="1"/>
        <v>-1.4593175821118011E-6</v>
      </c>
      <c r="BP50" s="46">
        <f t="shared" si="4"/>
        <v>8.8629737609329435</v>
      </c>
      <c r="BQ50" s="46">
        <f t="shared" si="2"/>
        <v>1.9241982507288626</v>
      </c>
      <c r="BR50" s="47">
        <v>5</v>
      </c>
      <c r="BS50" s="46">
        <f t="shared" si="5"/>
        <v>5.8309037900874632</v>
      </c>
      <c r="BT50" s="46">
        <f t="shared" si="6"/>
        <v>14.25</v>
      </c>
      <c r="BU50" s="46">
        <f t="shared" si="7"/>
        <v>16.618075801749271</v>
      </c>
      <c r="BV50" s="45">
        <f t="shared" si="3"/>
        <v>16172.547235587368</v>
      </c>
      <c r="BW50" s="45">
        <f t="shared" si="8"/>
        <v>16172.547232062978</v>
      </c>
      <c r="BX50" s="45">
        <f t="shared" si="9"/>
        <v>113491.55954798152</v>
      </c>
      <c r="BY50" s="45">
        <f t="shared" si="10"/>
        <v>1361898.7145757782</v>
      </c>
      <c r="BZ50" s="45">
        <f t="shared" si="11"/>
        <v>2723797.4291515565</v>
      </c>
      <c r="CA50" s="48">
        <v>43101</v>
      </c>
      <c r="CB50" s="49">
        <v>0</v>
      </c>
      <c r="CC50" s="49">
        <v>0</v>
      </c>
    </row>
    <row r="51" spans="1:81">
      <c r="A51" s="41" t="s">
        <v>91</v>
      </c>
      <c r="B51" s="41" t="s">
        <v>153</v>
      </c>
      <c r="C51" s="41" t="s">
        <v>115</v>
      </c>
      <c r="D51" s="42" t="s">
        <v>154</v>
      </c>
      <c r="E51" s="43" t="s">
        <v>62</v>
      </c>
      <c r="F51" s="43" t="s">
        <v>63</v>
      </c>
      <c r="G51" s="43">
        <v>6</v>
      </c>
      <c r="H51" s="44">
        <v>3212.24</v>
      </c>
      <c r="I51" s="45">
        <v>19273.439999999999</v>
      </c>
      <c r="J51" s="45"/>
      <c r="K51" s="45"/>
      <c r="L51" s="45"/>
      <c r="M51" s="45"/>
      <c r="N51" s="45"/>
      <c r="O51" s="45"/>
      <c r="P51" s="45"/>
      <c r="Q51" s="45">
        <v>19273.439999999999</v>
      </c>
      <c r="R51" s="45">
        <v>3854.6880000000001</v>
      </c>
      <c r="S51" s="45">
        <v>289.10159999999996</v>
      </c>
      <c r="T51" s="45">
        <v>192.73439999999999</v>
      </c>
      <c r="U51" s="45">
        <v>38.546880000000002</v>
      </c>
      <c r="V51" s="45">
        <v>481.83600000000001</v>
      </c>
      <c r="W51" s="45">
        <v>1541.8751999999999</v>
      </c>
      <c r="X51" s="45">
        <v>578.20319999999992</v>
      </c>
      <c r="Y51" s="45">
        <v>115.64063999999999</v>
      </c>
      <c r="Z51" s="45">
        <v>7092.6259200000004</v>
      </c>
      <c r="AA51" s="45">
        <v>1606.12</v>
      </c>
      <c r="AB51" s="45">
        <v>2141.4933333333329</v>
      </c>
      <c r="AC51" s="45">
        <v>1379.1217066666668</v>
      </c>
      <c r="AD51" s="45">
        <v>5126.7350399999996</v>
      </c>
      <c r="AE51" s="45">
        <v>679.59360000000015</v>
      </c>
      <c r="AF51" s="45">
        <v>2382</v>
      </c>
      <c r="AG51" s="45">
        <v>0</v>
      </c>
      <c r="AH51" s="45">
        <v>169.92000000000002</v>
      </c>
      <c r="AI51" s="45">
        <v>0</v>
      </c>
      <c r="AJ51" s="45">
        <v>0</v>
      </c>
      <c r="AK51" s="45">
        <v>18.420000000000002</v>
      </c>
      <c r="AL51" s="45">
        <v>412.26</v>
      </c>
      <c r="AM51" s="45">
        <v>3662.1936000000005</v>
      </c>
      <c r="AN51" s="45">
        <v>15881.55456</v>
      </c>
      <c r="AO51" s="45">
        <v>96.720397685185191</v>
      </c>
      <c r="AP51" s="45">
        <v>7.7376318148148151</v>
      </c>
      <c r="AQ51" s="45">
        <v>3.8688159074074076</v>
      </c>
      <c r="AR51" s="45">
        <v>67.457040000000006</v>
      </c>
      <c r="AS51" s="45">
        <v>24.824190720000008</v>
      </c>
      <c r="AT51" s="45">
        <v>828.7579199999999</v>
      </c>
      <c r="AU51" s="45">
        <v>32.122399999999999</v>
      </c>
      <c r="AV51" s="45">
        <v>1061.4883961274072</v>
      </c>
      <c r="AW51" s="45">
        <v>267.68666666666661</v>
      </c>
      <c r="AX51" s="45">
        <v>158.47050666666667</v>
      </c>
      <c r="AY51" s="45">
        <v>4.0152999999999999</v>
      </c>
      <c r="AZ51" s="45">
        <v>64.244799999999998</v>
      </c>
      <c r="BA51" s="45">
        <v>24.984088888888888</v>
      </c>
      <c r="BB51" s="45">
        <v>191.1397012977778</v>
      </c>
      <c r="BC51" s="45">
        <v>710.54106351999997</v>
      </c>
      <c r="BD51" s="45"/>
      <c r="BE51" s="45">
        <v>0</v>
      </c>
      <c r="BF51" s="45">
        <v>710.54106351999997</v>
      </c>
      <c r="BG51" s="45">
        <v>294.51749999999998</v>
      </c>
      <c r="BH51" s="45"/>
      <c r="BI51" s="45">
        <v>0</v>
      </c>
      <c r="BJ51" s="45"/>
      <c r="BK51" s="45"/>
      <c r="BL51" s="45">
        <v>294.51749999999998</v>
      </c>
      <c r="BM51" s="45">
        <v>37221.541519647413</v>
      </c>
      <c r="BN51" s="45">
        <f t="shared" si="0"/>
        <v>-4.9561729203797017E-7</v>
      </c>
      <c r="BO51" s="45">
        <f t="shared" si="1"/>
        <v>-3.5023621970683225E-7</v>
      </c>
      <c r="BP51" s="46">
        <f t="shared" si="4"/>
        <v>8.8629737609329435</v>
      </c>
      <c r="BQ51" s="46">
        <f t="shared" si="2"/>
        <v>1.9241982507288626</v>
      </c>
      <c r="BR51" s="47">
        <v>5</v>
      </c>
      <c r="BS51" s="46">
        <f t="shared" si="5"/>
        <v>5.8309037900874632</v>
      </c>
      <c r="BT51" s="46">
        <f t="shared" si="6"/>
        <v>14.25</v>
      </c>
      <c r="BU51" s="46">
        <f t="shared" si="7"/>
        <v>16.618075801749271</v>
      </c>
      <c r="BV51" s="45">
        <f t="shared" si="3"/>
        <v>6185.5039841740208</v>
      </c>
      <c r="BW51" s="45">
        <f t="shared" si="8"/>
        <v>6185.5039833281671</v>
      </c>
      <c r="BX51" s="45">
        <f t="shared" si="9"/>
        <v>43407.045502975583</v>
      </c>
      <c r="BY51" s="45">
        <f t="shared" si="10"/>
        <v>520884.546035707</v>
      </c>
      <c r="BZ51" s="45">
        <f t="shared" si="11"/>
        <v>1041769.092071414</v>
      </c>
      <c r="CA51" s="48">
        <v>43101</v>
      </c>
      <c r="CB51" s="49">
        <v>0</v>
      </c>
      <c r="CC51" s="49">
        <v>0</v>
      </c>
    </row>
    <row r="52" spans="1:81">
      <c r="A52" s="41" t="s">
        <v>91</v>
      </c>
      <c r="B52" s="41" t="s">
        <v>155</v>
      </c>
      <c r="C52" s="41" t="s">
        <v>156</v>
      </c>
      <c r="D52" s="42" t="s">
        <v>157</v>
      </c>
      <c r="E52" s="43" t="s">
        <v>62</v>
      </c>
      <c r="F52" s="43" t="s">
        <v>63</v>
      </c>
      <c r="G52" s="43">
        <v>5</v>
      </c>
      <c r="H52" s="44">
        <v>1696.02</v>
      </c>
      <c r="I52" s="45">
        <v>8480.1</v>
      </c>
      <c r="J52" s="45"/>
      <c r="K52" s="45"/>
      <c r="L52" s="45"/>
      <c r="M52" s="45"/>
      <c r="N52" s="45"/>
      <c r="O52" s="45"/>
      <c r="P52" s="45"/>
      <c r="Q52" s="45">
        <v>8480.1</v>
      </c>
      <c r="R52" s="45">
        <v>1696.0200000000002</v>
      </c>
      <c r="S52" s="45">
        <v>127.2015</v>
      </c>
      <c r="T52" s="45">
        <v>84.801000000000002</v>
      </c>
      <c r="U52" s="45">
        <v>16.9602</v>
      </c>
      <c r="V52" s="45">
        <v>212.00250000000003</v>
      </c>
      <c r="W52" s="45">
        <v>678.40800000000002</v>
      </c>
      <c r="X52" s="45">
        <v>254.40299999999999</v>
      </c>
      <c r="Y52" s="45">
        <v>50.880600000000001</v>
      </c>
      <c r="Z52" s="45">
        <v>3120.6767999999997</v>
      </c>
      <c r="AA52" s="45">
        <v>706.67499999999995</v>
      </c>
      <c r="AB52" s="45">
        <v>942.23333333333335</v>
      </c>
      <c r="AC52" s="45">
        <v>606.79826666666679</v>
      </c>
      <c r="AD52" s="45">
        <v>2255.7066</v>
      </c>
      <c r="AE52" s="45">
        <v>1021.194</v>
      </c>
      <c r="AF52" s="45">
        <v>1841.0000000000002</v>
      </c>
      <c r="AG52" s="45">
        <v>0</v>
      </c>
      <c r="AH52" s="45">
        <v>0</v>
      </c>
      <c r="AI52" s="45">
        <v>0</v>
      </c>
      <c r="AJ52" s="45">
        <v>0</v>
      </c>
      <c r="AK52" s="45">
        <v>15.350000000000001</v>
      </c>
      <c r="AL52" s="45">
        <v>343.54999999999995</v>
      </c>
      <c r="AM52" s="45">
        <v>3221.0940000000001</v>
      </c>
      <c r="AN52" s="45">
        <v>8597.4773999999998</v>
      </c>
      <c r="AO52" s="45">
        <v>42.555903067129634</v>
      </c>
      <c r="AP52" s="45">
        <v>3.4044722453703709</v>
      </c>
      <c r="AQ52" s="45">
        <v>1.7022361226851854</v>
      </c>
      <c r="AR52" s="45">
        <v>29.680350000000004</v>
      </c>
      <c r="AS52" s="45">
        <v>10.922368800000005</v>
      </c>
      <c r="AT52" s="45">
        <v>364.64429999999999</v>
      </c>
      <c r="AU52" s="45">
        <v>14.133500000000002</v>
      </c>
      <c r="AV52" s="45">
        <v>467.04313023518523</v>
      </c>
      <c r="AW52" s="45">
        <v>117.77916666666667</v>
      </c>
      <c r="AX52" s="45">
        <v>69.72526666666667</v>
      </c>
      <c r="AY52" s="45">
        <v>1.7666875</v>
      </c>
      <c r="AZ52" s="45">
        <v>28.267000000000003</v>
      </c>
      <c r="BA52" s="45">
        <v>10.992722222222222</v>
      </c>
      <c r="BB52" s="45">
        <v>84.099350244444466</v>
      </c>
      <c r="BC52" s="45">
        <v>312.63019330000003</v>
      </c>
      <c r="BD52" s="45"/>
      <c r="BE52" s="45">
        <v>0</v>
      </c>
      <c r="BF52" s="45">
        <v>312.63019330000003</v>
      </c>
      <c r="BG52" s="45">
        <v>260.03567708333333</v>
      </c>
      <c r="BH52" s="45"/>
      <c r="BI52" s="45">
        <v>0</v>
      </c>
      <c r="BJ52" s="45"/>
      <c r="BK52" s="45"/>
      <c r="BL52" s="45">
        <v>260.03567708333333</v>
      </c>
      <c r="BM52" s="45">
        <v>18117.286400618523</v>
      </c>
      <c r="BN52" s="45">
        <f t="shared" si="0"/>
        <v>-4.1301441003164184E-7</v>
      </c>
      <c r="BO52" s="45">
        <f t="shared" si="1"/>
        <v>-2.9186351642236018E-7</v>
      </c>
      <c r="BP52" s="46">
        <f t="shared" si="4"/>
        <v>8.8629737609329435</v>
      </c>
      <c r="BQ52" s="46">
        <f t="shared" si="2"/>
        <v>1.9241982507288626</v>
      </c>
      <c r="BR52" s="47">
        <v>5</v>
      </c>
      <c r="BS52" s="46">
        <f t="shared" si="5"/>
        <v>5.8309037900874632</v>
      </c>
      <c r="BT52" s="46">
        <f t="shared" si="6"/>
        <v>14.25</v>
      </c>
      <c r="BU52" s="46">
        <f t="shared" si="7"/>
        <v>16.618075801749271</v>
      </c>
      <c r="BV52" s="45">
        <f t="shared" si="3"/>
        <v>3010.7443871576611</v>
      </c>
      <c r="BW52" s="45">
        <f t="shared" si="8"/>
        <v>3010.7443864527831</v>
      </c>
      <c r="BX52" s="45">
        <f t="shared" si="9"/>
        <v>21128.030787071308</v>
      </c>
      <c r="BY52" s="45">
        <f t="shared" si="10"/>
        <v>253536.36944485569</v>
      </c>
      <c r="BZ52" s="45">
        <f t="shared" si="11"/>
        <v>507072.73888971139</v>
      </c>
      <c r="CA52" s="48">
        <v>43101</v>
      </c>
      <c r="CB52" s="49">
        <v>0</v>
      </c>
      <c r="CC52" s="49">
        <v>0</v>
      </c>
    </row>
    <row r="53" spans="1:81">
      <c r="A53" s="41" t="s">
        <v>158</v>
      </c>
      <c r="B53" s="41" t="s">
        <v>78</v>
      </c>
      <c r="C53" s="41" t="s">
        <v>159</v>
      </c>
      <c r="D53" s="42" t="s">
        <v>160</v>
      </c>
      <c r="E53" s="43" t="s">
        <v>62</v>
      </c>
      <c r="F53" s="43" t="s">
        <v>63</v>
      </c>
      <c r="G53" s="43">
        <v>2</v>
      </c>
      <c r="H53" s="44">
        <v>3035.23</v>
      </c>
      <c r="I53" s="45">
        <v>6070.46</v>
      </c>
      <c r="J53" s="45"/>
      <c r="K53" s="45"/>
      <c r="L53" s="45"/>
      <c r="M53" s="45"/>
      <c r="N53" s="45"/>
      <c r="O53" s="45"/>
      <c r="P53" s="45"/>
      <c r="Q53" s="45">
        <v>6070.46</v>
      </c>
      <c r="R53" s="45">
        <v>1214.0920000000001</v>
      </c>
      <c r="S53" s="45">
        <v>91.056899999999999</v>
      </c>
      <c r="T53" s="45">
        <v>60.704599999999999</v>
      </c>
      <c r="U53" s="45">
        <v>12.140919999999999</v>
      </c>
      <c r="V53" s="45">
        <v>151.76150000000001</v>
      </c>
      <c r="W53" s="45">
        <v>485.63679999999999</v>
      </c>
      <c r="X53" s="45">
        <v>182.1138</v>
      </c>
      <c r="Y53" s="45">
        <v>36.422760000000004</v>
      </c>
      <c r="Z53" s="45">
        <v>2233.9292800000003</v>
      </c>
      <c r="AA53" s="45">
        <v>505.87166666666667</v>
      </c>
      <c r="AB53" s="45">
        <v>674.49555555555548</v>
      </c>
      <c r="AC53" s="45">
        <v>434.37513777777787</v>
      </c>
      <c r="AD53" s="45">
        <v>1614.74236</v>
      </c>
      <c r="AE53" s="45">
        <v>0</v>
      </c>
      <c r="AF53" s="45">
        <v>794</v>
      </c>
      <c r="AG53" s="45">
        <v>0</v>
      </c>
      <c r="AH53" s="45">
        <v>30</v>
      </c>
      <c r="AI53" s="45">
        <v>0</v>
      </c>
      <c r="AJ53" s="45">
        <v>0</v>
      </c>
      <c r="AK53" s="45">
        <v>6.1400000000000006</v>
      </c>
      <c r="AL53" s="45">
        <v>587.76</v>
      </c>
      <c r="AM53" s="45">
        <v>1417.9</v>
      </c>
      <c r="AN53" s="45">
        <v>5266.5716400000001</v>
      </c>
      <c r="AO53" s="45">
        <v>30.463544926697534</v>
      </c>
      <c r="AP53" s="45">
        <v>2.4370835941358027</v>
      </c>
      <c r="AQ53" s="45">
        <v>1.2185417970679013</v>
      </c>
      <c r="AR53" s="45">
        <v>21.246610000000004</v>
      </c>
      <c r="AS53" s="45">
        <v>7.8187524800000032</v>
      </c>
      <c r="AT53" s="45">
        <v>261.02977999999996</v>
      </c>
      <c r="AU53" s="45">
        <v>10.117433333333334</v>
      </c>
      <c r="AV53" s="45">
        <v>334.33174613123452</v>
      </c>
      <c r="AW53" s="45">
        <v>84.311944444444435</v>
      </c>
      <c r="AX53" s="45">
        <v>49.912671111111116</v>
      </c>
      <c r="AY53" s="45">
        <v>1.2646791666666666</v>
      </c>
      <c r="AZ53" s="45">
        <v>20.234866666666669</v>
      </c>
      <c r="BA53" s="45">
        <v>7.8691148148148145</v>
      </c>
      <c r="BB53" s="45">
        <v>60.202325642962975</v>
      </c>
      <c r="BC53" s="45">
        <v>223.79560184666667</v>
      </c>
      <c r="BD53" s="45"/>
      <c r="BE53" s="45">
        <v>0</v>
      </c>
      <c r="BF53" s="45">
        <v>223.79560184666667</v>
      </c>
      <c r="BG53" s="45">
        <v>176.4152083333334</v>
      </c>
      <c r="BH53" s="45"/>
      <c r="BI53" s="45">
        <v>0</v>
      </c>
      <c r="BJ53" s="45"/>
      <c r="BK53" s="45"/>
      <c r="BL53" s="45">
        <v>176.4152083333334</v>
      </c>
      <c r="BM53" s="45">
        <v>12071.574196311236</v>
      </c>
      <c r="BN53" s="45">
        <f t="shared" si="0"/>
        <v>-1.6520576401265673E-7</v>
      </c>
      <c r="BO53" s="45">
        <f t="shared" si="1"/>
        <v>-1.1674540656894408E-7</v>
      </c>
      <c r="BP53" s="46">
        <f t="shared" si="4"/>
        <v>8.7106017191977063</v>
      </c>
      <c r="BQ53" s="46">
        <f t="shared" si="2"/>
        <v>1.8911174785100282</v>
      </c>
      <c r="BR53" s="47">
        <v>3.5000000000000004</v>
      </c>
      <c r="BS53" s="46">
        <f t="shared" si="5"/>
        <v>4.0114613180515759</v>
      </c>
      <c r="BT53" s="46">
        <f t="shared" si="6"/>
        <v>12.75</v>
      </c>
      <c r="BU53" s="46">
        <f t="shared" si="7"/>
        <v>14.613180515759311</v>
      </c>
      <c r="BV53" s="45">
        <f t="shared" si="3"/>
        <v>1764.0409283595802</v>
      </c>
      <c r="BW53" s="45">
        <f t="shared" si="8"/>
        <v>1764.0409280776291</v>
      </c>
      <c r="BX53" s="45">
        <f t="shared" si="9"/>
        <v>13835.615124388865</v>
      </c>
      <c r="BY53" s="45">
        <f t="shared" si="10"/>
        <v>166027.38149266638</v>
      </c>
      <c r="BZ53" s="45">
        <f t="shared" si="11"/>
        <v>332054.76298533275</v>
      </c>
      <c r="CA53" s="48">
        <v>43101</v>
      </c>
      <c r="CB53" s="49">
        <v>0</v>
      </c>
      <c r="CC53" s="49">
        <v>0</v>
      </c>
    </row>
    <row r="54" spans="1:81">
      <c r="A54" s="41" t="s">
        <v>158</v>
      </c>
      <c r="B54" s="41" t="s">
        <v>17</v>
      </c>
      <c r="C54" s="41" t="s">
        <v>161</v>
      </c>
      <c r="D54" s="42" t="s">
        <v>162</v>
      </c>
      <c r="E54" s="43" t="s">
        <v>62</v>
      </c>
      <c r="F54" s="43" t="s">
        <v>63</v>
      </c>
      <c r="G54" s="43">
        <v>1</v>
      </c>
      <c r="H54" s="44">
        <v>1511.38</v>
      </c>
      <c r="I54" s="45">
        <v>1511.38</v>
      </c>
      <c r="J54" s="45"/>
      <c r="K54" s="45"/>
      <c r="L54" s="45"/>
      <c r="M54" s="45"/>
      <c r="N54" s="45"/>
      <c r="O54" s="45"/>
      <c r="P54" s="45"/>
      <c r="Q54" s="45">
        <v>1511.38</v>
      </c>
      <c r="R54" s="45">
        <v>302.27600000000001</v>
      </c>
      <c r="S54" s="45">
        <v>22.6707</v>
      </c>
      <c r="T54" s="45">
        <v>15.113800000000001</v>
      </c>
      <c r="U54" s="45">
        <v>3.0227600000000003</v>
      </c>
      <c r="V54" s="45">
        <v>37.784500000000001</v>
      </c>
      <c r="W54" s="45">
        <v>120.91040000000001</v>
      </c>
      <c r="X54" s="45">
        <v>45.3414</v>
      </c>
      <c r="Y54" s="45">
        <v>9.0682800000000015</v>
      </c>
      <c r="Z54" s="45">
        <v>556.18784000000005</v>
      </c>
      <c r="AA54" s="45">
        <v>125.94833333333334</v>
      </c>
      <c r="AB54" s="45">
        <v>167.93111111111111</v>
      </c>
      <c r="AC54" s="45">
        <v>108.14763555555558</v>
      </c>
      <c r="AD54" s="45">
        <v>402.02708000000007</v>
      </c>
      <c r="AE54" s="45">
        <v>89.3172</v>
      </c>
      <c r="AF54" s="45">
        <v>397</v>
      </c>
      <c r="AG54" s="45">
        <v>0</v>
      </c>
      <c r="AH54" s="45">
        <v>48.58</v>
      </c>
      <c r="AI54" s="45">
        <v>9.5500000000000007</v>
      </c>
      <c r="AJ54" s="45">
        <v>0</v>
      </c>
      <c r="AK54" s="45">
        <v>3.0700000000000003</v>
      </c>
      <c r="AL54" s="45">
        <v>0</v>
      </c>
      <c r="AM54" s="45">
        <v>547.5172</v>
      </c>
      <c r="AN54" s="45">
        <v>1505.7321200000001</v>
      </c>
      <c r="AO54" s="45">
        <v>7.584596971450619</v>
      </c>
      <c r="AP54" s="45">
        <v>0.60676775771604952</v>
      </c>
      <c r="AQ54" s="45">
        <v>0.30338387885802476</v>
      </c>
      <c r="AR54" s="45">
        <v>5.2898300000000011</v>
      </c>
      <c r="AS54" s="45">
        <v>1.946657440000001</v>
      </c>
      <c r="AT54" s="45">
        <v>64.989339999999999</v>
      </c>
      <c r="AU54" s="45">
        <v>2.518966666666667</v>
      </c>
      <c r="AV54" s="45">
        <v>83.239542714691368</v>
      </c>
      <c r="AW54" s="45">
        <v>20.991388888888888</v>
      </c>
      <c r="AX54" s="45">
        <v>12.426902222222225</v>
      </c>
      <c r="AY54" s="45">
        <v>0.31487083333333332</v>
      </c>
      <c r="AZ54" s="45">
        <v>5.037933333333334</v>
      </c>
      <c r="BA54" s="45">
        <v>1.9591962962962963</v>
      </c>
      <c r="BB54" s="45">
        <v>14.988747299259263</v>
      </c>
      <c r="BC54" s="45">
        <v>55.719038873333346</v>
      </c>
      <c r="BD54" s="45"/>
      <c r="BE54" s="45">
        <v>0</v>
      </c>
      <c r="BF54" s="45">
        <v>55.719038873333346</v>
      </c>
      <c r="BG54" s="45">
        <v>67.580104166666658</v>
      </c>
      <c r="BH54" s="45"/>
      <c r="BI54" s="45">
        <v>0</v>
      </c>
      <c r="BJ54" s="45"/>
      <c r="BK54" s="45"/>
      <c r="BL54" s="45">
        <v>67.580104166666658</v>
      </c>
      <c r="BM54" s="45">
        <v>3223.6508057546916</v>
      </c>
      <c r="BN54" s="45">
        <f t="shared" si="0"/>
        <v>-8.2602882006328366E-8</v>
      </c>
      <c r="BO54" s="45">
        <f t="shared" si="1"/>
        <v>-5.8372703284472042E-8</v>
      </c>
      <c r="BP54" s="46">
        <f t="shared" si="4"/>
        <v>8.7106017191977063</v>
      </c>
      <c r="BQ54" s="46">
        <f t="shared" si="2"/>
        <v>1.8911174785100282</v>
      </c>
      <c r="BR54" s="47">
        <v>3.5000000000000004</v>
      </c>
      <c r="BS54" s="46">
        <f t="shared" si="5"/>
        <v>4.0114613180515759</v>
      </c>
      <c r="BT54" s="46">
        <f t="shared" si="6"/>
        <v>12.75</v>
      </c>
      <c r="BU54" s="46">
        <f t="shared" si="7"/>
        <v>14.613180515759311</v>
      </c>
      <c r="BV54" s="45">
        <f t="shared" si="3"/>
        <v>471.07791142206156</v>
      </c>
      <c r="BW54" s="45">
        <f t="shared" si="8"/>
        <v>471.07791128108596</v>
      </c>
      <c r="BX54" s="45">
        <f t="shared" si="9"/>
        <v>3694.7287170357777</v>
      </c>
      <c r="BY54" s="45">
        <f t="shared" si="10"/>
        <v>44336.744604429332</v>
      </c>
      <c r="BZ54" s="45">
        <f t="shared" si="11"/>
        <v>88673.489208858664</v>
      </c>
      <c r="CA54" s="48">
        <v>43101</v>
      </c>
      <c r="CB54" s="49">
        <v>0</v>
      </c>
      <c r="CC54" s="49">
        <v>0</v>
      </c>
    </row>
    <row r="55" spans="1:81">
      <c r="A55" s="41" t="s">
        <v>158</v>
      </c>
      <c r="B55" s="41" t="s">
        <v>16</v>
      </c>
      <c r="C55" s="41" t="s">
        <v>161</v>
      </c>
      <c r="D55" s="42" t="s">
        <v>163</v>
      </c>
      <c r="E55" s="43" t="s">
        <v>62</v>
      </c>
      <c r="F55" s="43" t="s">
        <v>63</v>
      </c>
      <c r="G55" s="43">
        <v>1</v>
      </c>
      <c r="H55" s="44">
        <v>2216.69</v>
      </c>
      <c r="I55" s="45">
        <v>2216.69</v>
      </c>
      <c r="J55" s="45"/>
      <c r="K55" s="45"/>
      <c r="L55" s="45"/>
      <c r="M55" s="45"/>
      <c r="N55" s="45"/>
      <c r="O55" s="45"/>
      <c r="P55" s="45"/>
      <c r="Q55" s="45">
        <v>2216.69</v>
      </c>
      <c r="R55" s="45">
        <v>443.33800000000002</v>
      </c>
      <c r="S55" s="45">
        <v>33.250349999999997</v>
      </c>
      <c r="T55" s="45">
        <v>22.166900000000002</v>
      </c>
      <c r="U55" s="45">
        <v>4.4333800000000005</v>
      </c>
      <c r="V55" s="45">
        <v>55.417250000000003</v>
      </c>
      <c r="W55" s="45">
        <v>177.33520000000001</v>
      </c>
      <c r="X55" s="45">
        <v>66.500699999999995</v>
      </c>
      <c r="Y55" s="45">
        <v>13.300140000000001</v>
      </c>
      <c r="Z55" s="45">
        <v>815.74191999999994</v>
      </c>
      <c r="AA55" s="45">
        <v>184.72416666666666</v>
      </c>
      <c r="AB55" s="45">
        <v>246.29888888888888</v>
      </c>
      <c r="AC55" s="45">
        <v>158.61648444444447</v>
      </c>
      <c r="AD55" s="45">
        <v>589.63954000000001</v>
      </c>
      <c r="AE55" s="45">
        <v>46.99860000000001</v>
      </c>
      <c r="AF55" s="45">
        <v>397</v>
      </c>
      <c r="AG55" s="45">
        <v>0</v>
      </c>
      <c r="AH55" s="45">
        <v>48.58</v>
      </c>
      <c r="AI55" s="45">
        <v>9.5500000000000007</v>
      </c>
      <c r="AJ55" s="45">
        <v>0</v>
      </c>
      <c r="AK55" s="45">
        <v>3.0700000000000003</v>
      </c>
      <c r="AL55" s="45">
        <v>0</v>
      </c>
      <c r="AM55" s="45">
        <v>505.1986</v>
      </c>
      <c r="AN55" s="45">
        <v>1910.58006</v>
      </c>
      <c r="AO55" s="45">
        <v>11.124072212577161</v>
      </c>
      <c r="AP55" s="45">
        <v>0.88992577700617292</v>
      </c>
      <c r="AQ55" s="45">
        <v>0.44496288850308646</v>
      </c>
      <c r="AR55" s="45">
        <v>7.7584150000000012</v>
      </c>
      <c r="AS55" s="45">
        <v>2.855096720000001</v>
      </c>
      <c r="AT55" s="45">
        <v>95.317669999999993</v>
      </c>
      <c r="AU55" s="45">
        <v>3.6944833333333338</v>
      </c>
      <c r="AV55" s="45">
        <v>122.08462593141975</v>
      </c>
      <c r="AW55" s="45">
        <v>30.78736111111111</v>
      </c>
      <c r="AX55" s="45">
        <v>18.22611777777778</v>
      </c>
      <c r="AY55" s="45">
        <v>0.46181041666666667</v>
      </c>
      <c r="AZ55" s="45">
        <v>7.3889666666666676</v>
      </c>
      <c r="BA55" s="45">
        <v>2.8734870370370369</v>
      </c>
      <c r="BB55" s="45">
        <v>21.983489427407413</v>
      </c>
      <c r="BC55" s="45">
        <v>81.721232436666668</v>
      </c>
      <c r="BD55" s="45"/>
      <c r="BE55" s="45">
        <v>0</v>
      </c>
      <c r="BF55" s="45">
        <v>81.721232436666668</v>
      </c>
      <c r="BG55" s="45">
        <v>67.580104166666672</v>
      </c>
      <c r="BH55" s="45"/>
      <c r="BI55" s="45">
        <v>0</v>
      </c>
      <c r="BJ55" s="45"/>
      <c r="BK55" s="45"/>
      <c r="BL55" s="45">
        <v>67.580104166666672</v>
      </c>
      <c r="BM55" s="45">
        <v>4398.6560225347521</v>
      </c>
      <c r="BN55" s="45">
        <f t="shared" si="0"/>
        <v>-8.2602882006328366E-8</v>
      </c>
      <c r="BO55" s="45">
        <f t="shared" si="1"/>
        <v>-5.8372703284472042E-8</v>
      </c>
      <c r="BP55" s="46">
        <f t="shared" si="4"/>
        <v>8.7106017191977063</v>
      </c>
      <c r="BQ55" s="46">
        <f t="shared" si="2"/>
        <v>1.8911174785100282</v>
      </c>
      <c r="BR55" s="47">
        <v>3.5000000000000004</v>
      </c>
      <c r="BS55" s="46">
        <f t="shared" si="5"/>
        <v>4.0114613180515759</v>
      </c>
      <c r="BT55" s="46">
        <f t="shared" si="6"/>
        <v>12.75</v>
      </c>
      <c r="BU55" s="46">
        <f t="shared" si="7"/>
        <v>14.613180515759311</v>
      </c>
      <c r="BV55" s="45">
        <f t="shared" si="3"/>
        <v>642.78354481972087</v>
      </c>
      <c r="BW55" s="45">
        <f t="shared" si="8"/>
        <v>642.78354467874533</v>
      </c>
      <c r="BX55" s="45">
        <f t="shared" si="9"/>
        <v>5041.4395672134979</v>
      </c>
      <c r="BY55" s="45">
        <f t="shared" si="10"/>
        <v>60497.274806561974</v>
      </c>
      <c r="BZ55" s="45">
        <f t="shared" si="11"/>
        <v>120994.54961312395</v>
      </c>
      <c r="CA55" s="48">
        <v>43101</v>
      </c>
      <c r="CB55" s="49">
        <v>0</v>
      </c>
      <c r="CC55" s="49">
        <v>0</v>
      </c>
    </row>
    <row r="56" spans="1:81">
      <c r="A56" s="41" t="s">
        <v>164</v>
      </c>
      <c r="B56" s="41" t="s">
        <v>73</v>
      </c>
      <c r="C56" s="41" t="s">
        <v>165</v>
      </c>
      <c r="D56" s="42" t="s">
        <v>166</v>
      </c>
      <c r="E56" s="43" t="s">
        <v>62</v>
      </c>
      <c r="F56" s="43" t="s">
        <v>63</v>
      </c>
      <c r="G56" s="43">
        <v>1</v>
      </c>
      <c r="H56" s="44">
        <v>1041.5999999999999</v>
      </c>
      <c r="I56" s="45">
        <v>1041.5999999999999</v>
      </c>
      <c r="J56" s="45"/>
      <c r="K56" s="45"/>
      <c r="L56" s="45"/>
      <c r="M56" s="45"/>
      <c r="N56" s="45"/>
      <c r="O56" s="45"/>
      <c r="P56" s="45"/>
      <c r="Q56" s="45">
        <v>1041.5999999999999</v>
      </c>
      <c r="R56" s="45">
        <v>208.32</v>
      </c>
      <c r="S56" s="45">
        <v>15.623999999999999</v>
      </c>
      <c r="T56" s="45">
        <v>10.415999999999999</v>
      </c>
      <c r="U56" s="45">
        <v>2.0831999999999997</v>
      </c>
      <c r="V56" s="45">
        <v>26.04</v>
      </c>
      <c r="W56" s="45">
        <v>83.327999999999989</v>
      </c>
      <c r="X56" s="45">
        <v>31.247999999999998</v>
      </c>
      <c r="Y56" s="45">
        <v>6.2495999999999992</v>
      </c>
      <c r="Z56" s="45">
        <v>383.30879999999996</v>
      </c>
      <c r="AA56" s="45">
        <v>86.799999999999983</v>
      </c>
      <c r="AB56" s="45">
        <v>115.73333333333332</v>
      </c>
      <c r="AC56" s="45">
        <v>74.532266666666672</v>
      </c>
      <c r="AD56" s="45">
        <v>277.06559999999996</v>
      </c>
      <c r="AE56" s="45">
        <v>117.504</v>
      </c>
      <c r="AF56" s="45">
        <v>397</v>
      </c>
      <c r="AG56" s="45">
        <v>0</v>
      </c>
      <c r="AH56" s="45">
        <v>0</v>
      </c>
      <c r="AI56" s="45">
        <v>0</v>
      </c>
      <c r="AJ56" s="45">
        <v>0</v>
      </c>
      <c r="AK56" s="45">
        <v>3.0700000000000003</v>
      </c>
      <c r="AL56" s="45">
        <v>0</v>
      </c>
      <c r="AM56" s="45">
        <v>517.57400000000007</v>
      </c>
      <c r="AN56" s="45">
        <v>1177.9484</v>
      </c>
      <c r="AO56" s="45">
        <v>5.2270879629629627</v>
      </c>
      <c r="AP56" s="45">
        <v>0.418167037037037</v>
      </c>
      <c r="AQ56" s="45">
        <v>0.2090835185185185</v>
      </c>
      <c r="AR56" s="45">
        <v>3.6456000000000004</v>
      </c>
      <c r="AS56" s="45">
        <v>1.3415808000000005</v>
      </c>
      <c r="AT56" s="45">
        <v>44.788799999999995</v>
      </c>
      <c r="AU56" s="45">
        <v>1.736</v>
      </c>
      <c r="AV56" s="45">
        <v>57.366319318518514</v>
      </c>
      <c r="AW56" s="45">
        <v>14.466666666666665</v>
      </c>
      <c r="AX56" s="45">
        <v>8.5642666666666667</v>
      </c>
      <c r="AY56" s="45">
        <v>0.21699999999999997</v>
      </c>
      <c r="AZ56" s="45">
        <v>3.472</v>
      </c>
      <c r="BA56" s="45">
        <v>1.350222222222222</v>
      </c>
      <c r="BB56" s="45">
        <v>10.329817244444445</v>
      </c>
      <c r="BC56" s="45">
        <v>38.3999728</v>
      </c>
      <c r="BD56" s="45"/>
      <c r="BE56" s="45">
        <v>0</v>
      </c>
      <c r="BF56" s="45">
        <v>38.3999728</v>
      </c>
      <c r="BG56" s="45">
        <v>48.642916666666657</v>
      </c>
      <c r="BH56" s="45"/>
      <c r="BI56" s="45">
        <v>0</v>
      </c>
      <c r="BJ56" s="45"/>
      <c r="BK56" s="45"/>
      <c r="BL56" s="45">
        <v>48.642916666666657</v>
      </c>
      <c r="BM56" s="45">
        <v>2363.9576087851847</v>
      </c>
      <c r="BN56" s="45">
        <f t="shared" si="0"/>
        <v>-8.2602882006328366E-8</v>
      </c>
      <c r="BO56" s="45">
        <f t="shared" si="1"/>
        <v>-5.8372703284472042E-8</v>
      </c>
      <c r="BP56" s="46">
        <f t="shared" si="4"/>
        <v>8.6609686609686669</v>
      </c>
      <c r="BQ56" s="46">
        <f t="shared" si="2"/>
        <v>1.8803418803418819</v>
      </c>
      <c r="BR56" s="47">
        <v>3</v>
      </c>
      <c r="BS56" s="46">
        <f t="shared" si="5"/>
        <v>3.4188034188034218</v>
      </c>
      <c r="BT56" s="46">
        <f t="shared" si="6"/>
        <v>12.25</v>
      </c>
      <c r="BU56" s="46">
        <f t="shared" si="7"/>
        <v>13.960113960113972</v>
      </c>
      <c r="BV56" s="45">
        <f t="shared" si="3"/>
        <v>330.01117613551668</v>
      </c>
      <c r="BW56" s="45">
        <f t="shared" si="8"/>
        <v>330.01117599454108</v>
      </c>
      <c r="BX56" s="45">
        <f t="shared" si="9"/>
        <v>2693.9687847797259</v>
      </c>
      <c r="BY56" s="45">
        <f t="shared" si="10"/>
        <v>32327.62541735671</v>
      </c>
      <c r="BZ56" s="45">
        <f t="shared" si="11"/>
        <v>64655.250834713421</v>
      </c>
      <c r="CA56" s="48">
        <v>43101</v>
      </c>
      <c r="CB56" s="49">
        <v>0</v>
      </c>
      <c r="CC56" s="49">
        <v>0</v>
      </c>
    </row>
    <row r="57" spans="1:81">
      <c r="A57" s="41" t="s">
        <v>167</v>
      </c>
      <c r="B57" s="41" t="s">
        <v>73</v>
      </c>
      <c r="C57" s="41" t="s">
        <v>67</v>
      </c>
      <c r="D57" s="42" t="s">
        <v>168</v>
      </c>
      <c r="E57" s="43" t="s">
        <v>62</v>
      </c>
      <c r="F57" s="43" t="s">
        <v>63</v>
      </c>
      <c r="G57" s="43">
        <v>1</v>
      </c>
      <c r="H57" s="44">
        <v>1041.5999999999999</v>
      </c>
      <c r="I57" s="45">
        <v>1041.5999999999999</v>
      </c>
      <c r="J57" s="45"/>
      <c r="K57" s="45"/>
      <c r="L57" s="45"/>
      <c r="M57" s="45"/>
      <c r="N57" s="45"/>
      <c r="O57" s="45"/>
      <c r="P57" s="45"/>
      <c r="Q57" s="45">
        <v>1041.5999999999999</v>
      </c>
      <c r="R57" s="45">
        <v>208.32</v>
      </c>
      <c r="S57" s="45">
        <v>15.623999999999999</v>
      </c>
      <c r="T57" s="45">
        <v>10.415999999999999</v>
      </c>
      <c r="U57" s="45">
        <v>2.0831999999999997</v>
      </c>
      <c r="V57" s="45">
        <v>26.04</v>
      </c>
      <c r="W57" s="45">
        <v>83.327999999999989</v>
      </c>
      <c r="X57" s="45">
        <v>31.247999999999998</v>
      </c>
      <c r="Y57" s="45">
        <v>6.2495999999999992</v>
      </c>
      <c r="Z57" s="45">
        <v>383.30879999999996</v>
      </c>
      <c r="AA57" s="45">
        <v>86.799999999999983</v>
      </c>
      <c r="AB57" s="45">
        <v>115.73333333333332</v>
      </c>
      <c r="AC57" s="45">
        <v>74.532266666666672</v>
      </c>
      <c r="AD57" s="45">
        <v>277.06559999999996</v>
      </c>
      <c r="AE57" s="45">
        <v>117.504</v>
      </c>
      <c r="AF57" s="45">
        <v>397</v>
      </c>
      <c r="AG57" s="45">
        <v>0</v>
      </c>
      <c r="AH57" s="45">
        <v>0</v>
      </c>
      <c r="AI57" s="45">
        <v>9.84</v>
      </c>
      <c r="AJ57" s="45">
        <v>0</v>
      </c>
      <c r="AK57" s="45">
        <v>3.0700000000000003</v>
      </c>
      <c r="AL57" s="45">
        <v>0</v>
      </c>
      <c r="AM57" s="45">
        <v>527.4140000000001</v>
      </c>
      <c r="AN57" s="45">
        <v>1187.7884000000001</v>
      </c>
      <c r="AO57" s="45">
        <v>5.2270879629629627</v>
      </c>
      <c r="AP57" s="45">
        <v>0.418167037037037</v>
      </c>
      <c r="AQ57" s="45">
        <v>0.2090835185185185</v>
      </c>
      <c r="AR57" s="45">
        <v>3.6456000000000004</v>
      </c>
      <c r="AS57" s="45">
        <v>1.3415808000000005</v>
      </c>
      <c r="AT57" s="45">
        <v>44.788799999999995</v>
      </c>
      <c r="AU57" s="45">
        <v>1.736</v>
      </c>
      <c r="AV57" s="45">
        <v>57.366319318518514</v>
      </c>
      <c r="AW57" s="45">
        <v>14.466666666666665</v>
      </c>
      <c r="AX57" s="45">
        <v>8.5642666666666667</v>
      </c>
      <c r="AY57" s="45">
        <v>0.21699999999999997</v>
      </c>
      <c r="AZ57" s="45">
        <v>3.472</v>
      </c>
      <c r="BA57" s="45">
        <v>1.350222222222222</v>
      </c>
      <c r="BB57" s="45">
        <v>10.329817244444445</v>
      </c>
      <c r="BC57" s="45">
        <v>38.3999728</v>
      </c>
      <c r="BD57" s="45"/>
      <c r="BE57" s="45">
        <v>0</v>
      </c>
      <c r="BF57" s="45">
        <v>38.3999728</v>
      </c>
      <c r="BG57" s="45">
        <v>48.642916666666657</v>
      </c>
      <c r="BH57" s="45"/>
      <c r="BI57" s="45">
        <v>0</v>
      </c>
      <c r="BJ57" s="45"/>
      <c r="BK57" s="45"/>
      <c r="BL57" s="45">
        <v>48.642916666666657</v>
      </c>
      <c r="BM57" s="45">
        <v>2373.7976087851848</v>
      </c>
      <c r="BN57" s="45">
        <f t="shared" si="0"/>
        <v>-8.2602882006328366E-8</v>
      </c>
      <c r="BO57" s="45">
        <f t="shared" si="1"/>
        <v>-5.8372703284472042E-8</v>
      </c>
      <c r="BP57" s="46">
        <f t="shared" si="4"/>
        <v>8.6609686609686669</v>
      </c>
      <c r="BQ57" s="46">
        <f t="shared" si="2"/>
        <v>1.8803418803418819</v>
      </c>
      <c r="BR57" s="47">
        <v>3</v>
      </c>
      <c r="BS57" s="46">
        <f t="shared" si="5"/>
        <v>3.4188034188034218</v>
      </c>
      <c r="BT57" s="46">
        <f t="shared" si="6"/>
        <v>12.25</v>
      </c>
      <c r="BU57" s="46">
        <f t="shared" si="7"/>
        <v>13.960113960113972</v>
      </c>
      <c r="BV57" s="45">
        <f t="shared" si="3"/>
        <v>331.38485134919188</v>
      </c>
      <c r="BW57" s="45">
        <f t="shared" si="8"/>
        <v>331.38485120821628</v>
      </c>
      <c r="BX57" s="45">
        <f t="shared" si="9"/>
        <v>2705.1824599934012</v>
      </c>
      <c r="BY57" s="45">
        <f t="shared" si="10"/>
        <v>32462.189519920816</v>
      </c>
      <c r="BZ57" s="45">
        <f t="shared" si="11"/>
        <v>64924.379039841631</v>
      </c>
      <c r="CA57" s="48">
        <v>43101</v>
      </c>
      <c r="CB57" s="49">
        <v>0</v>
      </c>
      <c r="CC57" s="49">
        <v>0</v>
      </c>
    </row>
    <row r="58" spans="1:81">
      <c r="A58" s="41" t="s">
        <v>169</v>
      </c>
      <c r="B58" s="41" t="s">
        <v>73</v>
      </c>
      <c r="C58" s="41" t="s">
        <v>170</v>
      </c>
      <c r="D58" s="42" t="s">
        <v>171</v>
      </c>
      <c r="E58" s="43" t="s">
        <v>62</v>
      </c>
      <c r="F58" s="43" t="s">
        <v>63</v>
      </c>
      <c r="G58" s="43">
        <v>1</v>
      </c>
      <c r="H58" s="44">
        <v>1076.08</v>
      </c>
      <c r="I58" s="45">
        <v>1076.08</v>
      </c>
      <c r="J58" s="45"/>
      <c r="K58" s="45"/>
      <c r="L58" s="45"/>
      <c r="M58" s="45"/>
      <c r="N58" s="45"/>
      <c r="O58" s="45"/>
      <c r="P58" s="45"/>
      <c r="Q58" s="45">
        <v>1076.08</v>
      </c>
      <c r="R58" s="45">
        <v>215.21600000000001</v>
      </c>
      <c r="S58" s="45">
        <v>16.141199999999998</v>
      </c>
      <c r="T58" s="45">
        <v>10.7608</v>
      </c>
      <c r="U58" s="45">
        <v>2.1521599999999999</v>
      </c>
      <c r="V58" s="45">
        <v>26.902000000000001</v>
      </c>
      <c r="W58" s="45">
        <v>86.086399999999998</v>
      </c>
      <c r="X58" s="45">
        <v>32.282399999999996</v>
      </c>
      <c r="Y58" s="45">
        <v>6.45648</v>
      </c>
      <c r="Z58" s="45">
        <v>395.99743999999998</v>
      </c>
      <c r="AA58" s="45">
        <v>89.673333333333318</v>
      </c>
      <c r="AB58" s="45">
        <v>119.56444444444443</v>
      </c>
      <c r="AC58" s="45">
        <v>76.999502222222233</v>
      </c>
      <c r="AD58" s="45">
        <v>286.23728</v>
      </c>
      <c r="AE58" s="45">
        <v>115.43520000000001</v>
      </c>
      <c r="AF58" s="45">
        <v>397</v>
      </c>
      <c r="AG58" s="45">
        <v>0</v>
      </c>
      <c r="AH58" s="45">
        <v>0</v>
      </c>
      <c r="AI58" s="45">
        <v>9.84</v>
      </c>
      <c r="AJ58" s="45">
        <v>0</v>
      </c>
      <c r="AK58" s="45">
        <v>3.0700000000000003</v>
      </c>
      <c r="AL58" s="45">
        <v>0</v>
      </c>
      <c r="AM58" s="45">
        <v>525.34520000000009</v>
      </c>
      <c r="AN58" s="45">
        <v>1207.5799200000001</v>
      </c>
      <c r="AO58" s="45">
        <v>5.400119830246914</v>
      </c>
      <c r="AP58" s="45">
        <v>0.43200958641975307</v>
      </c>
      <c r="AQ58" s="45">
        <v>0.21600479320987653</v>
      </c>
      <c r="AR58" s="45">
        <v>3.7662800000000001</v>
      </c>
      <c r="AS58" s="45">
        <v>1.3859910400000004</v>
      </c>
      <c r="AT58" s="45">
        <v>46.271439999999991</v>
      </c>
      <c r="AU58" s="45">
        <v>1.7934666666666668</v>
      </c>
      <c r="AV58" s="45">
        <v>59.265311916543205</v>
      </c>
      <c r="AW58" s="45">
        <v>14.945555555555554</v>
      </c>
      <c r="AX58" s="45">
        <v>8.8477688888888881</v>
      </c>
      <c r="AY58" s="45">
        <v>0.22418333333333329</v>
      </c>
      <c r="AZ58" s="45">
        <v>3.5869333333333335</v>
      </c>
      <c r="BA58" s="45">
        <v>1.3949185185185184</v>
      </c>
      <c r="BB58" s="45">
        <v>10.671764343703705</v>
      </c>
      <c r="BC58" s="45">
        <v>39.671123973333337</v>
      </c>
      <c r="BD58" s="45"/>
      <c r="BE58" s="45">
        <v>0</v>
      </c>
      <c r="BF58" s="45">
        <v>39.671123973333337</v>
      </c>
      <c r="BG58" s="45">
        <v>48.642916666666657</v>
      </c>
      <c r="BH58" s="45"/>
      <c r="BI58" s="45">
        <v>0</v>
      </c>
      <c r="BJ58" s="45"/>
      <c r="BK58" s="45"/>
      <c r="BL58" s="45">
        <v>48.642916666666657</v>
      </c>
      <c r="BM58" s="45">
        <v>2431.2392725565433</v>
      </c>
      <c r="BN58" s="45">
        <f t="shared" si="0"/>
        <v>-8.2602882006328366E-8</v>
      </c>
      <c r="BO58" s="45">
        <f t="shared" si="1"/>
        <v>-5.8372703284472042E-8</v>
      </c>
      <c r="BP58" s="46">
        <f t="shared" si="4"/>
        <v>8.6609686609686669</v>
      </c>
      <c r="BQ58" s="46">
        <f t="shared" si="2"/>
        <v>1.8803418803418819</v>
      </c>
      <c r="BR58" s="47">
        <v>3</v>
      </c>
      <c r="BS58" s="46">
        <f t="shared" si="5"/>
        <v>3.4188034188034218</v>
      </c>
      <c r="BT58" s="46">
        <f t="shared" si="6"/>
        <v>12.25</v>
      </c>
      <c r="BU58" s="46">
        <f t="shared" si="7"/>
        <v>13.960113960113972</v>
      </c>
      <c r="BV58" s="45">
        <f t="shared" si="3"/>
        <v>339.40377307225901</v>
      </c>
      <c r="BW58" s="45">
        <f t="shared" si="8"/>
        <v>339.40377293128341</v>
      </c>
      <c r="BX58" s="45">
        <f t="shared" si="9"/>
        <v>2770.6430454878268</v>
      </c>
      <c r="BY58" s="45">
        <f t="shared" si="10"/>
        <v>33247.716545853924</v>
      </c>
      <c r="BZ58" s="45">
        <f t="shared" si="11"/>
        <v>66495.433091707848</v>
      </c>
      <c r="CA58" s="48">
        <v>43101</v>
      </c>
      <c r="CB58" s="49">
        <v>0</v>
      </c>
      <c r="CC58" s="49">
        <v>0</v>
      </c>
    </row>
    <row r="59" spans="1:81">
      <c r="A59" s="41" t="s">
        <v>172</v>
      </c>
      <c r="B59" s="41" t="s">
        <v>73</v>
      </c>
      <c r="C59" s="41" t="s">
        <v>74</v>
      </c>
      <c r="D59" s="42" t="s">
        <v>173</v>
      </c>
      <c r="E59" s="43" t="s">
        <v>62</v>
      </c>
      <c r="F59" s="43" t="s">
        <v>63</v>
      </c>
      <c r="G59" s="43">
        <v>1</v>
      </c>
      <c r="H59" s="44">
        <v>1041.5999999999999</v>
      </c>
      <c r="I59" s="45">
        <v>1041.5999999999999</v>
      </c>
      <c r="J59" s="45"/>
      <c r="K59" s="45"/>
      <c r="L59" s="45"/>
      <c r="M59" s="45"/>
      <c r="N59" s="45"/>
      <c r="O59" s="45"/>
      <c r="P59" s="45"/>
      <c r="Q59" s="45">
        <v>1041.5999999999999</v>
      </c>
      <c r="R59" s="45">
        <v>208.32</v>
      </c>
      <c r="S59" s="45">
        <v>15.623999999999999</v>
      </c>
      <c r="T59" s="45">
        <v>10.415999999999999</v>
      </c>
      <c r="U59" s="45">
        <v>2.0831999999999997</v>
      </c>
      <c r="V59" s="45">
        <v>26.04</v>
      </c>
      <c r="W59" s="45">
        <v>83.327999999999989</v>
      </c>
      <c r="X59" s="45">
        <v>31.247999999999998</v>
      </c>
      <c r="Y59" s="45">
        <v>6.2495999999999992</v>
      </c>
      <c r="Z59" s="45">
        <v>383.30879999999996</v>
      </c>
      <c r="AA59" s="45">
        <v>86.799999999999983</v>
      </c>
      <c r="AB59" s="45">
        <v>115.73333333333332</v>
      </c>
      <c r="AC59" s="45">
        <v>74.532266666666672</v>
      </c>
      <c r="AD59" s="45">
        <v>277.06559999999996</v>
      </c>
      <c r="AE59" s="45">
        <v>117.504</v>
      </c>
      <c r="AF59" s="45">
        <v>0</v>
      </c>
      <c r="AG59" s="45">
        <v>264.83999999999997</v>
      </c>
      <c r="AH59" s="45">
        <v>27.01</v>
      </c>
      <c r="AI59" s="45">
        <v>0</v>
      </c>
      <c r="AJ59" s="45">
        <v>0</v>
      </c>
      <c r="AK59" s="45">
        <v>3.0700000000000003</v>
      </c>
      <c r="AL59" s="45">
        <v>0</v>
      </c>
      <c r="AM59" s="45">
        <v>412.42399999999998</v>
      </c>
      <c r="AN59" s="45">
        <v>1072.7983999999999</v>
      </c>
      <c r="AO59" s="45">
        <v>5.2270879629629627</v>
      </c>
      <c r="AP59" s="45">
        <v>0.418167037037037</v>
      </c>
      <c r="AQ59" s="45">
        <v>0.2090835185185185</v>
      </c>
      <c r="AR59" s="45">
        <v>3.6456000000000004</v>
      </c>
      <c r="AS59" s="45">
        <v>1.3415808000000005</v>
      </c>
      <c r="AT59" s="45">
        <v>44.788799999999995</v>
      </c>
      <c r="AU59" s="45">
        <v>1.736</v>
      </c>
      <c r="AV59" s="45">
        <v>57.366319318518514</v>
      </c>
      <c r="AW59" s="45">
        <v>14.466666666666665</v>
      </c>
      <c r="AX59" s="45">
        <v>8.5642666666666667</v>
      </c>
      <c r="AY59" s="45">
        <v>0.21699999999999997</v>
      </c>
      <c r="AZ59" s="45">
        <v>3.472</v>
      </c>
      <c r="BA59" s="45">
        <v>1.350222222222222</v>
      </c>
      <c r="BB59" s="45">
        <v>10.329817244444445</v>
      </c>
      <c r="BC59" s="45">
        <v>38.3999728</v>
      </c>
      <c r="BD59" s="45"/>
      <c r="BE59" s="45">
        <v>0</v>
      </c>
      <c r="BF59" s="45">
        <v>38.3999728</v>
      </c>
      <c r="BG59" s="45">
        <v>48.642916666666657</v>
      </c>
      <c r="BH59" s="45"/>
      <c r="BI59" s="45">
        <v>0</v>
      </c>
      <c r="BJ59" s="45"/>
      <c r="BK59" s="45"/>
      <c r="BL59" s="45">
        <v>48.642916666666657</v>
      </c>
      <c r="BM59" s="45">
        <v>2258.807608785185</v>
      </c>
      <c r="BN59" s="45">
        <f t="shared" si="0"/>
        <v>-8.2602882006328366E-8</v>
      </c>
      <c r="BO59" s="45">
        <f t="shared" si="1"/>
        <v>-5.8372703284472042E-8</v>
      </c>
      <c r="BP59" s="46">
        <f t="shared" si="4"/>
        <v>8.8629737609329435</v>
      </c>
      <c r="BQ59" s="46">
        <f t="shared" si="2"/>
        <v>1.9241982507288626</v>
      </c>
      <c r="BR59" s="47">
        <v>5</v>
      </c>
      <c r="BS59" s="46">
        <f t="shared" si="5"/>
        <v>5.8309037900874632</v>
      </c>
      <c r="BT59" s="46">
        <f t="shared" si="6"/>
        <v>14.25</v>
      </c>
      <c r="BU59" s="46">
        <f t="shared" si="7"/>
        <v>16.618075801749271</v>
      </c>
      <c r="BV59" s="45">
        <f t="shared" si="3"/>
        <v>375.37036062017467</v>
      </c>
      <c r="BW59" s="45">
        <f t="shared" si="8"/>
        <v>375.37036047919906</v>
      </c>
      <c r="BX59" s="45">
        <f t="shared" si="9"/>
        <v>2634.177969264384</v>
      </c>
      <c r="BY59" s="45">
        <f t="shared" si="10"/>
        <v>31610.135631172609</v>
      </c>
      <c r="BZ59" s="45">
        <f t="shared" si="11"/>
        <v>63220.271262345217</v>
      </c>
      <c r="CA59" s="48">
        <v>43101</v>
      </c>
      <c r="CB59" s="49">
        <v>0</v>
      </c>
      <c r="CC59" s="49">
        <v>0</v>
      </c>
    </row>
    <row r="60" spans="1:81">
      <c r="A60" s="41" t="s">
        <v>174</v>
      </c>
      <c r="B60" s="41" t="s">
        <v>73</v>
      </c>
      <c r="C60" s="41" t="s">
        <v>175</v>
      </c>
      <c r="D60" s="42" t="s">
        <v>176</v>
      </c>
      <c r="E60" s="43" t="s">
        <v>62</v>
      </c>
      <c r="F60" s="43" t="s">
        <v>63</v>
      </c>
      <c r="G60" s="43">
        <v>1</v>
      </c>
      <c r="H60" s="44">
        <v>1041.5999999999999</v>
      </c>
      <c r="I60" s="45">
        <v>1041.5999999999999</v>
      </c>
      <c r="J60" s="45"/>
      <c r="K60" s="45"/>
      <c r="L60" s="45"/>
      <c r="M60" s="45"/>
      <c r="N60" s="45"/>
      <c r="O60" s="45"/>
      <c r="P60" s="45"/>
      <c r="Q60" s="45">
        <v>1041.5999999999999</v>
      </c>
      <c r="R60" s="45">
        <v>208.32</v>
      </c>
      <c r="S60" s="45">
        <v>15.623999999999999</v>
      </c>
      <c r="T60" s="45">
        <v>10.415999999999999</v>
      </c>
      <c r="U60" s="45">
        <v>2.0831999999999997</v>
      </c>
      <c r="V60" s="45">
        <v>26.04</v>
      </c>
      <c r="W60" s="45">
        <v>83.327999999999989</v>
      </c>
      <c r="X60" s="45">
        <v>31.247999999999998</v>
      </c>
      <c r="Y60" s="45">
        <v>6.2495999999999992</v>
      </c>
      <c r="Z60" s="45">
        <v>383.30879999999996</v>
      </c>
      <c r="AA60" s="45">
        <v>86.799999999999983</v>
      </c>
      <c r="AB60" s="45">
        <v>115.73333333333332</v>
      </c>
      <c r="AC60" s="45">
        <v>74.532266666666672</v>
      </c>
      <c r="AD60" s="45">
        <v>277.06559999999996</v>
      </c>
      <c r="AE60" s="45">
        <v>117.504</v>
      </c>
      <c r="AF60" s="45">
        <v>397</v>
      </c>
      <c r="AG60" s="45">
        <v>0</v>
      </c>
      <c r="AH60" s="45">
        <v>0</v>
      </c>
      <c r="AI60" s="45">
        <v>0</v>
      </c>
      <c r="AJ60" s="45">
        <v>0</v>
      </c>
      <c r="AK60" s="45">
        <v>3.0700000000000003</v>
      </c>
      <c r="AL60" s="45">
        <v>0</v>
      </c>
      <c r="AM60" s="45">
        <v>517.57400000000007</v>
      </c>
      <c r="AN60" s="45">
        <v>1177.9484</v>
      </c>
      <c r="AO60" s="45">
        <v>5.2270879629629627</v>
      </c>
      <c r="AP60" s="45">
        <v>0.418167037037037</v>
      </c>
      <c r="AQ60" s="45">
        <v>0.2090835185185185</v>
      </c>
      <c r="AR60" s="45">
        <v>3.6456000000000004</v>
      </c>
      <c r="AS60" s="45">
        <v>1.3415808000000005</v>
      </c>
      <c r="AT60" s="45">
        <v>44.788799999999995</v>
      </c>
      <c r="AU60" s="45">
        <v>1.736</v>
      </c>
      <c r="AV60" s="45">
        <v>57.366319318518514</v>
      </c>
      <c r="AW60" s="45">
        <v>14.466666666666665</v>
      </c>
      <c r="AX60" s="45">
        <v>8.5642666666666667</v>
      </c>
      <c r="AY60" s="45">
        <v>0.21699999999999997</v>
      </c>
      <c r="AZ60" s="45">
        <v>3.472</v>
      </c>
      <c r="BA60" s="45">
        <v>1.350222222222222</v>
      </c>
      <c r="BB60" s="45">
        <v>10.329817244444445</v>
      </c>
      <c r="BC60" s="45">
        <v>38.3999728</v>
      </c>
      <c r="BD60" s="45"/>
      <c r="BE60" s="45">
        <v>0</v>
      </c>
      <c r="BF60" s="45">
        <v>38.3999728</v>
      </c>
      <c r="BG60" s="45">
        <v>48.642916666666657</v>
      </c>
      <c r="BH60" s="45"/>
      <c r="BI60" s="45">
        <v>0</v>
      </c>
      <c r="BJ60" s="45"/>
      <c r="BK60" s="45"/>
      <c r="BL60" s="45">
        <v>48.642916666666657</v>
      </c>
      <c r="BM60" s="45">
        <v>2363.9576087851847</v>
      </c>
      <c r="BN60" s="45">
        <f t="shared" si="0"/>
        <v>-8.2602882006328366E-8</v>
      </c>
      <c r="BO60" s="45">
        <f t="shared" si="1"/>
        <v>-5.8372703284472042E-8</v>
      </c>
      <c r="BP60" s="46">
        <f t="shared" si="4"/>
        <v>8.8629737609329435</v>
      </c>
      <c r="BQ60" s="46">
        <f t="shared" si="2"/>
        <v>1.9241982507288626</v>
      </c>
      <c r="BR60" s="47">
        <v>5</v>
      </c>
      <c r="BS60" s="46">
        <f t="shared" si="5"/>
        <v>5.8309037900874632</v>
      </c>
      <c r="BT60" s="46">
        <f t="shared" si="6"/>
        <v>14.25</v>
      </c>
      <c r="BU60" s="46">
        <f t="shared" si="7"/>
        <v>16.618075801749271</v>
      </c>
      <c r="BV60" s="45">
        <f t="shared" si="3"/>
        <v>392.84426732571404</v>
      </c>
      <c r="BW60" s="45">
        <f t="shared" si="8"/>
        <v>392.84426718473844</v>
      </c>
      <c r="BX60" s="45">
        <f t="shared" si="9"/>
        <v>2756.801875969923</v>
      </c>
      <c r="BY60" s="45">
        <f t="shared" si="10"/>
        <v>33081.622511639078</v>
      </c>
      <c r="BZ60" s="45">
        <f t="shared" si="11"/>
        <v>66163.245023278156</v>
      </c>
      <c r="CA60" s="48">
        <v>43101</v>
      </c>
      <c r="CB60" s="49">
        <v>0</v>
      </c>
      <c r="CC60" s="49">
        <v>0</v>
      </c>
    </row>
    <row r="61" spans="1:81">
      <c r="A61" s="41" t="s">
        <v>177</v>
      </c>
      <c r="B61" s="41" t="s">
        <v>73</v>
      </c>
      <c r="C61" s="41" t="s">
        <v>178</v>
      </c>
      <c r="D61" s="42" t="s">
        <v>179</v>
      </c>
      <c r="E61" s="43" t="s">
        <v>62</v>
      </c>
      <c r="F61" s="43" t="s">
        <v>63</v>
      </c>
      <c r="G61" s="43">
        <v>2</v>
      </c>
      <c r="H61" s="44">
        <v>1041.5999999999999</v>
      </c>
      <c r="I61" s="45">
        <v>2083.1999999999998</v>
      </c>
      <c r="J61" s="45"/>
      <c r="K61" s="45"/>
      <c r="L61" s="45"/>
      <c r="M61" s="45"/>
      <c r="N61" s="45"/>
      <c r="O61" s="45"/>
      <c r="P61" s="45"/>
      <c r="Q61" s="45">
        <v>2083.1999999999998</v>
      </c>
      <c r="R61" s="45">
        <v>416.64</v>
      </c>
      <c r="S61" s="45">
        <v>31.247999999999998</v>
      </c>
      <c r="T61" s="45">
        <v>20.831999999999997</v>
      </c>
      <c r="U61" s="45">
        <v>4.1663999999999994</v>
      </c>
      <c r="V61" s="45">
        <v>52.08</v>
      </c>
      <c r="W61" s="45">
        <v>166.65599999999998</v>
      </c>
      <c r="X61" s="45">
        <v>62.495999999999995</v>
      </c>
      <c r="Y61" s="45">
        <v>12.499199999999998</v>
      </c>
      <c r="Z61" s="45">
        <v>766.61759999999992</v>
      </c>
      <c r="AA61" s="45">
        <v>173.59999999999997</v>
      </c>
      <c r="AB61" s="45">
        <v>231.46666666666664</v>
      </c>
      <c r="AC61" s="45">
        <v>149.06453333333334</v>
      </c>
      <c r="AD61" s="45">
        <v>554.13119999999992</v>
      </c>
      <c r="AE61" s="45">
        <v>235.00800000000001</v>
      </c>
      <c r="AF61" s="45">
        <v>794</v>
      </c>
      <c r="AG61" s="45">
        <v>0</v>
      </c>
      <c r="AH61" s="45">
        <v>65.239999999999995</v>
      </c>
      <c r="AI61" s="45">
        <v>0</v>
      </c>
      <c r="AJ61" s="45">
        <v>0</v>
      </c>
      <c r="AK61" s="45">
        <v>6.1400000000000006</v>
      </c>
      <c r="AL61" s="45">
        <v>0</v>
      </c>
      <c r="AM61" s="45">
        <v>1100.3880000000001</v>
      </c>
      <c r="AN61" s="45">
        <v>2421.1368000000002</v>
      </c>
      <c r="AO61" s="45">
        <v>10.454175925925925</v>
      </c>
      <c r="AP61" s="45">
        <v>0.83633407407407401</v>
      </c>
      <c r="AQ61" s="45">
        <v>0.418167037037037</v>
      </c>
      <c r="AR61" s="45">
        <v>7.2912000000000008</v>
      </c>
      <c r="AS61" s="45">
        <v>2.6831616000000009</v>
      </c>
      <c r="AT61" s="45">
        <v>89.57759999999999</v>
      </c>
      <c r="AU61" s="45">
        <v>3.472</v>
      </c>
      <c r="AV61" s="45">
        <v>114.73263863703703</v>
      </c>
      <c r="AW61" s="45">
        <v>28.93333333333333</v>
      </c>
      <c r="AX61" s="45">
        <v>17.128533333333333</v>
      </c>
      <c r="AY61" s="45">
        <v>0.43399999999999994</v>
      </c>
      <c r="AZ61" s="45">
        <v>6.944</v>
      </c>
      <c r="BA61" s="45">
        <v>2.700444444444444</v>
      </c>
      <c r="BB61" s="45">
        <v>20.659634488888891</v>
      </c>
      <c r="BC61" s="45">
        <v>76.799945600000001</v>
      </c>
      <c r="BD61" s="45"/>
      <c r="BE61" s="45">
        <v>0</v>
      </c>
      <c r="BF61" s="45">
        <v>76.799945600000001</v>
      </c>
      <c r="BG61" s="45">
        <v>97.285833333333315</v>
      </c>
      <c r="BH61" s="45"/>
      <c r="BI61" s="45">
        <v>0</v>
      </c>
      <c r="BJ61" s="45"/>
      <c r="BK61" s="45"/>
      <c r="BL61" s="45">
        <v>97.285833333333315</v>
      </c>
      <c r="BM61" s="45">
        <v>4793.15521757037</v>
      </c>
      <c r="BN61" s="45">
        <f t="shared" si="0"/>
        <v>-1.6520576401265673E-7</v>
      </c>
      <c r="BO61" s="45">
        <f t="shared" si="1"/>
        <v>-1.1674540656894408E-7</v>
      </c>
      <c r="BP61" s="46">
        <f t="shared" si="4"/>
        <v>8.6609686609686669</v>
      </c>
      <c r="BQ61" s="46">
        <f t="shared" si="2"/>
        <v>1.8803418803418819</v>
      </c>
      <c r="BR61" s="47">
        <v>3</v>
      </c>
      <c r="BS61" s="46">
        <f t="shared" si="5"/>
        <v>3.4188034188034218</v>
      </c>
      <c r="BT61" s="46">
        <f t="shared" si="6"/>
        <v>12.25</v>
      </c>
      <c r="BU61" s="46">
        <f t="shared" si="7"/>
        <v>13.960113960113972</v>
      </c>
      <c r="BV61" s="45">
        <f t="shared" si="3"/>
        <v>669.12993061861164</v>
      </c>
      <c r="BW61" s="45">
        <f t="shared" si="8"/>
        <v>669.12993033666044</v>
      </c>
      <c r="BX61" s="45">
        <f t="shared" si="9"/>
        <v>5462.2851479070305</v>
      </c>
      <c r="BY61" s="45">
        <f t="shared" si="10"/>
        <v>65547.421774884366</v>
      </c>
      <c r="BZ61" s="45">
        <f t="shared" si="11"/>
        <v>131094.84354976873</v>
      </c>
      <c r="CA61" s="48">
        <v>43101</v>
      </c>
      <c r="CB61" s="49">
        <v>0</v>
      </c>
      <c r="CC61" s="49">
        <v>0</v>
      </c>
    </row>
    <row r="62" spans="1:81">
      <c r="A62" s="41" t="s">
        <v>177</v>
      </c>
      <c r="B62" s="41" t="s">
        <v>78</v>
      </c>
      <c r="C62" s="41" t="s">
        <v>180</v>
      </c>
      <c r="D62" s="42" t="s">
        <v>181</v>
      </c>
      <c r="E62" s="43" t="s">
        <v>62</v>
      </c>
      <c r="F62" s="43" t="s">
        <v>63</v>
      </c>
      <c r="G62" s="43">
        <v>1</v>
      </c>
      <c r="H62" s="44">
        <v>2973.68</v>
      </c>
      <c r="I62" s="45">
        <v>2973.68</v>
      </c>
      <c r="J62" s="45"/>
      <c r="K62" s="45"/>
      <c r="L62" s="45"/>
      <c r="M62" s="45"/>
      <c r="N62" s="45"/>
      <c r="O62" s="45"/>
      <c r="P62" s="45"/>
      <c r="Q62" s="45">
        <v>2973.68</v>
      </c>
      <c r="R62" s="45">
        <v>594.73599999999999</v>
      </c>
      <c r="S62" s="45">
        <v>44.605199999999996</v>
      </c>
      <c r="T62" s="45">
        <v>29.736799999999999</v>
      </c>
      <c r="U62" s="45">
        <v>5.9473599999999998</v>
      </c>
      <c r="V62" s="45">
        <v>74.341999999999999</v>
      </c>
      <c r="W62" s="45">
        <v>237.89439999999999</v>
      </c>
      <c r="X62" s="45">
        <v>89.210399999999993</v>
      </c>
      <c r="Y62" s="45">
        <v>17.842079999999999</v>
      </c>
      <c r="Z62" s="45">
        <v>1094.3142399999999</v>
      </c>
      <c r="AA62" s="45">
        <v>247.80666666666664</v>
      </c>
      <c r="AB62" s="45">
        <v>330.40888888888884</v>
      </c>
      <c r="AC62" s="45">
        <v>212.78332444444447</v>
      </c>
      <c r="AD62" s="45">
        <v>790.99887999999999</v>
      </c>
      <c r="AE62" s="45">
        <v>1.5792000000000144</v>
      </c>
      <c r="AF62" s="45">
        <v>324.39999999999998</v>
      </c>
      <c r="AG62" s="45">
        <v>0</v>
      </c>
      <c r="AH62" s="45">
        <v>0</v>
      </c>
      <c r="AI62" s="45">
        <v>0</v>
      </c>
      <c r="AJ62" s="45">
        <v>0</v>
      </c>
      <c r="AK62" s="45">
        <v>3.0700000000000003</v>
      </c>
      <c r="AL62" s="45">
        <v>293.88</v>
      </c>
      <c r="AM62" s="45">
        <v>622.92920000000004</v>
      </c>
      <c r="AN62" s="45">
        <v>2508.2423200000003</v>
      </c>
      <c r="AO62" s="45">
        <v>14.922894521604938</v>
      </c>
      <c r="AP62" s="45">
        <v>1.193831561728395</v>
      </c>
      <c r="AQ62" s="45">
        <v>0.5969157808641975</v>
      </c>
      <c r="AR62" s="45">
        <v>10.40788</v>
      </c>
      <c r="AS62" s="45">
        <v>3.8300998400000013</v>
      </c>
      <c r="AT62" s="45">
        <v>127.86823999999999</v>
      </c>
      <c r="AU62" s="45">
        <v>4.9561333333333337</v>
      </c>
      <c r="AV62" s="45">
        <v>163.77599503753086</v>
      </c>
      <c r="AW62" s="45">
        <v>41.301111111111105</v>
      </c>
      <c r="AX62" s="45">
        <v>24.450257777777779</v>
      </c>
      <c r="AY62" s="45">
        <v>0.6195166666666666</v>
      </c>
      <c r="AZ62" s="45">
        <v>9.9122666666666674</v>
      </c>
      <c r="BA62" s="45">
        <v>3.8547703703703702</v>
      </c>
      <c r="BB62" s="45">
        <v>29.490755514074078</v>
      </c>
      <c r="BC62" s="45">
        <v>109.62867810666668</v>
      </c>
      <c r="BD62" s="45"/>
      <c r="BE62" s="45">
        <v>0</v>
      </c>
      <c r="BF62" s="45">
        <v>109.62867810666668</v>
      </c>
      <c r="BG62" s="45">
        <v>88.207604166666698</v>
      </c>
      <c r="BH62" s="45"/>
      <c r="BI62" s="45">
        <v>0</v>
      </c>
      <c r="BJ62" s="45"/>
      <c r="BK62" s="45"/>
      <c r="BL62" s="45">
        <v>88.207604166666698</v>
      </c>
      <c r="BM62" s="45">
        <v>5843.5345973108642</v>
      </c>
      <c r="BN62" s="45">
        <f t="shared" si="0"/>
        <v>-8.2602882006328366E-8</v>
      </c>
      <c r="BO62" s="45">
        <f t="shared" si="1"/>
        <v>-5.8372703284472042E-8</v>
      </c>
      <c r="BP62" s="46">
        <f t="shared" si="4"/>
        <v>8.6609686609686669</v>
      </c>
      <c r="BQ62" s="46">
        <f t="shared" si="2"/>
        <v>1.8803418803418819</v>
      </c>
      <c r="BR62" s="47">
        <v>3</v>
      </c>
      <c r="BS62" s="46">
        <f t="shared" si="5"/>
        <v>3.4188034188034218</v>
      </c>
      <c r="BT62" s="46">
        <f t="shared" si="6"/>
        <v>12.25</v>
      </c>
      <c r="BU62" s="46">
        <f t="shared" si="7"/>
        <v>13.960113960113972</v>
      </c>
      <c r="BV62" s="45">
        <f t="shared" si="3"/>
        <v>815.76408906360348</v>
      </c>
      <c r="BW62" s="45">
        <f t="shared" si="8"/>
        <v>815.76408892262793</v>
      </c>
      <c r="BX62" s="45">
        <f t="shared" si="9"/>
        <v>6659.2986862334919</v>
      </c>
      <c r="BY62" s="45">
        <f t="shared" si="10"/>
        <v>79911.584234801907</v>
      </c>
      <c r="BZ62" s="45">
        <f t="shared" si="11"/>
        <v>159823.16846960381</v>
      </c>
      <c r="CA62" s="50">
        <v>42736</v>
      </c>
      <c r="CB62" s="49">
        <v>0</v>
      </c>
      <c r="CC62" s="49">
        <v>0</v>
      </c>
    </row>
    <row r="63" spans="1:81">
      <c r="A63" s="41" t="s">
        <v>182</v>
      </c>
      <c r="B63" s="41" t="s">
        <v>15</v>
      </c>
      <c r="C63" s="41" t="s">
        <v>183</v>
      </c>
      <c r="D63" s="42" t="s">
        <v>184</v>
      </c>
      <c r="E63" s="43" t="s">
        <v>62</v>
      </c>
      <c r="F63" s="43" t="s">
        <v>63</v>
      </c>
      <c r="G63" s="43">
        <v>2</v>
      </c>
      <c r="H63" s="44">
        <v>1281.1600000000001</v>
      </c>
      <c r="I63" s="45">
        <v>2562.3200000000002</v>
      </c>
      <c r="J63" s="45"/>
      <c r="K63" s="45"/>
      <c r="L63" s="45">
        <v>389.02728438095244</v>
      </c>
      <c r="M63" s="45"/>
      <c r="N63" s="45"/>
      <c r="O63" s="45"/>
      <c r="P63" s="45"/>
      <c r="Q63" s="45">
        <v>2951.3472843809527</v>
      </c>
      <c r="R63" s="45">
        <v>590.26945687619059</v>
      </c>
      <c r="S63" s="45">
        <v>44.270209265714286</v>
      </c>
      <c r="T63" s="45">
        <v>29.513472843809527</v>
      </c>
      <c r="U63" s="45">
        <v>5.9026945687619055</v>
      </c>
      <c r="V63" s="45">
        <v>73.783682109523824</v>
      </c>
      <c r="W63" s="45">
        <v>236.10778275047622</v>
      </c>
      <c r="X63" s="45">
        <v>88.540418531428571</v>
      </c>
      <c r="Y63" s="45">
        <v>17.708083706285716</v>
      </c>
      <c r="Z63" s="45">
        <v>1086.0958006521905</v>
      </c>
      <c r="AA63" s="45">
        <v>245.94560703174605</v>
      </c>
      <c r="AB63" s="45">
        <v>327.92747604232807</v>
      </c>
      <c r="AC63" s="45">
        <v>211.18529457125931</v>
      </c>
      <c r="AD63" s="45">
        <v>785.05837764533339</v>
      </c>
      <c r="AE63" s="45">
        <v>206.26079999999999</v>
      </c>
      <c r="AF63" s="45">
        <v>794</v>
      </c>
      <c r="AG63" s="45">
        <v>0</v>
      </c>
      <c r="AH63" s="45">
        <v>65.239999999999995</v>
      </c>
      <c r="AI63" s="45">
        <v>0</v>
      </c>
      <c r="AJ63" s="45">
        <v>0</v>
      </c>
      <c r="AK63" s="45">
        <v>6.1400000000000006</v>
      </c>
      <c r="AL63" s="45">
        <v>0</v>
      </c>
      <c r="AM63" s="45">
        <v>1071.6408000000001</v>
      </c>
      <c r="AN63" s="45">
        <v>2942.7949782975238</v>
      </c>
      <c r="AO63" s="45">
        <v>14.810821682710356</v>
      </c>
      <c r="AP63" s="45">
        <v>1.1848657346168285</v>
      </c>
      <c r="AQ63" s="45">
        <v>0.59243286730841427</v>
      </c>
      <c r="AR63" s="45">
        <v>10.329715495333335</v>
      </c>
      <c r="AS63" s="45">
        <v>3.8013353022826686</v>
      </c>
      <c r="AT63" s="45">
        <v>126.90793322838095</v>
      </c>
      <c r="AU63" s="45">
        <v>4.9189121406349212</v>
      </c>
      <c r="AV63" s="45">
        <v>162.54601645126746</v>
      </c>
      <c r="AW63" s="45">
        <v>40.990934505291008</v>
      </c>
      <c r="AX63" s="45">
        <v>24.266633227132278</v>
      </c>
      <c r="AY63" s="45">
        <v>0.61486401757936515</v>
      </c>
      <c r="AZ63" s="45">
        <v>9.8378242812698424</v>
      </c>
      <c r="BA63" s="45">
        <v>3.8258205538271608</v>
      </c>
      <c r="BB63" s="45">
        <v>29.269276183316681</v>
      </c>
      <c r="BC63" s="45">
        <v>108.80535276841633</v>
      </c>
      <c r="BD63" s="45">
        <v>326.75630648503403</v>
      </c>
      <c r="BE63" s="45">
        <v>326.75630648503403</v>
      </c>
      <c r="BF63" s="45">
        <v>435.56165925345033</v>
      </c>
      <c r="BG63" s="45">
        <v>135.16020833333332</v>
      </c>
      <c r="BH63" s="45"/>
      <c r="BI63" s="45">
        <v>0</v>
      </c>
      <c r="BJ63" s="45"/>
      <c r="BK63" s="45"/>
      <c r="BL63" s="45">
        <v>135.16020833333332</v>
      </c>
      <c r="BM63" s="45">
        <v>6627.4101467165292</v>
      </c>
      <c r="BN63" s="45">
        <f t="shared" si="0"/>
        <v>-1.6520576401265673E-7</v>
      </c>
      <c r="BO63" s="45">
        <f t="shared" si="1"/>
        <v>-1.1674540656894408E-7</v>
      </c>
      <c r="BP63" s="46">
        <f t="shared" si="4"/>
        <v>8.5633802816901436</v>
      </c>
      <c r="BQ63" s="46">
        <f t="shared" si="2"/>
        <v>1.8591549295774654</v>
      </c>
      <c r="BR63" s="47">
        <v>2</v>
      </c>
      <c r="BS63" s="46">
        <f t="shared" si="5"/>
        <v>2.2535211267605644</v>
      </c>
      <c r="BT63" s="46">
        <f t="shared" si="6"/>
        <v>11.25</v>
      </c>
      <c r="BU63" s="46">
        <f t="shared" si="7"/>
        <v>12.676056338028173</v>
      </c>
      <c r="BV63" s="45">
        <f t="shared" si="3"/>
        <v>840.0942439142425</v>
      </c>
      <c r="BW63" s="45">
        <f t="shared" si="8"/>
        <v>840.0942436322913</v>
      </c>
      <c r="BX63" s="45">
        <f t="shared" si="9"/>
        <v>7467.5043903488204</v>
      </c>
      <c r="BY63" s="45">
        <f t="shared" si="10"/>
        <v>89610.052684185852</v>
      </c>
      <c r="BZ63" s="45">
        <f t="shared" si="11"/>
        <v>179220.1053683717</v>
      </c>
      <c r="CA63" s="48">
        <v>43101</v>
      </c>
      <c r="CB63" s="49">
        <v>0</v>
      </c>
      <c r="CC63" s="49">
        <v>0</v>
      </c>
    </row>
    <row r="64" spans="1:81">
      <c r="A64" s="41" t="s">
        <v>182</v>
      </c>
      <c r="B64" s="41" t="s">
        <v>66</v>
      </c>
      <c r="C64" s="41" t="s">
        <v>183</v>
      </c>
      <c r="D64" s="42" t="s">
        <v>185</v>
      </c>
      <c r="E64" s="43" t="s">
        <v>62</v>
      </c>
      <c r="F64" s="43" t="s">
        <v>63</v>
      </c>
      <c r="G64" s="43">
        <v>1</v>
      </c>
      <c r="H64" s="44">
        <v>1281.1600000000001</v>
      </c>
      <c r="I64" s="45">
        <v>1281.1600000000001</v>
      </c>
      <c r="J64" s="45"/>
      <c r="K64" s="45"/>
      <c r="L64" s="45"/>
      <c r="M64" s="45"/>
      <c r="N64" s="45"/>
      <c r="O64" s="45"/>
      <c r="P64" s="45"/>
      <c r="Q64" s="45">
        <v>1281.1600000000001</v>
      </c>
      <c r="R64" s="45">
        <v>256.23200000000003</v>
      </c>
      <c r="S64" s="45">
        <v>19.217400000000001</v>
      </c>
      <c r="T64" s="45">
        <v>12.8116</v>
      </c>
      <c r="U64" s="45">
        <v>2.5623200000000002</v>
      </c>
      <c r="V64" s="45">
        <v>32.029000000000003</v>
      </c>
      <c r="W64" s="45">
        <v>102.4928</v>
      </c>
      <c r="X64" s="45">
        <v>38.434800000000003</v>
      </c>
      <c r="Y64" s="45">
        <v>7.6869600000000009</v>
      </c>
      <c r="Z64" s="45">
        <v>471.46688</v>
      </c>
      <c r="AA64" s="45">
        <v>106.76333333333334</v>
      </c>
      <c r="AB64" s="45">
        <v>142.35111111111112</v>
      </c>
      <c r="AC64" s="45">
        <v>91.674115555555574</v>
      </c>
      <c r="AD64" s="45">
        <v>340.78856000000007</v>
      </c>
      <c r="AE64" s="45">
        <v>103.13039999999999</v>
      </c>
      <c r="AF64" s="45">
        <v>397</v>
      </c>
      <c r="AG64" s="45">
        <v>0</v>
      </c>
      <c r="AH64" s="45">
        <v>32.619999999999997</v>
      </c>
      <c r="AI64" s="45">
        <v>0</v>
      </c>
      <c r="AJ64" s="45">
        <v>0</v>
      </c>
      <c r="AK64" s="45">
        <v>3.0700000000000003</v>
      </c>
      <c r="AL64" s="45">
        <v>0</v>
      </c>
      <c r="AM64" s="45">
        <v>535.82040000000006</v>
      </c>
      <c r="AN64" s="45">
        <v>1348.0758400000002</v>
      </c>
      <c r="AO64" s="45">
        <v>6.4292780478395075</v>
      </c>
      <c r="AP64" s="45">
        <v>0.51434224382716054</v>
      </c>
      <c r="AQ64" s="45">
        <v>0.25717112191358027</v>
      </c>
      <c r="AR64" s="45">
        <v>4.4840600000000013</v>
      </c>
      <c r="AS64" s="45">
        <v>1.6501340800000008</v>
      </c>
      <c r="AT64" s="45">
        <v>55.089880000000001</v>
      </c>
      <c r="AU64" s="45">
        <v>2.1352666666666669</v>
      </c>
      <c r="AV64" s="45">
        <v>70.560132160246923</v>
      </c>
      <c r="AW64" s="45">
        <v>17.79388888888889</v>
      </c>
      <c r="AX64" s="45">
        <v>10.533982222222223</v>
      </c>
      <c r="AY64" s="45">
        <v>0.26690833333333336</v>
      </c>
      <c r="AZ64" s="45">
        <v>4.2705333333333337</v>
      </c>
      <c r="BA64" s="45">
        <v>1.660762962962963</v>
      </c>
      <c r="BB64" s="45">
        <v>12.705595872592596</v>
      </c>
      <c r="BC64" s="45">
        <v>47.23167161333334</v>
      </c>
      <c r="BD64" s="45">
        <v>174.70363636363635</v>
      </c>
      <c r="BE64" s="45">
        <v>174.70363636363635</v>
      </c>
      <c r="BF64" s="45">
        <v>221.93530797696968</v>
      </c>
      <c r="BG64" s="45">
        <v>67.580104166666672</v>
      </c>
      <c r="BH64" s="45"/>
      <c r="BI64" s="45">
        <v>0</v>
      </c>
      <c r="BJ64" s="45"/>
      <c r="BK64" s="45"/>
      <c r="BL64" s="45">
        <v>67.580104166666672</v>
      </c>
      <c r="BM64" s="45">
        <v>2989.3113843038841</v>
      </c>
      <c r="BN64" s="45">
        <f t="shared" si="0"/>
        <v>-8.2602882006328366E-8</v>
      </c>
      <c r="BO64" s="45">
        <f t="shared" si="1"/>
        <v>-5.8372703284472042E-8</v>
      </c>
      <c r="BP64" s="46">
        <f t="shared" si="4"/>
        <v>8.5633802816901436</v>
      </c>
      <c r="BQ64" s="46">
        <f t="shared" si="2"/>
        <v>1.8591549295774654</v>
      </c>
      <c r="BR64" s="47">
        <v>2</v>
      </c>
      <c r="BS64" s="46">
        <f t="shared" si="5"/>
        <v>2.2535211267605644</v>
      </c>
      <c r="BT64" s="46">
        <f t="shared" si="6"/>
        <v>11.25</v>
      </c>
      <c r="BU64" s="46">
        <f t="shared" si="7"/>
        <v>12.676056338028173</v>
      </c>
      <c r="BV64" s="45">
        <f t="shared" si="3"/>
        <v>378.92679517558003</v>
      </c>
      <c r="BW64" s="45">
        <f t="shared" si="8"/>
        <v>378.92679503460442</v>
      </c>
      <c r="BX64" s="45">
        <f t="shared" si="9"/>
        <v>3368.2381793384884</v>
      </c>
      <c r="BY64" s="45">
        <f t="shared" si="10"/>
        <v>40418.858152061861</v>
      </c>
      <c r="BZ64" s="45">
        <f t="shared" si="11"/>
        <v>80837.716304123722</v>
      </c>
      <c r="CA64" s="48">
        <v>43101</v>
      </c>
      <c r="CB64" s="49">
        <v>0</v>
      </c>
      <c r="CC64" s="49">
        <v>0</v>
      </c>
    </row>
    <row r="65" spans="1:81">
      <c r="A65" s="41" t="s">
        <v>186</v>
      </c>
      <c r="B65" s="41" t="s">
        <v>78</v>
      </c>
      <c r="C65" s="41" t="s">
        <v>187</v>
      </c>
      <c r="D65" s="42" t="s">
        <v>188</v>
      </c>
      <c r="E65" s="43" t="s">
        <v>62</v>
      </c>
      <c r="F65" s="43" t="s">
        <v>63</v>
      </c>
      <c r="G65" s="43">
        <v>1</v>
      </c>
      <c r="H65" s="44">
        <v>3035.23</v>
      </c>
      <c r="I65" s="45">
        <v>3035.23</v>
      </c>
      <c r="J65" s="45"/>
      <c r="K65" s="45"/>
      <c r="L65" s="45"/>
      <c r="M65" s="45"/>
      <c r="N65" s="45"/>
      <c r="O65" s="45"/>
      <c r="P65" s="45"/>
      <c r="Q65" s="45">
        <v>3035.23</v>
      </c>
      <c r="R65" s="45">
        <v>607.04600000000005</v>
      </c>
      <c r="S65" s="45">
        <v>45.528449999999999</v>
      </c>
      <c r="T65" s="45">
        <v>30.3523</v>
      </c>
      <c r="U65" s="45">
        <v>6.0704599999999997</v>
      </c>
      <c r="V65" s="45">
        <v>75.880750000000006</v>
      </c>
      <c r="W65" s="45">
        <v>242.8184</v>
      </c>
      <c r="X65" s="45">
        <v>91.056899999999999</v>
      </c>
      <c r="Y65" s="45">
        <v>18.211380000000002</v>
      </c>
      <c r="Z65" s="45">
        <v>1116.9646400000001</v>
      </c>
      <c r="AA65" s="45">
        <v>252.93583333333333</v>
      </c>
      <c r="AB65" s="45">
        <v>337.24777777777774</v>
      </c>
      <c r="AC65" s="45">
        <v>217.18756888888893</v>
      </c>
      <c r="AD65" s="45">
        <v>807.37117999999998</v>
      </c>
      <c r="AE65" s="45">
        <v>0</v>
      </c>
      <c r="AF65" s="45">
        <v>397</v>
      </c>
      <c r="AG65" s="45">
        <v>0</v>
      </c>
      <c r="AH65" s="45">
        <v>15</v>
      </c>
      <c r="AI65" s="45">
        <v>0</v>
      </c>
      <c r="AJ65" s="45">
        <v>0</v>
      </c>
      <c r="AK65" s="45">
        <v>3.0700000000000003</v>
      </c>
      <c r="AL65" s="45">
        <v>293.88</v>
      </c>
      <c r="AM65" s="45">
        <v>708.95</v>
      </c>
      <c r="AN65" s="45">
        <v>2633.2858200000001</v>
      </c>
      <c r="AO65" s="45">
        <v>15.231772463348767</v>
      </c>
      <c r="AP65" s="45">
        <v>1.2185417970679013</v>
      </c>
      <c r="AQ65" s="45">
        <v>0.60927089853395067</v>
      </c>
      <c r="AR65" s="45">
        <v>10.623305000000002</v>
      </c>
      <c r="AS65" s="45">
        <v>3.9093762400000016</v>
      </c>
      <c r="AT65" s="45">
        <v>130.51488999999998</v>
      </c>
      <c r="AU65" s="45">
        <v>5.0587166666666672</v>
      </c>
      <c r="AV65" s="45">
        <v>167.16587306561726</v>
      </c>
      <c r="AW65" s="45">
        <v>42.155972222222218</v>
      </c>
      <c r="AX65" s="45">
        <v>24.956335555555558</v>
      </c>
      <c r="AY65" s="45">
        <v>0.63233958333333329</v>
      </c>
      <c r="AZ65" s="45">
        <v>10.117433333333334</v>
      </c>
      <c r="BA65" s="45">
        <v>3.9345574074074072</v>
      </c>
      <c r="BB65" s="45">
        <v>30.101162821481488</v>
      </c>
      <c r="BC65" s="45">
        <v>111.89780092333334</v>
      </c>
      <c r="BD65" s="45"/>
      <c r="BE65" s="45">
        <v>0</v>
      </c>
      <c r="BF65" s="45">
        <v>111.89780092333334</v>
      </c>
      <c r="BG65" s="45">
        <v>88.207604166666698</v>
      </c>
      <c r="BH65" s="45"/>
      <c r="BI65" s="45">
        <v>0</v>
      </c>
      <c r="BJ65" s="45"/>
      <c r="BK65" s="45"/>
      <c r="BL65" s="45">
        <v>88.207604166666698</v>
      </c>
      <c r="BM65" s="45">
        <v>6035.787098155618</v>
      </c>
      <c r="BN65" s="45">
        <f t="shared" si="0"/>
        <v>-8.2602882006328366E-8</v>
      </c>
      <c r="BO65" s="45">
        <f t="shared" si="1"/>
        <v>-5.8372703284472042E-8</v>
      </c>
      <c r="BP65" s="46">
        <f t="shared" si="4"/>
        <v>8.7608069164265068</v>
      </c>
      <c r="BQ65" s="46">
        <f t="shared" si="2"/>
        <v>1.9020172910662811</v>
      </c>
      <c r="BR65" s="47">
        <v>4</v>
      </c>
      <c r="BS65" s="46">
        <f t="shared" si="5"/>
        <v>4.6109510086455305</v>
      </c>
      <c r="BT65" s="46">
        <f t="shared" si="6"/>
        <v>13.25</v>
      </c>
      <c r="BU65" s="46">
        <f t="shared" si="7"/>
        <v>15.273775216138318</v>
      </c>
      <c r="BV65" s="45">
        <f t="shared" si="3"/>
        <v>921.89255387543471</v>
      </c>
      <c r="BW65" s="45">
        <f t="shared" si="8"/>
        <v>921.89255373445917</v>
      </c>
      <c r="BX65" s="45">
        <f t="shared" si="9"/>
        <v>6957.6796518900774</v>
      </c>
      <c r="BY65" s="45">
        <f t="shared" si="10"/>
        <v>83492.155822680928</v>
      </c>
      <c r="BZ65" s="45">
        <f t="shared" si="11"/>
        <v>166984.31164536186</v>
      </c>
      <c r="CA65" s="48">
        <v>43101</v>
      </c>
      <c r="CB65" s="49">
        <v>0</v>
      </c>
      <c r="CC65" s="49">
        <v>0</v>
      </c>
    </row>
    <row r="66" spans="1:81">
      <c r="A66" s="41" t="s">
        <v>186</v>
      </c>
      <c r="B66" s="41" t="s">
        <v>14</v>
      </c>
      <c r="C66" s="41" t="s">
        <v>189</v>
      </c>
      <c r="D66" s="42" t="s">
        <v>190</v>
      </c>
      <c r="E66" s="43" t="s">
        <v>62</v>
      </c>
      <c r="F66" s="43" t="s">
        <v>63</v>
      </c>
      <c r="G66" s="43">
        <v>2</v>
      </c>
      <c r="H66" s="44">
        <v>1281.1600000000001</v>
      </c>
      <c r="I66" s="45">
        <v>2562.3200000000002</v>
      </c>
      <c r="J66" s="45"/>
      <c r="K66" s="45"/>
      <c r="L66" s="45"/>
      <c r="M66" s="45"/>
      <c r="N66" s="45"/>
      <c r="O66" s="45"/>
      <c r="P66" s="45"/>
      <c r="Q66" s="45">
        <v>2562.3200000000002</v>
      </c>
      <c r="R66" s="45">
        <v>512.46400000000006</v>
      </c>
      <c r="S66" s="45">
        <v>38.434800000000003</v>
      </c>
      <c r="T66" s="45">
        <v>25.623200000000001</v>
      </c>
      <c r="U66" s="45">
        <v>5.1246400000000003</v>
      </c>
      <c r="V66" s="45">
        <v>64.058000000000007</v>
      </c>
      <c r="W66" s="45">
        <v>204.98560000000001</v>
      </c>
      <c r="X66" s="45">
        <v>76.869600000000005</v>
      </c>
      <c r="Y66" s="45">
        <v>15.373920000000002</v>
      </c>
      <c r="Z66" s="45">
        <v>942.93376000000001</v>
      </c>
      <c r="AA66" s="45">
        <v>213.52666666666667</v>
      </c>
      <c r="AB66" s="45">
        <v>284.70222222222225</v>
      </c>
      <c r="AC66" s="45">
        <v>183.34823111111115</v>
      </c>
      <c r="AD66" s="45">
        <v>681.57712000000015</v>
      </c>
      <c r="AE66" s="45">
        <v>206.26079999999999</v>
      </c>
      <c r="AF66" s="45">
        <v>794</v>
      </c>
      <c r="AG66" s="45">
        <v>0</v>
      </c>
      <c r="AH66" s="45">
        <v>0</v>
      </c>
      <c r="AI66" s="45">
        <v>0</v>
      </c>
      <c r="AJ66" s="45">
        <v>0</v>
      </c>
      <c r="AK66" s="45">
        <v>6.1400000000000006</v>
      </c>
      <c r="AL66" s="45">
        <v>0</v>
      </c>
      <c r="AM66" s="45">
        <v>1006.4008</v>
      </c>
      <c r="AN66" s="45">
        <v>2630.9116800000002</v>
      </c>
      <c r="AO66" s="45">
        <v>12.858556095679015</v>
      </c>
      <c r="AP66" s="45">
        <v>1.0286844876543211</v>
      </c>
      <c r="AQ66" s="45">
        <v>0.51434224382716054</v>
      </c>
      <c r="AR66" s="45">
        <v>8.9681200000000025</v>
      </c>
      <c r="AS66" s="45">
        <v>3.3002681600000017</v>
      </c>
      <c r="AT66" s="45">
        <v>110.17976</v>
      </c>
      <c r="AU66" s="45">
        <v>4.2705333333333337</v>
      </c>
      <c r="AV66" s="45">
        <v>141.12026432049385</v>
      </c>
      <c r="AW66" s="45">
        <v>35.587777777777781</v>
      </c>
      <c r="AX66" s="45">
        <v>21.067964444444446</v>
      </c>
      <c r="AY66" s="45">
        <v>0.53381666666666672</v>
      </c>
      <c r="AZ66" s="45">
        <v>8.5410666666666675</v>
      </c>
      <c r="BA66" s="45">
        <v>3.321525925925926</v>
      </c>
      <c r="BB66" s="45">
        <v>25.411191745185192</v>
      </c>
      <c r="BC66" s="45">
        <v>94.46334322666668</v>
      </c>
      <c r="BD66" s="45">
        <v>283.68542857142859</v>
      </c>
      <c r="BE66" s="45">
        <v>283.68542857142859</v>
      </c>
      <c r="BF66" s="45">
        <v>378.14877179809525</v>
      </c>
      <c r="BG66" s="45">
        <v>135.16020833333334</v>
      </c>
      <c r="BH66" s="45"/>
      <c r="BI66" s="45">
        <v>0</v>
      </c>
      <c r="BJ66" s="45"/>
      <c r="BK66" s="45"/>
      <c r="BL66" s="45">
        <v>135.16020833333334</v>
      </c>
      <c r="BM66" s="45">
        <v>5847.6609244519241</v>
      </c>
      <c r="BN66" s="45">
        <f t="shared" si="0"/>
        <v>-1.6520576401265673E-7</v>
      </c>
      <c r="BO66" s="45">
        <f t="shared" si="1"/>
        <v>-1.1674540656894408E-7</v>
      </c>
      <c r="BP66" s="46">
        <f t="shared" si="4"/>
        <v>8.7608069164265068</v>
      </c>
      <c r="BQ66" s="46">
        <f t="shared" si="2"/>
        <v>1.9020172910662811</v>
      </c>
      <c r="BR66" s="47">
        <v>4</v>
      </c>
      <c r="BS66" s="46">
        <f t="shared" si="5"/>
        <v>4.6109510086455305</v>
      </c>
      <c r="BT66" s="46">
        <f t="shared" si="6"/>
        <v>13.25</v>
      </c>
      <c r="BU66" s="46">
        <f t="shared" si="7"/>
        <v>15.273775216138318</v>
      </c>
      <c r="BV66" s="45">
        <f t="shared" si="3"/>
        <v>893.15858495967825</v>
      </c>
      <c r="BW66" s="45">
        <f t="shared" si="8"/>
        <v>893.15858467772705</v>
      </c>
      <c r="BX66" s="45">
        <f t="shared" si="9"/>
        <v>6740.8195091296511</v>
      </c>
      <c r="BY66" s="45">
        <f t="shared" si="10"/>
        <v>80889.834109555813</v>
      </c>
      <c r="BZ66" s="45">
        <f t="shared" si="11"/>
        <v>161779.66821911163</v>
      </c>
      <c r="CA66" s="48">
        <v>43101</v>
      </c>
      <c r="CB66" s="49">
        <v>0</v>
      </c>
      <c r="CC66" s="49">
        <v>0</v>
      </c>
    </row>
    <row r="67" spans="1:81">
      <c r="A67" s="41" t="s">
        <v>186</v>
      </c>
      <c r="B67" s="41" t="s">
        <v>15</v>
      </c>
      <c r="C67" s="41" t="s">
        <v>189</v>
      </c>
      <c r="D67" s="42" t="s">
        <v>191</v>
      </c>
      <c r="E67" s="43" t="s">
        <v>62</v>
      </c>
      <c r="F67" s="43" t="s">
        <v>63</v>
      </c>
      <c r="G67" s="43">
        <v>2</v>
      </c>
      <c r="H67" s="44">
        <v>1281.1600000000001</v>
      </c>
      <c r="I67" s="45">
        <v>2562.3200000000002</v>
      </c>
      <c r="J67" s="45"/>
      <c r="K67" s="45"/>
      <c r="L67" s="45">
        <v>389.02728438095244</v>
      </c>
      <c r="M67" s="45"/>
      <c r="N67" s="45"/>
      <c r="O67" s="45"/>
      <c r="P67" s="45"/>
      <c r="Q67" s="45">
        <v>2951.3472843809527</v>
      </c>
      <c r="R67" s="45">
        <v>590.26945687619059</v>
      </c>
      <c r="S67" s="45">
        <v>44.270209265714286</v>
      </c>
      <c r="T67" s="45">
        <v>29.513472843809527</v>
      </c>
      <c r="U67" s="45">
        <v>5.9026945687619055</v>
      </c>
      <c r="V67" s="45">
        <v>73.783682109523824</v>
      </c>
      <c r="W67" s="45">
        <v>236.10778275047622</v>
      </c>
      <c r="X67" s="45">
        <v>88.540418531428571</v>
      </c>
      <c r="Y67" s="45">
        <v>17.708083706285716</v>
      </c>
      <c r="Z67" s="45">
        <v>1086.0958006521905</v>
      </c>
      <c r="AA67" s="45">
        <v>245.94560703174605</v>
      </c>
      <c r="AB67" s="45">
        <v>327.92747604232807</v>
      </c>
      <c r="AC67" s="45">
        <v>211.18529457125931</v>
      </c>
      <c r="AD67" s="45">
        <v>785.05837764533339</v>
      </c>
      <c r="AE67" s="45">
        <v>206.26079999999999</v>
      </c>
      <c r="AF67" s="45">
        <v>794</v>
      </c>
      <c r="AG67" s="45">
        <v>0</v>
      </c>
      <c r="AH67" s="45">
        <v>0</v>
      </c>
      <c r="AI67" s="45">
        <v>0</v>
      </c>
      <c r="AJ67" s="45">
        <v>0</v>
      </c>
      <c r="AK67" s="45">
        <v>6.1400000000000006</v>
      </c>
      <c r="AL67" s="45">
        <v>0</v>
      </c>
      <c r="AM67" s="45">
        <v>1006.4008</v>
      </c>
      <c r="AN67" s="45">
        <v>2877.554978297524</v>
      </c>
      <c r="AO67" s="45">
        <v>14.810821682710356</v>
      </c>
      <c r="AP67" s="45">
        <v>1.1848657346168285</v>
      </c>
      <c r="AQ67" s="45">
        <v>0.59243286730841427</v>
      </c>
      <c r="AR67" s="45">
        <v>10.329715495333335</v>
      </c>
      <c r="AS67" s="45">
        <v>3.8013353022826686</v>
      </c>
      <c r="AT67" s="45">
        <v>126.90793322838095</v>
      </c>
      <c r="AU67" s="45">
        <v>4.9189121406349212</v>
      </c>
      <c r="AV67" s="45">
        <v>162.54601645126746</v>
      </c>
      <c r="AW67" s="45">
        <v>40.990934505291008</v>
      </c>
      <c r="AX67" s="45">
        <v>24.266633227132278</v>
      </c>
      <c r="AY67" s="45">
        <v>0.61486401757936515</v>
      </c>
      <c r="AZ67" s="45">
        <v>9.8378242812698424</v>
      </c>
      <c r="BA67" s="45">
        <v>3.8258205538271608</v>
      </c>
      <c r="BB67" s="45">
        <v>29.269276183316681</v>
      </c>
      <c r="BC67" s="45">
        <v>108.80535276841633</v>
      </c>
      <c r="BD67" s="45">
        <v>326.75630648503403</v>
      </c>
      <c r="BE67" s="45">
        <v>326.75630648503403</v>
      </c>
      <c r="BF67" s="45">
        <v>435.56165925345033</v>
      </c>
      <c r="BG67" s="45">
        <v>135.16020833333332</v>
      </c>
      <c r="BH67" s="45"/>
      <c r="BI67" s="45">
        <v>0</v>
      </c>
      <c r="BJ67" s="45"/>
      <c r="BK67" s="45"/>
      <c r="BL67" s="45">
        <v>135.16020833333332</v>
      </c>
      <c r="BM67" s="45">
        <v>6562.1701467165294</v>
      </c>
      <c r="BN67" s="45">
        <f t="shared" si="0"/>
        <v>-1.6520576401265673E-7</v>
      </c>
      <c r="BO67" s="45">
        <f t="shared" si="1"/>
        <v>-1.1674540656894408E-7</v>
      </c>
      <c r="BP67" s="46">
        <f t="shared" si="4"/>
        <v>8.7608069164265068</v>
      </c>
      <c r="BQ67" s="46">
        <f t="shared" si="2"/>
        <v>1.9020172910662811</v>
      </c>
      <c r="BR67" s="47">
        <v>4</v>
      </c>
      <c r="BS67" s="46">
        <f t="shared" si="5"/>
        <v>4.6109510086455305</v>
      </c>
      <c r="BT67" s="46">
        <f t="shared" si="6"/>
        <v>13.25</v>
      </c>
      <c r="BU67" s="46">
        <f t="shared" si="7"/>
        <v>15.273775216138318</v>
      </c>
      <c r="BV67" s="45">
        <f t="shared" si="3"/>
        <v>1002.2911174669521</v>
      </c>
      <c r="BW67" s="45">
        <f t="shared" si="8"/>
        <v>1002.2911171850009</v>
      </c>
      <c r="BX67" s="45">
        <f t="shared" si="9"/>
        <v>7564.4612639015304</v>
      </c>
      <c r="BY67" s="45">
        <f t="shared" si="10"/>
        <v>90773.535166818358</v>
      </c>
      <c r="BZ67" s="45">
        <f t="shared" si="11"/>
        <v>181547.07033363672</v>
      </c>
      <c r="CA67" s="48">
        <v>43101</v>
      </c>
      <c r="CB67" s="49">
        <v>0</v>
      </c>
      <c r="CC67" s="49">
        <v>0</v>
      </c>
    </row>
    <row r="68" spans="1:81">
      <c r="A68" s="41" t="s">
        <v>186</v>
      </c>
      <c r="B68" s="41" t="s">
        <v>16</v>
      </c>
      <c r="C68" s="41" t="s">
        <v>189</v>
      </c>
      <c r="D68" s="42" t="s">
        <v>192</v>
      </c>
      <c r="E68" s="43" t="s">
        <v>62</v>
      </c>
      <c r="F68" s="43" t="s">
        <v>63</v>
      </c>
      <c r="G68" s="43">
        <v>1</v>
      </c>
      <c r="H68" s="44">
        <v>2216.69</v>
      </c>
      <c r="I68" s="45">
        <v>2216.69</v>
      </c>
      <c r="J68" s="45"/>
      <c r="K68" s="45"/>
      <c r="L68" s="45"/>
      <c r="M68" s="45"/>
      <c r="N68" s="45"/>
      <c r="O68" s="45"/>
      <c r="P68" s="45"/>
      <c r="Q68" s="45">
        <v>2216.69</v>
      </c>
      <c r="R68" s="45">
        <v>443.33800000000002</v>
      </c>
      <c r="S68" s="45">
        <v>33.250349999999997</v>
      </c>
      <c r="T68" s="45">
        <v>22.166900000000002</v>
      </c>
      <c r="U68" s="45">
        <v>4.4333800000000005</v>
      </c>
      <c r="V68" s="45">
        <v>55.417250000000003</v>
      </c>
      <c r="W68" s="45">
        <v>177.33520000000001</v>
      </c>
      <c r="X68" s="45">
        <v>66.500699999999995</v>
      </c>
      <c r="Y68" s="45">
        <v>13.300140000000001</v>
      </c>
      <c r="Z68" s="45">
        <v>815.74191999999994</v>
      </c>
      <c r="AA68" s="45">
        <v>184.72416666666666</v>
      </c>
      <c r="AB68" s="45">
        <v>246.29888888888888</v>
      </c>
      <c r="AC68" s="45">
        <v>158.61648444444447</v>
      </c>
      <c r="AD68" s="45">
        <v>589.63954000000001</v>
      </c>
      <c r="AE68" s="45">
        <v>46.99860000000001</v>
      </c>
      <c r="AF68" s="45">
        <v>397</v>
      </c>
      <c r="AG68" s="45">
        <v>0</v>
      </c>
      <c r="AH68" s="45">
        <v>0</v>
      </c>
      <c r="AI68" s="45">
        <v>0</v>
      </c>
      <c r="AJ68" s="45">
        <v>0</v>
      </c>
      <c r="AK68" s="45">
        <v>3.0700000000000003</v>
      </c>
      <c r="AL68" s="45">
        <v>0</v>
      </c>
      <c r="AM68" s="45">
        <v>447.0686</v>
      </c>
      <c r="AN68" s="45">
        <v>1852.4500599999999</v>
      </c>
      <c r="AO68" s="45">
        <v>11.124072212577161</v>
      </c>
      <c r="AP68" s="45">
        <v>0.88992577700617292</v>
      </c>
      <c r="AQ68" s="45">
        <v>0.44496288850308646</v>
      </c>
      <c r="AR68" s="45">
        <v>7.7584150000000012</v>
      </c>
      <c r="AS68" s="45">
        <v>2.855096720000001</v>
      </c>
      <c r="AT68" s="45">
        <v>95.317669999999993</v>
      </c>
      <c r="AU68" s="45">
        <v>3.6944833333333338</v>
      </c>
      <c r="AV68" s="45">
        <v>122.08462593141975</v>
      </c>
      <c r="AW68" s="45">
        <v>30.78736111111111</v>
      </c>
      <c r="AX68" s="45">
        <v>18.22611777777778</v>
      </c>
      <c r="AY68" s="45">
        <v>0.46181041666666667</v>
      </c>
      <c r="AZ68" s="45">
        <v>7.3889666666666676</v>
      </c>
      <c r="BA68" s="45">
        <v>2.8734870370370369</v>
      </c>
      <c r="BB68" s="45">
        <v>21.983489427407413</v>
      </c>
      <c r="BC68" s="45">
        <v>81.721232436666668</v>
      </c>
      <c r="BD68" s="45"/>
      <c r="BE68" s="45">
        <v>0</v>
      </c>
      <c r="BF68" s="45">
        <v>81.721232436666668</v>
      </c>
      <c r="BG68" s="45">
        <v>67.580104166666672</v>
      </c>
      <c r="BH68" s="45"/>
      <c r="BI68" s="45">
        <v>0</v>
      </c>
      <c r="BJ68" s="45"/>
      <c r="BK68" s="45"/>
      <c r="BL68" s="45">
        <v>67.580104166666672</v>
      </c>
      <c r="BM68" s="45">
        <v>4340.526022534752</v>
      </c>
      <c r="BN68" s="45">
        <f t="shared" si="0"/>
        <v>-8.2602882006328366E-8</v>
      </c>
      <c r="BO68" s="45">
        <f t="shared" si="1"/>
        <v>-5.8372703284472042E-8</v>
      </c>
      <c r="BP68" s="46">
        <f t="shared" si="4"/>
        <v>8.7608069164265068</v>
      </c>
      <c r="BQ68" s="46">
        <f t="shared" si="2"/>
        <v>1.9020172910662811</v>
      </c>
      <c r="BR68" s="47">
        <v>4</v>
      </c>
      <c r="BS68" s="46">
        <f t="shared" si="5"/>
        <v>4.6109510086455305</v>
      </c>
      <c r="BT68" s="46">
        <f t="shared" si="6"/>
        <v>13.25</v>
      </c>
      <c r="BU68" s="46">
        <f t="shared" si="7"/>
        <v>15.273775216138318</v>
      </c>
      <c r="BV68" s="45">
        <f t="shared" si="3"/>
        <v>662.96218785841495</v>
      </c>
      <c r="BW68" s="45">
        <f t="shared" si="8"/>
        <v>662.96218771743941</v>
      </c>
      <c r="BX68" s="45">
        <f t="shared" si="9"/>
        <v>5003.4882102521915</v>
      </c>
      <c r="BY68" s="45">
        <f t="shared" si="10"/>
        <v>60041.858523026298</v>
      </c>
      <c r="BZ68" s="45">
        <f t="shared" si="11"/>
        <v>120083.7170460526</v>
      </c>
      <c r="CA68" s="48">
        <v>43101</v>
      </c>
      <c r="CB68" s="49">
        <v>0</v>
      </c>
      <c r="CC68" s="49">
        <v>0</v>
      </c>
    </row>
    <row r="69" spans="1:81">
      <c r="A69" s="41" t="s">
        <v>193</v>
      </c>
      <c r="B69" s="41" t="s">
        <v>66</v>
      </c>
      <c r="C69" s="41" t="s">
        <v>67</v>
      </c>
      <c r="D69" s="42" t="s">
        <v>194</v>
      </c>
      <c r="E69" s="43" t="s">
        <v>62</v>
      </c>
      <c r="F69" s="43" t="s">
        <v>63</v>
      </c>
      <c r="G69" s="43">
        <v>1</v>
      </c>
      <c r="H69" s="44">
        <v>1281.1600000000001</v>
      </c>
      <c r="I69" s="45">
        <v>1281.1600000000001</v>
      </c>
      <c r="J69" s="45"/>
      <c r="K69" s="45"/>
      <c r="L69" s="45"/>
      <c r="M69" s="45"/>
      <c r="N69" s="45"/>
      <c r="O69" s="45"/>
      <c r="P69" s="45"/>
      <c r="Q69" s="45">
        <v>1281.1600000000001</v>
      </c>
      <c r="R69" s="45">
        <v>256.23200000000003</v>
      </c>
      <c r="S69" s="45">
        <v>19.217400000000001</v>
      </c>
      <c r="T69" s="45">
        <v>12.8116</v>
      </c>
      <c r="U69" s="45">
        <v>2.5623200000000002</v>
      </c>
      <c r="V69" s="45">
        <v>32.029000000000003</v>
      </c>
      <c r="W69" s="45">
        <v>102.4928</v>
      </c>
      <c r="X69" s="45">
        <v>38.434800000000003</v>
      </c>
      <c r="Y69" s="45">
        <v>7.6869600000000009</v>
      </c>
      <c r="Z69" s="45">
        <v>471.46688</v>
      </c>
      <c r="AA69" s="45">
        <v>106.76333333333334</v>
      </c>
      <c r="AB69" s="45">
        <v>142.35111111111112</v>
      </c>
      <c r="AC69" s="45">
        <v>91.674115555555574</v>
      </c>
      <c r="AD69" s="45">
        <v>340.78856000000007</v>
      </c>
      <c r="AE69" s="45">
        <v>103.13039999999999</v>
      </c>
      <c r="AF69" s="45">
        <v>397</v>
      </c>
      <c r="AG69" s="45">
        <v>0</v>
      </c>
      <c r="AH69" s="45">
        <v>0</v>
      </c>
      <c r="AI69" s="45">
        <v>9.84</v>
      </c>
      <c r="AJ69" s="45">
        <v>0</v>
      </c>
      <c r="AK69" s="45">
        <v>3.0700000000000003</v>
      </c>
      <c r="AL69" s="45">
        <v>0</v>
      </c>
      <c r="AM69" s="45">
        <v>513.04039999999998</v>
      </c>
      <c r="AN69" s="45">
        <v>1325.29584</v>
      </c>
      <c r="AO69" s="45">
        <v>6.4292780478395075</v>
      </c>
      <c r="AP69" s="45">
        <v>0.51434224382716054</v>
      </c>
      <c r="AQ69" s="45">
        <v>0.25717112191358027</v>
      </c>
      <c r="AR69" s="45">
        <v>4.4840600000000013</v>
      </c>
      <c r="AS69" s="45">
        <v>1.6501340800000008</v>
      </c>
      <c r="AT69" s="45">
        <v>55.089880000000001</v>
      </c>
      <c r="AU69" s="45">
        <v>2.1352666666666669</v>
      </c>
      <c r="AV69" s="45">
        <v>70.560132160246923</v>
      </c>
      <c r="AW69" s="45">
        <v>17.79388888888889</v>
      </c>
      <c r="AX69" s="45">
        <v>10.533982222222223</v>
      </c>
      <c r="AY69" s="45">
        <v>0.26690833333333336</v>
      </c>
      <c r="AZ69" s="45">
        <v>4.2705333333333337</v>
      </c>
      <c r="BA69" s="45">
        <v>1.660762962962963</v>
      </c>
      <c r="BB69" s="45">
        <v>12.705595872592596</v>
      </c>
      <c r="BC69" s="45">
        <v>47.23167161333334</v>
      </c>
      <c r="BD69" s="45">
        <v>174.70363636363635</v>
      </c>
      <c r="BE69" s="45">
        <v>174.70363636363635</v>
      </c>
      <c r="BF69" s="45">
        <v>221.93530797696968</v>
      </c>
      <c r="BG69" s="45">
        <v>67.580104166666672</v>
      </c>
      <c r="BH69" s="45"/>
      <c r="BI69" s="45">
        <v>0</v>
      </c>
      <c r="BJ69" s="45"/>
      <c r="BK69" s="45"/>
      <c r="BL69" s="45">
        <v>67.580104166666672</v>
      </c>
      <c r="BM69" s="45">
        <v>2966.5313843038839</v>
      </c>
      <c r="BN69" s="45">
        <f t="shared" si="0"/>
        <v>-8.2602882006328366E-8</v>
      </c>
      <c r="BO69" s="45">
        <f t="shared" si="1"/>
        <v>-5.8372703284472042E-8</v>
      </c>
      <c r="BP69" s="46">
        <f t="shared" si="4"/>
        <v>8.6609686609686669</v>
      </c>
      <c r="BQ69" s="46">
        <f t="shared" si="2"/>
        <v>1.8803418803418819</v>
      </c>
      <c r="BR69" s="47">
        <v>3</v>
      </c>
      <c r="BS69" s="46">
        <f t="shared" si="5"/>
        <v>3.4188034188034218</v>
      </c>
      <c r="BT69" s="46">
        <f t="shared" si="6"/>
        <v>12.25</v>
      </c>
      <c r="BU69" s="46">
        <f t="shared" si="7"/>
        <v>13.960113960113972</v>
      </c>
      <c r="BV69" s="45">
        <f t="shared" si="3"/>
        <v>414.13116189168841</v>
      </c>
      <c r="BW69" s="45">
        <f t="shared" si="8"/>
        <v>414.13116175071281</v>
      </c>
      <c r="BX69" s="45">
        <f t="shared" si="9"/>
        <v>3380.6625460545965</v>
      </c>
      <c r="BY69" s="45">
        <f t="shared" si="10"/>
        <v>40567.950552655158</v>
      </c>
      <c r="BZ69" s="45">
        <f t="shared" si="11"/>
        <v>81135.901105310317</v>
      </c>
      <c r="CA69" s="48">
        <v>43101</v>
      </c>
      <c r="CB69" s="49">
        <v>0</v>
      </c>
      <c r="CC69" s="49">
        <v>0</v>
      </c>
    </row>
    <row r="70" spans="1:81">
      <c r="A70" s="41" t="s">
        <v>195</v>
      </c>
      <c r="B70" s="41" t="s">
        <v>73</v>
      </c>
      <c r="C70" s="41" t="s">
        <v>161</v>
      </c>
      <c r="D70" s="42" t="s">
        <v>196</v>
      </c>
      <c r="E70" s="43" t="s">
        <v>62</v>
      </c>
      <c r="F70" s="43" t="s">
        <v>63</v>
      </c>
      <c r="G70" s="43">
        <v>5</v>
      </c>
      <c r="H70" s="44">
        <v>1076.08</v>
      </c>
      <c r="I70" s="45">
        <v>5380.4</v>
      </c>
      <c r="J70" s="45"/>
      <c r="K70" s="45"/>
      <c r="L70" s="45"/>
      <c r="M70" s="45"/>
      <c r="N70" s="45"/>
      <c r="O70" s="45"/>
      <c r="P70" s="45"/>
      <c r="Q70" s="45">
        <v>5380.4</v>
      </c>
      <c r="R70" s="45">
        <v>1076.08</v>
      </c>
      <c r="S70" s="45">
        <v>80.705999999999989</v>
      </c>
      <c r="T70" s="45">
        <v>53.803999999999995</v>
      </c>
      <c r="U70" s="45">
        <v>10.7608</v>
      </c>
      <c r="V70" s="45">
        <v>134.51</v>
      </c>
      <c r="W70" s="45">
        <v>430.43199999999996</v>
      </c>
      <c r="X70" s="45">
        <v>161.41199999999998</v>
      </c>
      <c r="Y70" s="45">
        <v>32.282399999999996</v>
      </c>
      <c r="Z70" s="45">
        <v>1979.9872</v>
      </c>
      <c r="AA70" s="45">
        <v>448.36666666666662</v>
      </c>
      <c r="AB70" s="45">
        <v>597.82222222222219</v>
      </c>
      <c r="AC70" s="45">
        <v>384.99751111111112</v>
      </c>
      <c r="AD70" s="45">
        <v>1431.1864</v>
      </c>
      <c r="AE70" s="45">
        <v>577.17600000000004</v>
      </c>
      <c r="AF70" s="45">
        <v>1985</v>
      </c>
      <c r="AG70" s="45">
        <v>0</v>
      </c>
      <c r="AH70" s="45">
        <v>242.89999999999998</v>
      </c>
      <c r="AI70" s="45">
        <v>47.75</v>
      </c>
      <c r="AJ70" s="45">
        <v>0</v>
      </c>
      <c r="AK70" s="45">
        <v>15.350000000000001</v>
      </c>
      <c r="AL70" s="45">
        <v>0</v>
      </c>
      <c r="AM70" s="45">
        <v>2868.1759999999999</v>
      </c>
      <c r="AN70" s="45">
        <v>6279.3495999999996</v>
      </c>
      <c r="AO70" s="45">
        <v>27.000599151234567</v>
      </c>
      <c r="AP70" s="45">
        <v>2.1600479320987653</v>
      </c>
      <c r="AQ70" s="45">
        <v>1.0800239660493827</v>
      </c>
      <c r="AR70" s="45">
        <v>18.831400000000002</v>
      </c>
      <c r="AS70" s="45">
        <v>6.929955200000002</v>
      </c>
      <c r="AT70" s="45">
        <v>231.35719999999998</v>
      </c>
      <c r="AU70" s="45">
        <v>8.9673333333333325</v>
      </c>
      <c r="AV70" s="45">
        <v>296.32655958271602</v>
      </c>
      <c r="AW70" s="45">
        <v>74.727777777777774</v>
      </c>
      <c r="AX70" s="45">
        <v>44.238844444444446</v>
      </c>
      <c r="AY70" s="45">
        <v>1.1209166666666666</v>
      </c>
      <c r="AZ70" s="45">
        <v>17.934666666666665</v>
      </c>
      <c r="BA70" s="45">
        <v>6.9745925925925922</v>
      </c>
      <c r="BB70" s="45">
        <v>53.358821718518527</v>
      </c>
      <c r="BC70" s="45">
        <v>198.35561986666667</v>
      </c>
      <c r="BD70" s="45"/>
      <c r="BE70" s="45">
        <v>0</v>
      </c>
      <c r="BF70" s="45">
        <v>198.35561986666667</v>
      </c>
      <c r="BG70" s="45">
        <v>243.21458333333328</v>
      </c>
      <c r="BH70" s="45"/>
      <c r="BI70" s="45">
        <v>0</v>
      </c>
      <c r="BJ70" s="45"/>
      <c r="BK70" s="45"/>
      <c r="BL70" s="45">
        <v>243.21458333333328</v>
      </c>
      <c r="BM70" s="45">
        <v>12397.646362782714</v>
      </c>
      <c r="BN70" s="45">
        <f t="shared" ref="BN70:BN133" si="12">$BN$5*G70</f>
        <v>-4.1301441003164184E-7</v>
      </c>
      <c r="BO70" s="45">
        <f t="shared" ref="BO70:BO133" si="13">$BO$5*G70</f>
        <v>-2.9186351642236018E-7</v>
      </c>
      <c r="BP70" s="46">
        <f t="shared" si="4"/>
        <v>8.6609686609686669</v>
      </c>
      <c r="BQ70" s="46">
        <f t="shared" ref="BQ70:BQ133" si="14">((100/((100-$BT70)%)-100)*$BQ$5)/$BT70</f>
        <v>1.8803418803418819</v>
      </c>
      <c r="BR70" s="47">
        <v>3</v>
      </c>
      <c r="BS70" s="46">
        <f t="shared" si="5"/>
        <v>3.4188034188034218</v>
      </c>
      <c r="BT70" s="46">
        <f t="shared" si="6"/>
        <v>12.25</v>
      </c>
      <c r="BU70" s="46">
        <f t="shared" si="7"/>
        <v>13.960113960113972</v>
      </c>
      <c r="BV70" s="45">
        <f t="shared" ref="BV70:BV133" si="15">((BO70+BN70+BM70)*BU70)%</f>
        <v>1730.7255605179901</v>
      </c>
      <c r="BW70" s="45">
        <f t="shared" si="8"/>
        <v>1730.7255598131121</v>
      </c>
      <c r="BX70" s="45">
        <f t="shared" si="9"/>
        <v>14128.371922595827</v>
      </c>
      <c r="BY70" s="45">
        <f t="shared" si="10"/>
        <v>169540.46307114992</v>
      </c>
      <c r="BZ70" s="45">
        <f t="shared" si="11"/>
        <v>339080.92614229984</v>
      </c>
      <c r="CA70" s="48">
        <v>43101</v>
      </c>
      <c r="CB70" s="49">
        <v>0</v>
      </c>
      <c r="CC70" s="49">
        <v>0</v>
      </c>
    </row>
    <row r="71" spans="1:81">
      <c r="A71" s="41" t="s">
        <v>195</v>
      </c>
      <c r="B71" s="41" t="s">
        <v>110</v>
      </c>
      <c r="C71" s="41" t="s">
        <v>161</v>
      </c>
      <c r="D71" s="42" t="s">
        <v>197</v>
      </c>
      <c r="E71" s="43" t="s">
        <v>62</v>
      </c>
      <c r="F71" s="43" t="s">
        <v>63</v>
      </c>
      <c r="G71" s="43">
        <v>1</v>
      </c>
      <c r="H71" s="44">
        <v>1076.08</v>
      </c>
      <c r="I71" s="45">
        <v>1076.08</v>
      </c>
      <c r="J71" s="45"/>
      <c r="K71" s="45"/>
      <c r="L71" s="45"/>
      <c r="M71" s="45"/>
      <c r="N71" s="45"/>
      <c r="O71" s="45"/>
      <c r="P71" s="45"/>
      <c r="Q71" s="45">
        <v>1076.08</v>
      </c>
      <c r="R71" s="45">
        <v>215.21600000000001</v>
      </c>
      <c r="S71" s="45">
        <v>16.141199999999998</v>
      </c>
      <c r="T71" s="45">
        <v>10.7608</v>
      </c>
      <c r="U71" s="45">
        <v>2.1521599999999999</v>
      </c>
      <c r="V71" s="45">
        <v>26.902000000000001</v>
      </c>
      <c r="W71" s="45">
        <v>86.086399999999998</v>
      </c>
      <c r="X71" s="45">
        <v>32.282399999999996</v>
      </c>
      <c r="Y71" s="45">
        <v>6.45648</v>
      </c>
      <c r="Z71" s="45">
        <v>395.99743999999998</v>
      </c>
      <c r="AA71" s="45">
        <v>89.673333333333318</v>
      </c>
      <c r="AB71" s="45">
        <v>119.56444444444443</v>
      </c>
      <c r="AC71" s="45">
        <v>76.999502222222233</v>
      </c>
      <c r="AD71" s="45">
        <v>286.23728</v>
      </c>
      <c r="AE71" s="45">
        <v>115.43520000000001</v>
      </c>
      <c r="AF71" s="45">
        <v>397</v>
      </c>
      <c r="AG71" s="45">
        <v>0</v>
      </c>
      <c r="AH71" s="45">
        <v>48.58</v>
      </c>
      <c r="AI71" s="45">
        <v>9.5500000000000007</v>
      </c>
      <c r="AJ71" s="45">
        <v>0</v>
      </c>
      <c r="AK71" s="45">
        <v>3.0700000000000003</v>
      </c>
      <c r="AL71" s="45">
        <v>0</v>
      </c>
      <c r="AM71" s="45">
        <v>573.63520000000005</v>
      </c>
      <c r="AN71" s="45">
        <v>1255.8699200000001</v>
      </c>
      <c r="AO71" s="45">
        <v>5.400119830246914</v>
      </c>
      <c r="AP71" s="45">
        <v>0.43200958641975307</v>
      </c>
      <c r="AQ71" s="45">
        <v>0.21600479320987653</v>
      </c>
      <c r="AR71" s="45">
        <v>3.7662800000000001</v>
      </c>
      <c r="AS71" s="45">
        <v>1.3859910400000004</v>
      </c>
      <c r="AT71" s="45">
        <v>46.271439999999991</v>
      </c>
      <c r="AU71" s="45">
        <v>1.7934666666666668</v>
      </c>
      <c r="AV71" s="45">
        <v>59.265311916543205</v>
      </c>
      <c r="AW71" s="45">
        <v>14.945555555555554</v>
      </c>
      <c r="AX71" s="45">
        <v>8.8477688888888881</v>
      </c>
      <c r="AY71" s="45">
        <v>0.22418333333333329</v>
      </c>
      <c r="AZ71" s="45">
        <v>3.5869333333333335</v>
      </c>
      <c r="BA71" s="45">
        <v>1.3949185185185184</v>
      </c>
      <c r="BB71" s="45">
        <v>10.671764343703705</v>
      </c>
      <c r="BC71" s="45">
        <v>39.671123973333337</v>
      </c>
      <c r="BD71" s="45"/>
      <c r="BE71" s="45">
        <v>0</v>
      </c>
      <c r="BF71" s="45">
        <v>39.671123973333337</v>
      </c>
      <c r="BG71" s="45">
        <v>58.757316666666675</v>
      </c>
      <c r="BH71" s="45"/>
      <c r="BI71" s="45">
        <v>0</v>
      </c>
      <c r="BJ71" s="45"/>
      <c r="BK71" s="45"/>
      <c r="BL71" s="45">
        <v>58.757316666666675</v>
      </c>
      <c r="BM71" s="45">
        <v>2489.6436725565432</v>
      </c>
      <c r="BN71" s="45">
        <f t="shared" si="12"/>
        <v>-8.2602882006328366E-8</v>
      </c>
      <c r="BO71" s="45">
        <f t="shared" si="13"/>
        <v>-5.8372703284472042E-8</v>
      </c>
      <c r="BP71" s="46">
        <f t="shared" ref="BP71:BP134" si="16">((100/((100-$BT71)%)-100)*$BP$5)/$BT71</f>
        <v>8.6609686609686669</v>
      </c>
      <c r="BQ71" s="46">
        <f t="shared" si="14"/>
        <v>1.8803418803418819</v>
      </c>
      <c r="BR71" s="47">
        <v>3</v>
      </c>
      <c r="BS71" s="46">
        <f t="shared" ref="BS71:BS134" si="17">((100/((100-$BT71)%)-100)*BR71)/$BT71</f>
        <v>3.4188034188034218</v>
      </c>
      <c r="BT71" s="46">
        <f t="shared" ref="BT71:BT134" si="18">$BP$5+$BQ$5+BR71</f>
        <v>12.25</v>
      </c>
      <c r="BU71" s="46">
        <f t="shared" ref="BU71:BU134" si="19">BP71+BQ71+BS71</f>
        <v>13.960113960113972</v>
      </c>
      <c r="BV71" s="45">
        <f t="shared" si="15"/>
        <v>347.55709386997978</v>
      </c>
      <c r="BW71" s="45">
        <f t="shared" ref="BW71:BW134" si="20">BN71+BO71+BV71</f>
        <v>347.55709372900418</v>
      </c>
      <c r="BX71" s="45">
        <f t="shared" ref="BX71:BX134" si="21">BM71+BW71</f>
        <v>2837.2007662855472</v>
      </c>
      <c r="BY71" s="45">
        <f t="shared" ref="BY71:BY134" si="22">BX71*12</f>
        <v>34046.409195426568</v>
      </c>
      <c r="BZ71" s="45">
        <f t="shared" ref="BZ71:BZ134" si="23">BX71*24</f>
        <v>68092.818390853135</v>
      </c>
      <c r="CA71" s="48">
        <v>43101</v>
      </c>
      <c r="CB71" s="49">
        <v>0</v>
      </c>
      <c r="CC71" s="49">
        <v>0</v>
      </c>
    </row>
    <row r="72" spans="1:81">
      <c r="A72" s="41" t="s">
        <v>195</v>
      </c>
      <c r="B72" s="41" t="s">
        <v>78</v>
      </c>
      <c r="C72" s="41" t="s">
        <v>198</v>
      </c>
      <c r="D72" s="42" t="s">
        <v>199</v>
      </c>
      <c r="E72" s="43" t="s">
        <v>62</v>
      </c>
      <c r="F72" s="43" t="s">
        <v>63</v>
      </c>
      <c r="G72" s="43">
        <v>3</v>
      </c>
      <c r="H72" s="44">
        <v>3062.89</v>
      </c>
      <c r="I72" s="45">
        <v>9188.67</v>
      </c>
      <c r="J72" s="45"/>
      <c r="K72" s="45"/>
      <c r="L72" s="45"/>
      <c r="M72" s="45"/>
      <c r="N72" s="45"/>
      <c r="O72" s="45"/>
      <c r="P72" s="45"/>
      <c r="Q72" s="45">
        <v>9188.67</v>
      </c>
      <c r="R72" s="45">
        <v>1837.7340000000002</v>
      </c>
      <c r="S72" s="45">
        <v>137.83005</v>
      </c>
      <c r="T72" s="45">
        <v>91.886700000000005</v>
      </c>
      <c r="U72" s="45">
        <v>18.37734</v>
      </c>
      <c r="V72" s="45">
        <v>229.71675000000002</v>
      </c>
      <c r="W72" s="45">
        <v>735.09360000000004</v>
      </c>
      <c r="X72" s="45">
        <v>275.6601</v>
      </c>
      <c r="Y72" s="45">
        <v>55.132020000000004</v>
      </c>
      <c r="Z72" s="45">
        <v>3381.4305600000002</v>
      </c>
      <c r="AA72" s="45">
        <v>765.72249999999997</v>
      </c>
      <c r="AB72" s="45">
        <v>1020.9633333333333</v>
      </c>
      <c r="AC72" s="45">
        <v>657.50038666666683</v>
      </c>
      <c r="AD72" s="45">
        <v>2444.18622</v>
      </c>
      <c r="AE72" s="45">
        <v>0</v>
      </c>
      <c r="AF72" s="45">
        <v>1191</v>
      </c>
      <c r="AG72" s="45">
        <v>0</v>
      </c>
      <c r="AH72" s="45">
        <v>0</v>
      </c>
      <c r="AI72" s="45">
        <v>0</v>
      </c>
      <c r="AJ72" s="45">
        <v>0</v>
      </c>
      <c r="AK72" s="45">
        <v>9.2100000000000009</v>
      </c>
      <c r="AL72" s="45">
        <v>881.64</v>
      </c>
      <c r="AM72" s="45">
        <v>2081.85</v>
      </c>
      <c r="AN72" s="45">
        <v>7907.4667800000007</v>
      </c>
      <c r="AO72" s="45">
        <v>46.111738049768526</v>
      </c>
      <c r="AP72" s="45">
        <v>3.688939043981482</v>
      </c>
      <c r="AQ72" s="45">
        <v>1.844469521990741</v>
      </c>
      <c r="AR72" s="45">
        <v>32.160345000000007</v>
      </c>
      <c r="AS72" s="45">
        <v>11.835006960000005</v>
      </c>
      <c r="AT72" s="45">
        <v>395.11280999999997</v>
      </c>
      <c r="AU72" s="45">
        <v>15.314450000000001</v>
      </c>
      <c r="AV72" s="45">
        <v>506.06775857574075</v>
      </c>
      <c r="AW72" s="45">
        <v>127.62041666666666</v>
      </c>
      <c r="AX72" s="45">
        <v>75.55128666666667</v>
      </c>
      <c r="AY72" s="45">
        <v>1.9143062499999999</v>
      </c>
      <c r="AZ72" s="45">
        <v>30.628900000000002</v>
      </c>
      <c r="BA72" s="45">
        <v>11.911238888888889</v>
      </c>
      <c r="BB72" s="45">
        <v>91.126422637777793</v>
      </c>
      <c r="BC72" s="45">
        <v>338.75257111000002</v>
      </c>
      <c r="BD72" s="45"/>
      <c r="BE72" s="45">
        <v>0</v>
      </c>
      <c r="BF72" s="45">
        <v>338.75257111000002</v>
      </c>
      <c r="BG72" s="45">
        <v>264.62281250000012</v>
      </c>
      <c r="BH72" s="45"/>
      <c r="BI72" s="45">
        <v>0</v>
      </c>
      <c r="BJ72" s="45"/>
      <c r="BK72" s="45"/>
      <c r="BL72" s="45">
        <v>264.62281250000012</v>
      </c>
      <c r="BM72" s="45">
        <v>18205.579922185741</v>
      </c>
      <c r="BN72" s="45">
        <f t="shared" si="12"/>
        <v>-2.4780864601898508E-7</v>
      </c>
      <c r="BO72" s="45">
        <f t="shared" si="13"/>
        <v>-1.7511810985341613E-7</v>
      </c>
      <c r="BP72" s="46">
        <f t="shared" si="16"/>
        <v>8.6609686609686669</v>
      </c>
      <c r="BQ72" s="46">
        <f t="shared" si="14"/>
        <v>1.8803418803418819</v>
      </c>
      <c r="BR72" s="47">
        <v>3</v>
      </c>
      <c r="BS72" s="46">
        <f t="shared" si="17"/>
        <v>3.4188034188034218</v>
      </c>
      <c r="BT72" s="46">
        <f t="shared" si="18"/>
        <v>12.25</v>
      </c>
      <c r="BU72" s="46">
        <f t="shared" si="19"/>
        <v>13.960113960113972</v>
      </c>
      <c r="BV72" s="45">
        <f t="shared" si="15"/>
        <v>2541.5197041777174</v>
      </c>
      <c r="BW72" s="45">
        <f t="shared" si="20"/>
        <v>2541.5197037547905</v>
      </c>
      <c r="BX72" s="45">
        <f t="shared" si="21"/>
        <v>20747.099625940533</v>
      </c>
      <c r="BY72" s="45">
        <f t="shared" si="22"/>
        <v>248965.19551128638</v>
      </c>
      <c r="BZ72" s="45">
        <f t="shared" si="23"/>
        <v>497930.39102257276</v>
      </c>
      <c r="CA72" s="48">
        <v>43101</v>
      </c>
      <c r="CB72" s="49">
        <v>0</v>
      </c>
      <c r="CC72" s="49">
        <v>0</v>
      </c>
    </row>
    <row r="73" spans="1:81">
      <c r="A73" s="41" t="s">
        <v>195</v>
      </c>
      <c r="B73" s="41" t="s">
        <v>78</v>
      </c>
      <c r="C73" s="41" t="s">
        <v>198</v>
      </c>
      <c r="D73" s="42" t="s">
        <v>200</v>
      </c>
      <c r="E73" s="43" t="s">
        <v>62</v>
      </c>
      <c r="F73" s="43" t="s">
        <v>64</v>
      </c>
      <c r="G73" s="43">
        <v>1</v>
      </c>
      <c r="H73" s="44">
        <v>3062.89</v>
      </c>
      <c r="I73" s="45">
        <v>3062.89</v>
      </c>
      <c r="J73" s="45"/>
      <c r="K73" s="45"/>
      <c r="L73" s="45"/>
      <c r="M73" s="45"/>
      <c r="N73" s="45"/>
      <c r="O73" s="45"/>
      <c r="P73" s="45"/>
      <c r="Q73" s="45">
        <v>3062.89</v>
      </c>
      <c r="R73" s="45">
        <v>612.57799999999997</v>
      </c>
      <c r="S73" s="45">
        <v>45.943349999999995</v>
      </c>
      <c r="T73" s="45">
        <v>30.628899999999998</v>
      </c>
      <c r="U73" s="45">
        <v>6.1257799999999998</v>
      </c>
      <c r="V73" s="45">
        <v>76.572249999999997</v>
      </c>
      <c r="W73" s="45">
        <v>245.03119999999998</v>
      </c>
      <c r="X73" s="45">
        <v>91.88669999999999</v>
      </c>
      <c r="Y73" s="45">
        <v>18.37734</v>
      </c>
      <c r="Z73" s="45">
        <v>1127.1435199999999</v>
      </c>
      <c r="AA73" s="45">
        <v>255.24083333333331</v>
      </c>
      <c r="AB73" s="45">
        <v>340.32111111111107</v>
      </c>
      <c r="AC73" s="45">
        <v>219.16679555555558</v>
      </c>
      <c r="AD73" s="45">
        <v>814.72874000000002</v>
      </c>
      <c r="AE73" s="45">
        <v>0</v>
      </c>
      <c r="AF73" s="45">
        <v>397</v>
      </c>
      <c r="AG73" s="45">
        <v>0</v>
      </c>
      <c r="AH73" s="45">
        <v>0</v>
      </c>
      <c r="AI73" s="45">
        <v>0</v>
      </c>
      <c r="AJ73" s="45">
        <v>0</v>
      </c>
      <c r="AK73" s="45">
        <v>3.0700000000000003</v>
      </c>
      <c r="AL73" s="45">
        <v>293.88</v>
      </c>
      <c r="AM73" s="45">
        <v>693.95</v>
      </c>
      <c r="AN73" s="45">
        <v>2635.8222599999999</v>
      </c>
      <c r="AO73" s="45">
        <v>15.37057934992284</v>
      </c>
      <c r="AP73" s="45">
        <v>1.2296463479938271</v>
      </c>
      <c r="AQ73" s="45">
        <v>0.61482317399691355</v>
      </c>
      <c r="AR73" s="45">
        <v>10.720115000000002</v>
      </c>
      <c r="AS73" s="45">
        <v>3.9450023200000013</v>
      </c>
      <c r="AT73" s="45">
        <v>131.70426999999998</v>
      </c>
      <c r="AU73" s="45">
        <v>5.1048166666666672</v>
      </c>
      <c r="AV73" s="45">
        <v>168.68925285858023</v>
      </c>
      <c r="AW73" s="45">
        <v>42.540138888888883</v>
      </c>
      <c r="AX73" s="45">
        <v>25.183762222222224</v>
      </c>
      <c r="AY73" s="45">
        <v>0.63810208333333329</v>
      </c>
      <c r="AZ73" s="45">
        <v>10.209633333333334</v>
      </c>
      <c r="BA73" s="45">
        <v>3.9704129629629628</v>
      </c>
      <c r="BB73" s="45">
        <v>30.375474212592597</v>
      </c>
      <c r="BC73" s="45">
        <v>112.91752370333333</v>
      </c>
      <c r="BD73" s="45"/>
      <c r="BE73" s="45">
        <v>0</v>
      </c>
      <c r="BF73" s="45">
        <v>112.91752370333333</v>
      </c>
      <c r="BG73" s="45">
        <v>88.207604166666698</v>
      </c>
      <c r="BH73" s="45"/>
      <c r="BI73" s="45">
        <v>0</v>
      </c>
      <c r="BJ73" s="45"/>
      <c r="BK73" s="45"/>
      <c r="BL73" s="45">
        <v>88.207604166666698</v>
      </c>
      <c r="BM73" s="45">
        <v>6068.5266407285808</v>
      </c>
      <c r="BN73" s="45">
        <f t="shared" si="12"/>
        <v>-8.2602882006328366E-8</v>
      </c>
      <c r="BO73" s="45">
        <f t="shared" si="13"/>
        <v>-5.8372703284472042E-8</v>
      </c>
      <c r="BP73" s="46">
        <f t="shared" si="16"/>
        <v>8.6609686609686669</v>
      </c>
      <c r="BQ73" s="46">
        <f t="shared" si="14"/>
        <v>1.8803418803418819</v>
      </c>
      <c r="BR73" s="47">
        <v>3</v>
      </c>
      <c r="BS73" s="46">
        <f t="shared" si="17"/>
        <v>3.4188034188034218</v>
      </c>
      <c r="BT73" s="46">
        <f t="shared" si="18"/>
        <v>12.25</v>
      </c>
      <c r="BU73" s="46">
        <f t="shared" si="19"/>
        <v>13.960113960113972</v>
      </c>
      <c r="BV73" s="45">
        <f t="shared" si="15"/>
        <v>847.17323472590579</v>
      </c>
      <c r="BW73" s="45">
        <f t="shared" si="20"/>
        <v>847.17323458493024</v>
      </c>
      <c r="BX73" s="45">
        <f t="shared" si="21"/>
        <v>6915.6998753135113</v>
      </c>
      <c r="BY73" s="45">
        <f t="shared" si="22"/>
        <v>82988.398503762131</v>
      </c>
      <c r="BZ73" s="45">
        <f t="shared" si="23"/>
        <v>165976.79700752426</v>
      </c>
      <c r="CA73" s="48">
        <v>43101</v>
      </c>
      <c r="CB73" s="49">
        <v>0</v>
      </c>
      <c r="CC73" s="49">
        <v>0</v>
      </c>
    </row>
    <row r="74" spans="1:81">
      <c r="A74" s="41" t="s">
        <v>195</v>
      </c>
      <c r="B74" s="41" t="s">
        <v>16</v>
      </c>
      <c r="C74" s="41" t="s">
        <v>161</v>
      </c>
      <c r="D74" s="42" t="s">
        <v>201</v>
      </c>
      <c r="E74" s="43" t="s">
        <v>62</v>
      </c>
      <c r="F74" s="43" t="s">
        <v>63</v>
      </c>
      <c r="G74" s="43">
        <v>3</v>
      </c>
      <c r="H74" s="44">
        <v>2216.69</v>
      </c>
      <c r="I74" s="45">
        <v>6650.07</v>
      </c>
      <c r="J74" s="45"/>
      <c r="K74" s="45"/>
      <c r="L74" s="45"/>
      <c r="M74" s="45"/>
      <c r="N74" s="45"/>
      <c r="O74" s="45"/>
      <c r="P74" s="45"/>
      <c r="Q74" s="45">
        <v>6650.07</v>
      </c>
      <c r="R74" s="45">
        <v>1330.0140000000001</v>
      </c>
      <c r="S74" s="45">
        <v>99.751049999999992</v>
      </c>
      <c r="T74" s="45">
        <v>66.500699999999995</v>
      </c>
      <c r="U74" s="45">
        <v>13.300139999999999</v>
      </c>
      <c r="V74" s="45">
        <v>166.25175000000002</v>
      </c>
      <c r="W74" s="45">
        <v>532.00559999999996</v>
      </c>
      <c r="X74" s="45">
        <v>199.50209999999998</v>
      </c>
      <c r="Y74" s="45">
        <v>39.900419999999997</v>
      </c>
      <c r="Z74" s="45">
        <v>2447.2257600000003</v>
      </c>
      <c r="AA74" s="45">
        <v>554.1724999999999</v>
      </c>
      <c r="AB74" s="45">
        <v>738.89666666666665</v>
      </c>
      <c r="AC74" s="45">
        <v>475.84945333333337</v>
      </c>
      <c r="AD74" s="45">
        <v>1768.9186199999999</v>
      </c>
      <c r="AE74" s="45">
        <v>140.99580000000003</v>
      </c>
      <c r="AF74" s="45">
        <v>1191</v>
      </c>
      <c r="AG74" s="45">
        <v>0</v>
      </c>
      <c r="AH74" s="45">
        <v>145.74</v>
      </c>
      <c r="AI74" s="45">
        <v>28.650000000000002</v>
      </c>
      <c r="AJ74" s="45">
        <v>0</v>
      </c>
      <c r="AK74" s="45">
        <v>9.2100000000000009</v>
      </c>
      <c r="AL74" s="45">
        <v>0</v>
      </c>
      <c r="AM74" s="45">
        <v>1515.5958000000003</v>
      </c>
      <c r="AN74" s="45">
        <v>5731.7401800000007</v>
      </c>
      <c r="AO74" s="45">
        <v>33.372216637731484</v>
      </c>
      <c r="AP74" s="45">
        <v>2.6697773310185187</v>
      </c>
      <c r="AQ74" s="45">
        <v>1.3348886655092593</v>
      </c>
      <c r="AR74" s="45">
        <v>23.275245000000002</v>
      </c>
      <c r="AS74" s="45">
        <v>8.5652901600000035</v>
      </c>
      <c r="AT74" s="45">
        <v>285.95300999999995</v>
      </c>
      <c r="AU74" s="45">
        <v>11.083450000000001</v>
      </c>
      <c r="AV74" s="45">
        <v>366.25387779425927</v>
      </c>
      <c r="AW74" s="45">
        <v>92.362083333333331</v>
      </c>
      <c r="AX74" s="45">
        <v>54.678353333333334</v>
      </c>
      <c r="AY74" s="45">
        <v>1.3854312499999999</v>
      </c>
      <c r="AZ74" s="45">
        <v>22.166900000000002</v>
      </c>
      <c r="BA74" s="45">
        <v>8.6204611111111102</v>
      </c>
      <c r="BB74" s="45">
        <v>65.950468282222232</v>
      </c>
      <c r="BC74" s="45">
        <v>245.16369731</v>
      </c>
      <c r="BD74" s="45"/>
      <c r="BE74" s="45">
        <v>0</v>
      </c>
      <c r="BF74" s="45">
        <v>245.16369731</v>
      </c>
      <c r="BG74" s="45">
        <v>202.74031250000002</v>
      </c>
      <c r="BH74" s="45"/>
      <c r="BI74" s="45">
        <v>0</v>
      </c>
      <c r="BJ74" s="45"/>
      <c r="BK74" s="45"/>
      <c r="BL74" s="45">
        <v>202.74031250000002</v>
      </c>
      <c r="BM74" s="45">
        <v>13195.968067604259</v>
      </c>
      <c r="BN74" s="45">
        <f t="shared" si="12"/>
        <v>-2.4780864601898508E-7</v>
      </c>
      <c r="BO74" s="45">
        <f t="shared" si="13"/>
        <v>-1.7511810985341613E-7</v>
      </c>
      <c r="BP74" s="46">
        <f t="shared" si="16"/>
        <v>8.6609686609686669</v>
      </c>
      <c r="BQ74" s="46">
        <f t="shared" si="14"/>
        <v>1.8803418803418819</v>
      </c>
      <c r="BR74" s="47">
        <v>3</v>
      </c>
      <c r="BS74" s="46">
        <f t="shared" si="17"/>
        <v>3.4188034188034218</v>
      </c>
      <c r="BT74" s="46">
        <f t="shared" si="18"/>
        <v>12.25</v>
      </c>
      <c r="BU74" s="46">
        <f t="shared" si="19"/>
        <v>13.960113960113972</v>
      </c>
      <c r="BV74" s="45">
        <f t="shared" si="15"/>
        <v>1842.1721803187631</v>
      </c>
      <c r="BW74" s="45">
        <f t="shared" si="20"/>
        <v>1842.1721798958363</v>
      </c>
      <c r="BX74" s="45">
        <f t="shared" si="21"/>
        <v>15038.140247500096</v>
      </c>
      <c r="BY74" s="45">
        <f t="shared" si="22"/>
        <v>180457.68297000116</v>
      </c>
      <c r="BZ74" s="45">
        <f t="shared" si="23"/>
        <v>360915.36594000232</v>
      </c>
      <c r="CA74" s="48">
        <v>43101</v>
      </c>
      <c r="CB74" s="49">
        <v>0</v>
      </c>
      <c r="CC74" s="49">
        <v>0</v>
      </c>
    </row>
    <row r="75" spans="1:81">
      <c r="A75" s="41" t="s">
        <v>202</v>
      </c>
      <c r="B75" s="41" t="s">
        <v>73</v>
      </c>
      <c r="C75" s="41" t="s">
        <v>178</v>
      </c>
      <c r="D75" s="42" t="s">
        <v>203</v>
      </c>
      <c r="E75" s="43" t="s">
        <v>62</v>
      </c>
      <c r="F75" s="43" t="s">
        <v>63</v>
      </c>
      <c r="G75" s="43">
        <v>1</v>
      </c>
      <c r="H75" s="44">
        <v>1041.5999999999999</v>
      </c>
      <c r="I75" s="45">
        <v>1041.5999999999999</v>
      </c>
      <c r="J75" s="45"/>
      <c r="K75" s="45"/>
      <c r="L75" s="45"/>
      <c r="M75" s="45"/>
      <c r="N75" s="45"/>
      <c r="O75" s="45"/>
      <c r="P75" s="45"/>
      <c r="Q75" s="45">
        <v>1041.5999999999999</v>
      </c>
      <c r="R75" s="45">
        <v>208.32</v>
      </c>
      <c r="S75" s="45">
        <v>15.623999999999999</v>
      </c>
      <c r="T75" s="45">
        <v>10.415999999999999</v>
      </c>
      <c r="U75" s="45">
        <v>2.0831999999999997</v>
      </c>
      <c r="V75" s="45">
        <v>26.04</v>
      </c>
      <c r="W75" s="45">
        <v>83.327999999999989</v>
      </c>
      <c r="X75" s="45">
        <v>31.247999999999998</v>
      </c>
      <c r="Y75" s="45">
        <v>6.2495999999999992</v>
      </c>
      <c r="Z75" s="45">
        <v>383.30879999999996</v>
      </c>
      <c r="AA75" s="45">
        <v>86.799999999999983</v>
      </c>
      <c r="AB75" s="45">
        <v>115.73333333333332</v>
      </c>
      <c r="AC75" s="45">
        <v>74.532266666666672</v>
      </c>
      <c r="AD75" s="45">
        <v>277.06559999999996</v>
      </c>
      <c r="AE75" s="45">
        <v>117.504</v>
      </c>
      <c r="AF75" s="45">
        <v>397</v>
      </c>
      <c r="AG75" s="45">
        <v>0</v>
      </c>
      <c r="AH75" s="45">
        <v>32.619999999999997</v>
      </c>
      <c r="AI75" s="45">
        <v>0</v>
      </c>
      <c r="AJ75" s="45">
        <v>0</v>
      </c>
      <c r="AK75" s="45">
        <v>3.0700000000000003</v>
      </c>
      <c r="AL75" s="45">
        <v>0</v>
      </c>
      <c r="AM75" s="45">
        <v>550.19400000000007</v>
      </c>
      <c r="AN75" s="45">
        <v>1210.5684000000001</v>
      </c>
      <c r="AO75" s="45">
        <v>5.2270879629629627</v>
      </c>
      <c r="AP75" s="45">
        <v>0.418167037037037</v>
      </c>
      <c r="AQ75" s="45">
        <v>0.2090835185185185</v>
      </c>
      <c r="AR75" s="45">
        <v>3.6456000000000004</v>
      </c>
      <c r="AS75" s="45">
        <v>1.3415808000000005</v>
      </c>
      <c r="AT75" s="45">
        <v>44.788799999999995</v>
      </c>
      <c r="AU75" s="45">
        <v>1.736</v>
      </c>
      <c r="AV75" s="45">
        <v>57.366319318518514</v>
      </c>
      <c r="AW75" s="45">
        <v>14.466666666666665</v>
      </c>
      <c r="AX75" s="45">
        <v>8.5642666666666667</v>
      </c>
      <c r="AY75" s="45">
        <v>0.21699999999999997</v>
      </c>
      <c r="AZ75" s="45">
        <v>3.472</v>
      </c>
      <c r="BA75" s="45">
        <v>1.350222222222222</v>
      </c>
      <c r="BB75" s="45">
        <v>10.329817244444445</v>
      </c>
      <c r="BC75" s="45">
        <v>38.3999728</v>
      </c>
      <c r="BD75" s="45"/>
      <c r="BE75" s="45">
        <v>0</v>
      </c>
      <c r="BF75" s="45">
        <v>38.3999728</v>
      </c>
      <c r="BG75" s="45">
        <v>48.642916666666657</v>
      </c>
      <c r="BH75" s="45"/>
      <c r="BI75" s="45">
        <v>0</v>
      </c>
      <c r="BJ75" s="45"/>
      <c r="BK75" s="45"/>
      <c r="BL75" s="45">
        <v>48.642916666666657</v>
      </c>
      <c r="BM75" s="45">
        <v>2396.577608785185</v>
      </c>
      <c r="BN75" s="45">
        <f t="shared" si="12"/>
        <v>-8.2602882006328366E-8</v>
      </c>
      <c r="BO75" s="45">
        <f t="shared" si="13"/>
        <v>-5.8372703284472042E-8</v>
      </c>
      <c r="BP75" s="46">
        <f t="shared" si="16"/>
        <v>8.8629737609329435</v>
      </c>
      <c r="BQ75" s="46">
        <f t="shared" si="14"/>
        <v>1.9241982507288626</v>
      </c>
      <c r="BR75" s="47">
        <v>5</v>
      </c>
      <c r="BS75" s="46">
        <f t="shared" si="17"/>
        <v>5.8309037900874632</v>
      </c>
      <c r="BT75" s="46">
        <f t="shared" si="18"/>
        <v>14.25</v>
      </c>
      <c r="BU75" s="46">
        <f t="shared" si="19"/>
        <v>16.618075801749271</v>
      </c>
      <c r="BV75" s="45">
        <f t="shared" si="15"/>
        <v>398.26508365224464</v>
      </c>
      <c r="BW75" s="45">
        <f t="shared" si="20"/>
        <v>398.26508351126904</v>
      </c>
      <c r="BX75" s="45">
        <f t="shared" si="21"/>
        <v>2794.8426922964541</v>
      </c>
      <c r="BY75" s="45">
        <f t="shared" si="22"/>
        <v>33538.112307557451</v>
      </c>
      <c r="BZ75" s="45">
        <f t="shared" si="23"/>
        <v>67076.224615114901</v>
      </c>
      <c r="CA75" s="48">
        <v>43101</v>
      </c>
      <c r="CB75" s="49">
        <v>0</v>
      </c>
      <c r="CC75" s="49">
        <v>0</v>
      </c>
    </row>
    <row r="76" spans="1:81">
      <c r="A76" s="41" t="s">
        <v>204</v>
      </c>
      <c r="B76" s="41" t="s">
        <v>78</v>
      </c>
      <c r="C76" s="41" t="s">
        <v>205</v>
      </c>
      <c r="D76" s="42" t="s">
        <v>206</v>
      </c>
      <c r="E76" s="43" t="s">
        <v>62</v>
      </c>
      <c r="F76" s="43" t="s">
        <v>63</v>
      </c>
      <c r="G76" s="43">
        <v>1</v>
      </c>
      <c r="H76" s="44">
        <v>3062.89</v>
      </c>
      <c r="I76" s="45">
        <v>3062.89</v>
      </c>
      <c r="J76" s="45"/>
      <c r="K76" s="45"/>
      <c r="L76" s="45"/>
      <c r="M76" s="45"/>
      <c r="N76" s="45"/>
      <c r="O76" s="45"/>
      <c r="P76" s="45"/>
      <c r="Q76" s="45">
        <v>3062.89</v>
      </c>
      <c r="R76" s="45">
        <v>612.57799999999997</v>
      </c>
      <c r="S76" s="45">
        <v>45.943349999999995</v>
      </c>
      <c r="T76" s="45">
        <v>30.628899999999998</v>
      </c>
      <c r="U76" s="45">
        <v>6.1257799999999998</v>
      </c>
      <c r="V76" s="45">
        <v>76.572249999999997</v>
      </c>
      <c r="W76" s="45">
        <v>245.03119999999998</v>
      </c>
      <c r="X76" s="45">
        <v>91.88669999999999</v>
      </c>
      <c r="Y76" s="45">
        <v>18.37734</v>
      </c>
      <c r="Z76" s="45">
        <v>1127.1435199999999</v>
      </c>
      <c r="AA76" s="45">
        <v>255.24083333333331</v>
      </c>
      <c r="AB76" s="45">
        <v>340.32111111111107</v>
      </c>
      <c r="AC76" s="45">
        <v>219.16679555555558</v>
      </c>
      <c r="AD76" s="45">
        <v>814.72874000000002</v>
      </c>
      <c r="AE76" s="45">
        <v>0</v>
      </c>
      <c r="AF76" s="45">
        <v>397</v>
      </c>
      <c r="AG76" s="45">
        <v>0</v>
      </c>
      <c r="AH76" s="45">
        <v>0</v>
      </c>
      <c r="AI76" s="45">
        <v>0</v>
      </c>
      <c r="AJ76" s="45">
        <v>0</v>
      </c>
      <c r="AK76" s="45">
        <v>3.0700000000000003</v>
      </c>
      <c r="AL76" s="45">
        <v>293.88</v>
      </c>
      <c r="AM76" s="45">
        <v>693.95</v>
      </c>
      <c r="AN76" s="45">
        <v>2635.8222599999999</v>
      </c>
      <c r="AO76" s="45">
        <v>15.37057934992284</v>
      </c>
      <c r="AP76" s="45">
        <v>1.2296463479938271</v>
      </c>
      <c r="AQ76" s="45">
        <v>0.61482317399691355</v>
      </c>
      <c r="AR76" s="45">
        <v>10.720115000000002</v>
      </c>
      <c r="AS76" s="45">
        <v>3.9450023200000013</v>
      </c>
      <c r="AT76" s="45">
        <v>131.70426999999998</v>
      </c>
      <c r="AU76" s="45">
        <v>5.1048166666666672</v>
      </c>
      <c r="AV76" s="45">
        <v>168.68925285858023</v>
      </c>
      <c r="AW76" s="45">
        <v>42.540138888888883</v>
      </c>
      <c r="AX76" s="45">
        <v>25.183762222222224</v>
      </c>
      <c r="AY76" s="45">
        <v>0.63810208333333329</v>
      </c>
      <c r="AZ76" s="45">
        <v>10.209633333333334</v>
      </c>
      <c r="BA76" s="45">
        <v>3.9704129629629628</v>
      </c>
      <c r="BB76" s="45">
        <v>30.375474212592597</v>
      </c>
      <c r="BC76" s="45">
        <v>112.91752370333333</v>
      </c>
      <c r="BD76" s="45"/>
      <c r="BE76" s="45">
        <v>0</v>
      </c>
      <c r="BF76" s="45">
        <v>112.91752370333333</v>
      </c>
      <c r="BG76" s="45">
        <v>88.207604166666698</v>
      </c>
      <c r="BH76" s="45"/>
      <c r="BI76" s="45">
        <v>0</v>
      </c>
      <c r="BJ76" s="45"/>
      <c r="BK76" s="45"/>
      <c r="BL76" s="45">
        <v>88.207604166666698</v>
      </c>
      <c r="BM76" s="45">
        <v>6068.5266407285808</v>
      </c>
      <c r="BN76" s="45">
        <f t="shared" si="12"/>
        <v>-8.2602882006328366E-8</v>
      </c>
      <c r="BO76" s="45">
        <f t="shared" si="13"/>
        <v>-5.8372703284472042E-8</v>
      </c>
      <c r="BP76" s="46">
        <f t="shared" si="16"/>
        <v>8.8629737609329435</v>
      </c>
      <c r="BQ76" s="46">
        <f t="shared" si="14"/>
        <v>1.9241982507288626</v>
      </c>
      <c r="BR76" s="47">
        <v>5</v>
      </c>
      <c r="BS76" s="46">
        <f t="shared" si="17"/>
        <v>5.8309037900874632</v>
      </c>
      <c r="BT76" s="46">
        <f t="shared" si="18"/>
        <v>14.25</v>
      </c>
      <c r="BU76" s="46">
        <f t="shared" si="19"/>
        <v>16.618075801749271</v>
      </c>
      <c r="BV76" s="45">
        <f t="shared" si="15"/>
        <v>1008.4723571821969</v>
      </c>
      <c r="BW76" s="45">
        <f t="shared" si="20"/>
        <v>1008.4723570412214</v>
      </c>
      <c r="BX76" s="45">
        <f t="shared" si="21"/>
        <v>7076.9989977698024</v>
      </c>
      <c r="BY76" s="45">
        <f t="shared" si="22"/>
        <v>84923.987973237628</v>
      </c>
      <c r="BZ76" s="45">
        <f t="shared" si="23"/>
        <v>169847.97594647526</v>
      </c>
      <c r="CA76" s="48">
        <v>43101</v>
      </c>
      <c r="CB76" s="49">
        <v>0</v>
      </c>
      <c r="CC76" s="49">
        <v>0</v>
      </c>
    </row>
    <row r="77" spans="1:81">
      <c r="A77" s="41" t="s">
        <v>204</v>
      </c>
      <c r="B77" s="41" t="s">
        <v>14</v>
      </c>
      <c r="C77" s="41" t="s">
        <v>207</v>
      </c>
      <c r="D77" s="42" t="s">
        <v>208</v>
      </c>
      <c r="E77" s="43" t="s">
        <v>62</v>
      </c>
      <c r="F77" s="43" t="s">
        <v>63</v>
      </c>
      <c r="G77" s="43">
        <v>2</v>
      </c>
      <c r="H77" s="44">
        <v>1281.1600000000001</v>
      </c>
      <c r="I77" s="45">
        <v>2562.3200000000002</v>
      </c>
      <c r="J77" s="45"/>
      <c r="K77" s="45"/>
      <c r="L77" s="45"/>
      <c r="M77" s="45"/>
      <c r="N77" s="45"/>
      <c r="O77" s="45"/>
      <c r="P77" s="45"/>
      <c r="Q77" s="45">
        <v>2562.3200000000002</v>
      </c>
      <c r="R77" s="45">
        <v>512.46400000000006</v>
      </c>
      <c r="S77" s="45">
        <v>38.434800000000003</v>
      </c>
      <c r="T77" s="45">
        <v>25.623200000000001</v>
      </c>
      <c r="U77" s="45">
        <v>5.1246400000000003</v>
      </c>
      <c r="V77" s="45">
        <v>64.058000000000007</v>
      </c>
      <c r="W77" s="45">
        <v>204.98560000000001</v>
      </c>
      <c r="X77" s="45">
        <v>76.869600000000005</v>
      </c>
      <c r="Y77" s="45">
        <v>15.373920000000002</v>
      </c>
      <c r="Z77" s="45">
        <v>942.93376000000001</v>
      </c>
      <c r="AA77" s="45">
        <v>213.52666666666667</v>
      </c>
      <c r="AB77" s="45">
        <v>284.70222222222225</v>
      </c>
      <c r="AC77" s="45">
        <v>183.34823111111115</v>
      </c>
      <c r="AD77" s="45">
        <v>681.57712000000015</v>
      </c>
      <c r="AE77" s="45">
        <v>206.26079999999999</v>
      </c>
      <c r="AF77" s="45">
        <v>794</v>
      </c>
      <c r="AG77" s="45">
        <v>0</v>
      </c>
      <c r="AH77" s="45">
        <v>65.08</v>
      </c>
      <c r="AI77" s="45">
        <v>0</v>
      </c>
      <c r="AJ77" s="45">
        <v>0</v>
      </c>
      <c r="AK77" s="45">
        <v>6.1400000000000006</v>
      </c>
      <c r="AL77" s="45">
        <v>0</v>
      </c>
      <c r="AM77" s="45">
        <v>1071.4808</v>
      </c>
      <c r="AN77" s="45">
        <v>2695.9916800000001</v>
      </c>
      <c r="AO77" s="45">
        <v>12.858556095679015</v>
      </c>
      <c r="AP77" s="45">
        <v>1.0286844876543211</v>
      </c>
      <c r="AQ77" s="45">
        <v>0.51434224382716054</v>
      </c>
      <c r="AR77" s="45">
        <v>8.9681200000000025</v>
      </c>
      <c r="AS77" s="45">
        <v>3.3002681600000017</v>
      </c>
      <c r="AT77" s="45">
        <v>110.17976</v>
      </c>
      <c r="AU77" s="45">
        <v>4.2705333333333337</v>
      </c>
      <c r="AV77" s="45">
        <v>141.12026432049385</v>
      </c>
      <c r="AW77" s="45">
        <v>35.587777777777781</v>
      </c>
      <c r="AX77" s="45">
        <v>21.067964444444446</v>
      </c>
      <c r="AY77" s="45">
        <v>0.53381666666666672</v>
      </c>
      <c r="AZ77" s="45">
        <v>8.5410666666666675</v>
      </c>
      <c r="BA77" s="45">
        <v>3.321525925925926</v>
      </c>
      <c r="BB77" s="45">
        <v>25.411191745185192</v>
      </c>
      <c r="BC77" s="45">
        <v>94.46334322666668</v>
      </c>
      <c r="BD77" s="45">
        <v>283.68542857142859</v>
      </c>
      <c r="BE77" s="45">
        <v>283.68542857142859</v>
      </c>
      <c r="BF77" s="45">
        <v>378.14877179809525</v>
      </c>
      <c r="BG77" s="45">
        <v>135.16020833333334</v>
      </c>
      <c r="BH77" s="45"/>
      <c r="BI77" s="45">
        <v>0</v>
      </c>
      <c r="BJ77" s="45"/>
      <c r="BK77" s="45"/>
      <c r="BL77" s="45">
        <v>135.16020833333334</v>
      </c>
      <c r="BM77" s="45">
        <v>5912.740924451924</v>
      </c>
      <c r="BN77" s="45">
        <f t="shared" si="12"/>
        <v>-1.6520576401265673E-7</v>
      </c>
      <c r="BO77" s="45">
        <f t="shared" si="13"/>
        <v>-1.1674540656894408E-7</v>
      </c>
      <c r="BP77" s="46">
        <f t="shared" si="16"/>
        <v>8.8629737609329435</v>
      </c>
      <c r="BQ77" s="46">
        <f t="shared" si="14"/>
        <v>1.9241982507288626</v>
      </c>
      <c r="BR77" s="47">
        <v>5</v>
      </c>
      <c r="BS77" s="46">
        <f t="shared" si="17"/>
        <v>5.8309037900874632</v>
      </c>
      <c r="BT77" s="46">
        <f t="shared" si="18"/>
        <v>14.25</v>
      </c>
      <c r="BU77" s="46">
        <f t="shared" si="19"/>
        <v>16.618075801749271</v>
      </c>
      <c r="BV77" s="45">
        <f t="shared" si="15"/>
        <v>982.5837687396164</v>
      </c>
      <c r="BW77" s="45">
        <f t="shared" si="20"/>
        <v>982.5837684576652</v>
      </c>
      <c r="BX77" s="45">
        <f t="shared" si="21"/>
        <v>6895.3246929095894</v>
      </c>
      <c r="BY77" s="45">
        <f t="shared" si="22"/>
        <v>82743.896314915066</v>
      </c>
      <c r="BZ77" s="45">
        <f t="shared" si="23"/>
        <v>165487.79262983013</v>
      </c>
      <c r="CA77" s="48">
        <v>43101</v>
      </c>
      <c r="CB77" s="49">
        <v>0</v>
      </c>
      <c r="CC77" s="49">
        <v>0</v>
      </c>
    </row>
    <row r="78" spans="1:81">
      <c r="A78" s="41" t="s">
        <v>204</v>
      </c>
      <c r="B78" s="41" t="s">
        <v>15</v>
      </c>
      <c r="C78" s="41" t="s">
        <v>207</v>
      </c>
      <c r="D78" s="42" t="s">
        <v>209</v>
      </c>
      <c r="E78" s="43" t="s">
        <v>62</v>
      </c>
      <c r="F78" s="43" t="s">
        <v>63</v>
      </c>
      <c r="G78" s="43">
        <v>2</v>
      </c>
      <c r="H78" s="44">
        <v>1281.1600000000001</v>
      </c>
      <c r="I78" s="45">
        <v>2562.3200000000002</v>
      </c>
      <c r="J78" s="45"/>
      <c r="K78" s="45"/>
      <c r="L78" s="45">
        <v>389.02728438095244</v>
      </c>
      <c r="M78" s="45"/>
      <c r="N78" s="45"/>
      <c r="O78" s="45"/>
      <c r="P78" s="45"/>
      <c r="Q78" s="45">
        <v>2951.3472843809527</v>
      </c>
      <c r="R78" s="45">
        <v>590.26945687619059</v>
      </c>
      <c r="S78" s="45">
        <v>44.270209265714286</v>
      </c>
      <c r="T78" s="45">
        <v>29.513472843809527</v>
      </c>
      <c r="U78" s="45">
        <v>5.9026945687619055</v>
      </c>
      <c r="V78" s="45">
        <v>73.783682109523824</v>
      </c>
      <c r="W78" s="45">
        <v>236.10778275047622</v>
      </c>
      <c r="X78" s="45">
        <v>88.540418531428571</v>
      </c>
      <c r="Y78" s="45">
        <v>17.708083706285716</v>
      </c>
      <c r="Z78" s="45">
        <v>1086.0958006521905</v>
      </c>
      <c r="AA78" s="45">
        <v>245.94560703174605</v>
      </c>
      <c r="AB78" s="45">
        <v>327.92747604232807</v>
      </c>
      <c r="AC78" s="45">
        <v>211.18529457125931</v>
      </c>
      <c r="AD78" s="45">
        <v>785.05837764533339</v>
      </c>
      <c r="AE78" s="45">
        <v>206.26079999999999</v>
      </c>
      <c r="AF78" s="45">
        <v>794</v>
      </c>
      <c r="AG78" s="45">
        <v>0</v>
      </c>
      <c r="AH78" s="45">
        <v>65.08</v>
      </c>
      <c r="AI78" s="45">
        <v>0</v>
      </c>
      <c r="AJ78" s="45">
        <v>0</v>
      </c>
      <c r="AK78" s="45">
        <v>6.1400000000000006</v>
      </c>
      <c r="AL78" s="45">
        <v>0</v>
      </c>
      <c r="AM78" s="45">
        <v>1071.4808</v>
      </c>
      <c r="AN78" s="45">
        <v>2942.634978297524</v>
      </c>
      <c r="AO78" s="45">
        <v>14.810821682710356</v>
      </c>
      <c r="AP78" s="45">
        <v>1.1848657346168285</v>
      </c>
      <c r="AQ78" s="45">
        <v>0.59243286730841427</v>
      </c>
      <c r="AR78" s="45">
        <v>10.329715495333335</v>
      </c>
      <c r="AS78" s="45">
        <v>3.8013353022826686</v>
      </c>
      <c r="AT78" s="45">
        <v>126.90793322838095</v>
      </c>
      <c r="AU78" s="45">
        <v>4.9189121406349212</v>
      </c>
      <c r="AV78" s="45">
        <v>162.54601645126746</v>
      </c>
      <c r="AW78" s="45">
        <v>40.990934505291008</v>
      </c>
      <c r="AX78" s="45">
        <v>24.266633227132278</v>
      </c>
      <c r="AY78" s="45">
        <v>0.61486401757936515</v>
      </c>
      <c r="AZ78" s="45">
        <v>9.8378242812698424</v>
      </c>
      <c r="BA78" s="45">
        <v>3.8258205538271608</v>
      </c>
      <c r="BB78" s="45">
        <v>29.269276183316681</v>
      </c>
      <c r="BC78" s="45">
        <v>108.80535276841633</v>
      </c>
      <c r="BD78" s="45">
        <v>326.75630648503403</v>
      </c>
      <c r="BE78" s="45">
        <v>326.75630648503403</v>
      </c>
      <c r="BF78" s="45">
        <v>435.56165925345033</v>
      </c>
      <c r="BG78" s="45">
        <v>135.16020833333332</v>
      </c>
      <c r="BH78" s="45"/>
      <c r="BI78" s="45">
        <v>0</v>
      </c>
      <c r="BJ78" s="45"/>
      <c r="BK78" s="45"/>
      <c r="BL78" s="45">
        <v>135.16020833333332</v>
      </c>
      <c r="BM78" s="45">
        <v>6627.2501467165293</v>
      </c>
      <c r="BN78" s="45">
        <f t="shared" si="12"/>
        <v>-1.6520576401265673E-7</v>
      </c>
      <c r="BO78" s="45">
        <f t="shared" si="13"/>
        <v>-1.1674540656894408E-7</v>
      </c>
      <c r="BP78" s="46">
        <f t="shared" si="16"/>
        <v>8.8629737609329435</v>
      </c>
      <c r="BQ78" s="46">
        <f t="shared" si="14"/>
        <v>1.9241982507288626</v>
      </c>
      <c r="BR78" s="47">
        <v>5</v>
      </c>
      <c r="BS78" s="46">
        <f t="shared" si="17"/>
        <v>5.8309037900874632</v>
      </c>
      <c r="BT78" s="46">
        <f t="shared" si="18"/>
        <v>14.25</v>
      </c>
      <c r="BU78" s="46">
        <f t="shared" si="19"/>
        <v>16.618075801749271</v>
      </c>
      <c r="BV78" s="45">
        <f t="shared" si="15"/>
        <v>1101.3214529060378</v>
      </c>
      <c r="BW78" s="45">
        <f t="shared" si="20"/>
        <v>1101.3214526240868</v>
      </c>
      <c r="BX78" s="45">
        <f t="shared" si="21"/>
        <v>7728.5715993406156</v>
      </c>
      <c r="BY78" s="45">
        <f t="shared" si="22"/>
        <v>92742.859192087388</v>
      </c>
      <c r="BZ78" s="45">
        <f t="shared" si="23"/>
        <v>185485.71838417478</v>
      </c>
      <c r="CA78" s="48">
        <v>43101</v>
      </c>
      <c r="CB78" s="49">
        <v>0</v>
      </c>
      <c r="CC78" s="49">
        <v>0</v>
      </c>
    </row>
    <row r="79" spans="1:81">
      <c r="A79" s="41" t="s">
        <v>210</v>
      </c>
      <c r="B79" s="41" t="s">
        <v>78</v>
      </c>
      <c r="C79" s="41" t="s">
        <v>211</v>
      </c>
      <c r="D79" s="42" t="s">
        <v>212</v>
      </c>
      <c r="E79" s="43" t="s">
        <v>62</v>
      </c>
      <c r="F79" s="43" t="s">
        <v>63</v>
      </c>
      <c r="G79" s="43">
        <v>2</v>
      </c>
      <c r="H79" s="44">
        <v>2973.68</v>
      </c>
      <c r="I79" s="45">
        <v>5947.36</v>
      </c>
      <c r="J79" s="45"/>
      <c r="K79" s="45"/>
      <c r="L79" s="45"/>
      <c r="M79" s="45"/>
      <c r="N79" s="45"/>
      <c r="O79" s="45"/>
      <c r="P79" s="45"/>
      <c r="Q79" s="45">
        <v>5947.36</v>
      </c>
      <c r="R79" s="45">
        <v>1189.472</v>
      </c>
      <c r="S79" s="45">
        <v>89.210399999999993</v>
      </c>
      <c r="T79" s="45">
        <v>59.473599999999998</v>
      </c>
      <c r="U79" s="45">
        <v>11.89472</v>
      </c>
      <c r="V79" s="45">
        <v>148.684</v>
      </c>
      <c r="W79" s="45">
        <v>475.78879999999998</v>
      </c>
      <c r="X79" s="45">
        <v>178.42079999999999</v>
      </c>
      <c r="Y79" s="45">
        <v>35.684159999999999</v>
      </c>
      <c r="Z79" s="45">
        <v>2188.6284799999999</v>
      </c>
      <c r="AA79" s="45">
        <v>495.61333333333329</v>
      </c>
      <c r="AB79" s="45">
        <v>660.81777777777768</v>
      </c>
      <c r="AC79" s="45">
        <v>425.56664888888895</v>
      </c>
      <c r="AD79" s="45">
        <v>1581.99776</v>
      </c>
      <c r="AE79" s="45">
        <v>3.1584000000000287</v>
      </c>
      <c r="AF79" s="45">
        <v>648.79999999999995</v>
      </c>
      <c r="AG79" s="45">
        <v>0</v>
      </c>
      <c r="AH79" s="45">
        <v>0</v>
      </c>
      <c r="AI79" s="45">
        <v>0</v>
      </c>
      <c r="AJ79" s="45">
        <v>0</v>
      </c>
      <c r="AK79" s="45">
        <v>6.1400000000000006</v>
      </c>
      <c r="AL79" s="45">
        <v>587.76</v>
      </c>
      <c r="AM79" s="45">
        <v>1245.8584000000001</v>
      </c>
      <c r="AN79" s="45">
        <v>5016.4846400000006</v>
      </c>
      <c r="AO79" s="45">
        <v>29.845789043209876</v>
      </c>
      <c r="AP79" s="45">
        <v>2.38766312345679</v>
      </c>
      <c r="AQ79" s="45">
        <v>1.193831561728395</v>
      </c>
      <c r="AR79" s="45">
        <v>20.815760000000001</v>
      </c>
      <c r="AS79" s="45">
        <v>7.6601996800000025</v>
      </c>
      <c r="AT79" s="45">
        <v>255.73647999999997</v>
      </c>
      <c r="AU79" s="45">
        <v>9.9122666666666674</v>
      </c>
      <c r="AV79" s="45">
        <v>327.55199007506172</v>
      </c>
      <c r="AW79" s="45">
        <v>82.60222222222221</v>
      </c>
      <c r="AX79" s="45">
        <v>48.900515555555558</v>
      </c>
      <c r="AY79" s="45">
        <v>1.2390333333333332</v>
      </c>
      <c r="AZ79" s="45">
        <v>19.824533333333335</v>
      </c>
      <c r="BA79" s="45">
        <v>7.7095407407407404</v>
      </c>
      <c r="BB79" s="45">
        <v>58.981511028148155</v>
      </c>
      <c r="BC79" s="45">
        <v>219.25735621333337</v>
      </c>
      <c r="BD79" s="45"/>
      <c r="BE79" s="45">
        <v>0</v>
      </c>
      <c r="BF79" s="45">
        <v>219.25735621333337</v>
      </c>
      <c r="BG79" s="45">
        <v>176.4152083333334</v>
      </c>
      <c r="BH79" s="45"/>
      <c r="BI79" s="45">
        <v>0</v>
      </c>
      <c r="BJ79" s="45"/>
      <c r="BK79" s="45"/>
      <c r="BL79" s="45">
        <v>176.4152083333334</v>
      </c>
      <c r="BM79" s="45">
        <v>11687.069194621728</v>
      </c>
      <c r="BN79" s="45">
        <f t="shared" si="12"/>
        <v>-1.6520576401265673E-7</v>
      </c>
      <c r="BO79" s="45">
        <f t="shared" si="13"/>
        <v>-1.1674540656894408E-7</v>
      </c>
      <c r="BP79" s="46">
        <f t="shared" si="16"/>
        <v>8.5633802816901436</v>
      </c>
      <c r="BQ79" s="46">
        <f t="shared" si="14"/>
        <v>1.8591549295774654</v>
      </c>
      <c r="BR79" s="47">
        <v>2</v>
      </c>
      <c r="BS79" s="46">
        <f t="shared" si="17"/>
        <v>2.2535211267605644</v>
      </c>
      <c r="BT79" s="46">
        <f t="shared" si="18"/>
        <v>11.25</v>
      </c>
      <c r="BU79" s="46">
        <f t="shared" si="19"/>
        <v>12.676056338028173</v>
      </c>
      <c r="BV79" s="45">
        <f t="shared" si="15"/>
        <v>1481.4594753388456</v>
      </c>
      <c r="BW79" s="45">
        <f t="shared" si="20"/>
        <v>1481.4594750568945</v>
      </c>
      <c r="BX79" s="45">
        <f t="shared" si="21"/>
        <v>13168.528669678622</v>
      </c>
      <c r="BY79" s="45">
        <f t="shared" si="22"/>
        <v>158022.34403614348</v>
      </c>
      <c r="BZ79" s="45">
        <f t="shared" si="23"/>
        <v>316044.68807228695</v>
      </c>
      <c r="CA79" s="50">
        <v>42736</v>
      </c>
      <c r="CB79" s="49">
        <v>0</v>
      </c>
      <c r="CC79" s="49">
        <v>0</v>
      </c>
    </row>
    <row r="80" spans="1:81">
      <c r="A80" s="41" t="s">
        <v>210</v>
      </c>
      <c r="B80" s="41" t="s">
        <v>78</v>
      </c>
      <c r="C80" s="41" t="s">
        <v>211</v>
      </c>
      <c r="D80" s="42" t="s">
        <v>213</v>
      </c>
      <c r="E80" s="43" t="s">
        <v>62</v>
      </c>
      <c r="F80" s="43" t="s">
        <v>64</v>
      </c>
      <c r="G80" s="43">
        <v>1</v>
      </c>
      <c r="H80" s="44">
        <v>2973.68</v>
      </c>
      <c r="I80" s="45">
        <v>2973.68</v>
      </c>
      <c r="J80" s="45"/>
      <c r="K80" s="45"/>
      <c r="L80" s="45"/>
      <c r="M80" s="45"/>
      <c r="N80" s="45"/>
      <c r="O80" s="45"/>
      <c r="P80" s="45"/>
      <c r="Q80" s="45">
        <v>2973.68</v>
      </c>
      <c r="R80" s="45">
        <v>594.73599999999999</v>
      </c>
      <c r="S80" s="45">
        <v>44.605199999999996</v>
      </c>
      <c r="T80" s="45">
        <v>29.736799999999999</v>
      </c>
      <c r="U80" s="45">
        <v>5.9473599999999998</v>
      </c>
      <c r="V80" s="45">
        <v>74.341999999999999</v>
      </c>
      <c r="W80" s="45">
        <v>237.89439999999999</v>
      </c>
      <c r="X80" s="45">
        <v>89.210399999999993</v>
      </c>
      <c r="Y80" s="45">
        <v>17.842079999999999</v>
      </c>
      <c r="Z80" s="45">
        <v>1094.3142399999999</v>
      </c>
      <c r="AA80" s="45">
        <v>247.80666666666664</v>
      </c>
      <c r="AB80" s="45">
        <v>330.40888888888884</v>
      </c>
      <c r="AC80" s="45">
        <v>212.78332444444447</v>
      </c>
      <c r="AD80" s="45">
        <v>790.99887999999999</v>
      </c>
      <c r="AE80" s="45">
        <v>1.5792000000000144</v>
      </c>
      <c r="AF80" s="45">
        <v>324.39999999999998</v>
      </c>
      <c r="AG80" s="45">
        <v>0</v>
      </c>
      <c r="AH80" s="45">
        <v>0</v>
      </c>
      <c r="AI80" s="45">
        <v>0</v>
      </c>
      <c r="AJ80" s="45">
        <v>0</v>
      </c>
      <c r="AK80" s="45">
        <v>3.0700000000000003</v>
      </c>
      <c r="AL80" s="45">
        <v>293.88</v>
      </c>
      <c r="AM80" s="45">
        <v>622.92920000000004</v>
      </c>
      <c r="AN80" s="45">
        <v>2508.2423200000003</v>
      </c>
      <c r="AO80" s="45">
        <v>14.922894521604938</v>
      </c>
      <c r="AP80" s="45">
        <v>1.193831561728395</v>
      </c>
      <c r="AQ80" s="45">
        <v>0.5969157808641975</v>
      </c>
      <c r="AR80" s="45">
        <v>10.40788</v>
      </c>
      <c r="AS80" s="45">
        <v>3.8300998400000013</v>
      </c>
      <c r="AT80" s="45">
        <v>127.86823999999999</v>
      </c>
      <c r="AU80" s="45">
        <v>4.9561333333333337</v>
      </c>
      <c r="AV80" s="45">
        <v>163.77599503753086</v>
      </c>
      <c r="AW80" s="45">
        <v>41.301111111111105</v>
      </c>
      <c r="AX80" s="45">
        <v>24.450257777777779</v>
      </c>
      <c r="AY80" s="45">
        <v>0.6195166666666666</v>
      </c>
      <c r="AZ80" s="45">
        <v>9.9122666666666674</v>
      </c>
      <c r="BA80" s="45">
        <v>3.8547703703703702</v>
      </c>
      <c r="BB80" s="45">
        <v>29.490755514074078</v>
      </c>
      <c r="BC80" s="45">
        <v>109.62867810666668</v>
      </c>
      <c r="BD80" s="45"/>
      <c r="BE80" s="45">
        <v>0</v>
      </c>
      <c r="BF80" s="45">
        <v>109.62867810666668</v>
      </c>
      <c r="BG80" s="45">
        <v>88.207604166666698</v>
      </c>
      <c r="BH80" s="45"/>
      <c r="BI80" s="45">
        <v>0</v>
      </c>
      <c r="BJ80" s="45"/>
      <c r="BK80" s="45"/>
      <c r="BL80" s="45">
        <v>88.207604166666698</v>
      </c>
      <c r="BM80" s="45">
        <v>5843.5345973108642</v>
      </c>
      <c r="BN80" s="45">
        <f t="shared" si="12"/>
        <v>-8.2602882006328366E-8</v>
      </c>
      <c r="BO80" s="45">
        <f t="shared" si="13"/>
        <v>-5.8372703284472042E-8</v>
      </c>
      <c r="BP80" s="46">
        <f t="shared" si="16"/>
        <v>8.5633802816901436</v>
      </c>
      <c r="BQ80" s="46">
        <f t="shared" si="14"/>
        <v>1.8591549295774654</v>
      </c>
      <c r="BR80" s="47">
        <v>2</v>
      </c>
      <c r="BS80" s="46">
        <f t="shared" si="17"/>
        <v>2.2535211267605644</v>
      </c>
      <c r="BT80" s="46">
        <f t="shared" si="18"/>
        <v>11.25</v>
      </c>
      <c r="BU80" s="46">
        <f t="shared" si="19"/>
        <v>12.676056338028173</v>
      </c>
      <c r="BV80" s="45">
        <f t="shared" si="15"/>
        <v>740.72973766942278</v>
      </c>
      <c r="BW80" s="45">
        <f t="shared" si="20"/>
        <v>740.72973752844723</v>
      </c>
      <c r="BX80" s="45">
        <f t="shared" si="21"/>
        <v>6584.2643348393112</v>
      </c>
      <c r="BY80" s="45">
        <f t="shared" si="22"/>
        <v>79011.172018071738</v>
      </c>
      <c r="BZ80" s="45">
        <f t="shared" si="23"/>
        <v>158022.34403614348</v>
      </c>
      <c r="CA80" s="50">
        <v>42736</v>
      </c>
      <c r="CB80" s="49">
        <v>0</v>
      </c>
      <c r="CC80" s="49">
        <v>0</v>
      </c>
    </row>
    <row r="81" spans="1:81">
      <c r="A81" s="41" t="s">
        <v>210</v>
      </c>
      <c r="B81" s="41" t="s">
        <v>17</v>
      </c>
      <c r="C81" s="41" t="s">
        <v>210</v>
      </c>
      <c r="D81" s="42" t="s">
        <v>214</v>
      </c>
      <c r="E81" s="43" t="s">
        <v>62</v>
      </c>
      <c r="F81" s="43" t="s">
        <v>63</v>
      </c>
      <c r="G81" s="43">
        <v>1</v>
      </c>
      <c r="H81" s="44">
        <v>1511.38</v>
      </c>
      <c r="I81" s="45">
        <v>1511.38</v>
      </c>
      <c r="J81" s="45"/>
      <c r="K81" s="45"/>
      <c r="L81" s="45"/>
      <c r="M81" s="45"/>
      <c r="N81" s="45"/>
      <c r="O81" s="45"/>
      <c r="P81" s="45"/>
      <c r="Q81" s="45">
        <v>1511.38</v>
      </c>
      <c r="R81" s="45">
        <v>302.27600000000001</v>
      </c>
      <c r="S81" s="45">
        <v>22.6707</v>
      </c>
      <c r="T81" s="45">
        <v>15.113800000000001</v>
      </c>
      <c r="U81" s="45">
        <v>3.0227600000000003</v>
      </c>
      <c r="V81" s="45">
        <v>37.784500000000001</v>
      </c>
      <c r="W81" s="45">
        <v>120.91040000000001</v>
      </c>
      <c r="X81" s="45">
        <v>45.3414</v>
      </c>
      <c r="Y81" s="45">
        <v>9.0682800000000015</v>
      </c>
      <c r="Z81" s="45">
        <v>556.18784000000005</v>
      </c>
      <c r="AA81" s="45">
        <v>125.94833333333334</v>
      </c>
      <c r="AB81" s="45">
        <v>167.93111111111111</v>
      </c>
      <c r="AC81" s="45">
        <v>108.14763555555558</v>
      </c>
      <c r="AD81" s="45">
        <v>402.02708000000007</v>
      </c>
      <c r="AE81" s="45">
        <v>89.3172</v>
      </c>
      <c r="AF81" s="45">
        <v>397</v>
      </c>
      <c r="AG81" s="45">
        <v>0</v>
      </c>
      <c r="AH81" s="45">
        <v>32.619999999999997</v>
      </c>
      <c r="AI81" s="45">
        <v>0</v>
      </c>
      <c r="AJ81" s="45">
        <v>0</v>
      </c>
      <c r="AK81" s="45">
        <v>3.0700000000000003</v>
      </c>
      <c r="AL81" s="45">
        <v>0</v>
      </c>
      <c r="AM81" s="45">
        <v>522.00720000000001</v>
      </c>
      <c r="AN81" s="45">
        <v>1480.2221200000001</v>
      </c>
      <c r="AO81" s="45">
        <v>7.584596971450619</v>
      </c>
      <c r="AP81" s="45">
        <v>0.60676775771604952</v>
      </c>
      <c r="AQ81" s="45">
        <v>0.30338387885802476</v>
      </c>
      <c r="AR81" s="45">
        <v>5.2898300000000011</v>
      </c>
      <c r="AS81" s="45">
        <v>1.946657440000001</v>
      </c>
      <c r="AT81" s="45">
        <v>64.989339999999999</v>
      </c>
      <c r="AU81" s="45">
        <v>2.518966666666667</v>
      </c>
      <c r="AV81" s="45">
        <v>83.239542714691368</v>
      </c>
      <c r="AW81" s="45">
        <v>20.991388888888888</v>
      </c>
      <c r="AX81" s="45">
        <v>12.426902222222225</v>
      </c>
      <c r="AY81" s="45">
        <v>0.31487083333333332</v>
      </c>
      <c r="AZ81" s="45">
        <v>5.037933333333334</v>
      </c>
      <c r="BA81" s="45">
        <v>1.9591962962962963</v>
      </c>
      <c r="BB81" s="45">
        <v>14.988747299259263</v>
      </c>
      <c r="BC81" s="45">
        <v>55.719038873333346</v>
      </c>
      <c r="BD81" s="45"/>
      <c r="BE81" s="45">
        <v>0</v>
      </c>
      <c r="BF81" s="45">
        <v>55.719038873333346</v>
      </c>
      <c r="BG81" s="45">
        <v>67.580104166666658</v>
      </c>
      <c r="BH81" s="45"/>
      <c r="BI81" s="45">
        <v>0</v>
      </c>
      <c r="BJ81" s="45"/>
      <c r="BK81" s="45"/>
      <c r="BL81" s="45">
        <v>67.580104166666658</v>
      </c>
      <c r="BM81" s="45">
        <v>3198.1408057546919</v>
      </c>
      <c r="BN81" s="45">
        <f t="shared" si="12"/>
        <v>-8.2602882006328366E-8</v>
      </c>
      <c r="BO81" s="45">
        <f t="shared" si="13"/>
        <v>-5.8372703284472042E-8</v>
      </c>
      <c r="BP81" s="46">
        <f t="shared" si="16"/>
        <v>8.5633802816901436</v>
      </c>
      <c r="BQ81" s="46">
        <f t="shared" si="14"/>
        <v>1.8591549295774654</v>
      </c>
      <c r="BR81" s="47">
        <v>2</v>
      </c>
      <c r="BS81" s="46">
        <f t="shared" si="17"/>
        <v>2.2535211267605644</v>
      </c>
      <c r="BT81" s="46">
        <f t="shared" si="18"/>
        <v>11.25</v>
      </c>
      <c r="BU81" s="46">
        <f t="shared" si="19"/>
        <v>12.676056338028173</v>
      </c>
      <c r="BV81" s="45">
        <f t="shared" si="15"/>
        <v>405.39813028906275</v>
      </c>
      <c r="BW81" s="45">
        <f t="shared" si="20"/>
        <v>405.39813014808715</v>
      </c>
      <c r="BX81" s="45">
        <f t="shared" si="21"/>
        <v>3603.538935902779</v>
      </c>
      <c r="BY81" s="45">
        <f t="shared" si="22"/>
        <v>43242.467230833347</v>
      </c>
      <c r="BZ81" s="45">
        <f t="shared" si="23"/>
        <v>86484.934461666693</v>
      </c>
      <c r="CA81" s="48">
        <v>43101</v>
      </c>
      <c r="CB81" s="49">
        <v>0</v>
      </c>
      <c r="CC81" s="49">
        <v>0</v>
      </c>
    </row>
    <row r="82" spans="1:81">
      <c r="A82" s="41" t="s">
        <v>210</v>
      </c>
      <c r="B82" s="41" t="s">
        <v>16</v>
      </c>
      <c r="C82" s="41" t="s">
        <v>210</v>
      </c>
      <c r="D82" s="42" t="s">
        <v>215</v>
      </c>
      <c r="E82" s="43" t="s">
        <v>62</v>
      </c>
      <c r="F82" s="43" t="s">
        <v>63</v>
      </c>
      <c r="G82" s="43">
        <v>1</v>
      </c>
      <c r="H82" s="44">
        <v>2216.69</v>
      </c>
      <c r="I82" s="45">
        <v>2216.69</v>
      </c>
      <c r="J82" s="45"/>
      <c r="K82" s="45"/>
      <c r="L82" s="45"/>
      <c r="M82" s="45"/>
      <c r="N82" s="45"/>
      <c r="O82" s="45"/>
      <c r="P82" s="45"/>
      <c r="Q82" s="45">
        <v>2216.69</v>
      </c>
      <c r="R82" s="45">
        <v>443.33800000000002</v>
      </c>
      <c r="S82" s="45">
        <v>33.250349999999997</v>
      </c>
      <c r="T82" s="45">
        <v>22.166900000000002</v>
      </c>
      <c r="U82" s="45">
        <v>4.4333800000000005</v>
      </c>
      <c r="V82" s="45">
        <v>55.417250000000003</v>
      </c>
      <c r="W82" s="45">
        <v>177.33520000000001</v>
      </c>
      <c r="X82" s="45">
        <v>66.500699999999995</v>
      </c>
      <c r="Y82" s="45">
        <v>13.300140000000001</v>
      </c>
      <c r="Z82" s="45">
        <v>815.74191999999994</v>
      </c>
      <c r="AA82" s="45">
        <v>184.72416666666666</v>
      </c>
      <c r="AB82" s="45">
        <v>246.29888888888888</v>
      </c>
      <c r="AC82" s="45">
        <v>158.61648444444447</v>
      </c>
      <c r="AD82" s="45">
        <v>589.63954000000001</v>
      </c>
      <c r="AE82" s="45">
        <v>46.99860000000001</v>
      </c>
      <c r="AF82" s="45">
        <v>397</v>
      </c>
      <c r="AG82" s="45">
        <v>0</v>
      </c>
      <c r="AH82" s="45">
        <v>32.619999999999997</v>
      </c>
      <c r="AI82" s="45">
        <v>0</v>
      </c>
      <c r="AJ82" s="45">
        <v>0</v>
      </c>
      <c r="AK82" s="45">
        <v>3.0700000000000003</v>
      </c>
      <c r="AL82" s="45">
        <v>0</v>
      </c>
      <c r="AM82" s="45">
        <v>479.68860000000001</v>
      </c>
      <c r="AN82" s="45">
        <v>1885.07006</v>
      </c>
      <c r="AO82" s="45">
        <v>11.124072212577161</v>
      </c>
      <c r="AP82" s="45">
        <v>0.88992577700617292</v>
      </c>
      <c r="AQ82" s="45">
        <v>0.44496288850308646</v>
      </c>
      <c r="AR82" s="45">
        <v>7.7584150000000012</v>
      </c>
      <c r="AS82" s="45">
        <v>2.855096720000001</v>
      </c>
      <c r="AT82" s="45">
        <v>95.317669999999993</v>
      </c>
      <c r="AU82" s="45">
        <v>3.6944833333333338</v>
      </c>
      <c r="AV82" s="45">
        <v>122.08462593141975</v>
      </c>
      <c r="AW82" s="45">
        <v>30.78736111111111</v>
      </c>
      <c r="AX82" s="45">
        <v>18.22611777777778</v>
      </c>
      <c r="AY82" s="45">
        <v>0.46181041666666667</v>
      </c>
      <c r="AZ82" s="45">
        <v>7.3889666666666676</v>
      </c>
      <c r="BA82" s="45">
        <v>2.8734870370370369</v>
      </c>
      <c r="BB82" s="45">
        <v>21.983489427407413</v>
      </c>
      <c r="BC82" s="45">
        <v>81.721232436666668</v>
      </c>
      <c r="BD82" s="45"/>
      <c r="BE82" s="45">
        <v>0</v>
      </c>
      <c r="BF82" s="45">
        <v>81.721232436666668</v>
      </c>
      <c r="BG82" s="45">
        <v>67.580104166666672</v>
      </c>
      <c r="BH82" s="45"/>
      <c r="BI82" s="45">
        <v>0</v>
      </c>
      <c r="BJ82" s="45"/>
      <c r="BK82" s="45"/>
      <c r="BL82" s="45">
        <v>67.580104166666672</v>
      </c>
      <c r="BM82" s="45">
        <v>4373.1460225347528</v>
      </c>
      <c r="BN82" s="45">
        <f t="shared" si="12"/>
        <v>-8.2602882006328366E-8</v>
      </c>
      <c r="BO82" s="45">
        <f t="shared" si="13"/>
        <v>-5.8372703284472042E-8</v>
      </c>
      <c r="BP82" s="46">
        <f t="shared" si="16"/>
        <v>8.5633802816901436</v>
      </c>
      <c r="BQ82" s="46">
        <f t="shared" si="14"/>
        <v>1.8591549295774654</v>
      </c>
      <c r="BR82" s="47">
        <v>2</v>
      </c>
      <c r="BS82" s="46">
        <f t="shared" si="17"/>
        <v>2.2535211267605644</v>
      </c>
      <c r="BT82" s="46">
        <f t="shared" si="18"/>
        <v>11.25</v>
      </c>
      <c r="BU82" s="46">
        <f t="shared" si="19"/>
        <v>12.676056338028173</v>
      </c>
      <c r="BV82" s="45">
        <f t="shared" si="15"/>
        <v>554.34245354287339</v>
      </c>
      <c r="BW82" s="45">
        <f t="shared" si="20"/>
        <v>554.34245340189784</v>
      </c>
      <c r="BX82" s="45">
        <f t="shared" si="21"/>
        <v>4927.4884759366505</v>
      </c>
      <c r="BY82" s="45">
        <f t="shared" si="22"/>
        <v>59129.861711239806</v>
      </c>
      <c r="BZ82" s="45">
        <f t="shared" si="23"/>
        <v>118259.72342247961</v>
      </c>
      <c r="CA82" s="48">
        <v>43101</v>
      </c>
      <c r="CB82" s="49">
        <v>0</v>
      </c>
      <c r="CC82" s="49">
        <v>0</v>
      </c>
    </row>
    <row r="83" spans="1:81">
      <c r="A83" s="41" t="s">
        <v>216</v>
      </c>
      <c r="B83" s="41" t="s">
        <v>73</v>
      </c>
      <c r="C83" s="41" t="s">
        <v>217</v>
      </c>
      <c r="D83" s="42" t="s">
        <v>218</v>
      </c>
      <c r="E83" s="43" t="s">
        <v>62</v>
      </c>
      <c r="F83" s="43" t="s">
        <v>63</v>
      </c>
      <c r="G83" s="43">
        <v>1</v>
      </c>
      <c r="H83" s="44">
        <v>1044.73</v>
      </c>
      <c r="I83" s="45">
        <v>1044.73</v>
      </c>
      <c r="J83" s="45"/>
      <c r="K83" s="45"/>
      <c r="L83" s="45"/>
      <c r="M83" s="45"/>
      <c r="N83" s="45"/>
      <c r="O83" s="45"/>
      <c r="P83" s="45"/>
      <c r="Q83" s="45">
        <v>1044.73</v>
      </c>
      <c r="R83" s="45">
        <v>208.94600000000003</v>
      </c>
      <c r="S83" s="45">
        <v>15.670949999999999</v>
      </c>
      <c r="T83" s="45">
        <v>10.4473</v>
      </c>
      <c r="U83" s="45">
        <v>2.0894599999999999</v>
      </c>
      <c r="V83" s="45">
        <v>26.118250000000003</v>
      </c>
      <c r="W83" s="45">
        <v>83.578400000000002</v>
      </c>
      <c r="X83" s="45">
        <v>31.341899999999999</v>
      </c>
      <c r="Y83" s="45">
        <v>6.2683800000000005</v>
      </c>
      <c r="Z83" s="45">
        <v>384.46064000000001</v>
      </c>
      <c r="AA83" s="45">
        <v>87.060833333333335</v>
      </c>
      <c r="AB83" s="45">
        <v>116.08111111111111</v>
      </c>
      <c r="AC83" s="45">
        <v>74.756235555555563</v>
      </c>
      <c r="AD83" s="45">
        <v>277.89818000000002</v>
      </c>
      <c r="AE83" s="45">
        <v>117.31620000000001</v>
      </c>
      <c r="AF83" s="45">
        <v>327.8</v>
      </c>
      <c r="AG83" s="45">
        <v>0</v>
      </c>
      <c r="AH83" s="45">
        <v>33.39</v>
      </c>
      <c r="AI83" s="45">
        <v>0</v>
      </c>
      <c r="AJ83" s="45">
        <v>0</v>
      </c>
      <c r="AK83" s="45">
        <v>3.0700000000000003</v>
      </c>
      <c r="AL83" s="45">
        <v>0</v>
      </c>
      <c r="AM83" s="45">
        <v>481.57620000000003</v>
      </c>
      <c r="AN83" s="45">
        <v>1143.9350200000001</v>
      </c>
      <c r="AO83" s="45">
        <v>5.2427953221450627</v>
      </c>
      <c r="AP83" s="45">
        <v>0.41942362577160497</v>
      </c>
      <c r="AQ83" s="45">
        <v>0.20971181288580248</v>
      </c>
      <c r="AR83" s="45">
        <v>3.6565550000000004</v>
      </c>
      <c r="AS83" s="45">
        <v>1.3456122400000006</v>
      </c>
      <c r="AT83" s="45">
        <v>44.923389999999998</v>
      </c>
      <c r="AU83" s="45">
        <v>1.7412166666666669</v>
      </c>
      <c r="AV83" s="45">
        <v>57.53870466746914</v>
      </c>
      <c r="AW83" s="45">
        <v>14.510138888888889</v>
      </c>
      <c r="AX83" s="45">
        <v>8.590002222222223</v>
      </c>
      <c r="AY83" s="45">
        <v>0.21765208333333333</v>
      </c>
      <c r="AZ83" s="45">
        <v>3.4824333333333337</v>
      </c>
      <c r="BA83" s="45">
        <v>1.3542796296296296</v>
      </c>
      <c r="BB83" s="45">
        <v>10.360858265925929</v>
      </c>
      <c r="BC83" s="45">
        <v>38.515364423333338</v>
      </c>
      <c r="BD83" s="45"/>
      <c r="BE83" s="45">
        <v>0</v>
      </c>
      <c r="BF83" s="45">
        <v>38.515364423333338</v>
      </c>
      <c r="BG83" s="45">
        <v>48.642916666666657</v>
      </c>
      <c r="BH83" s="45"/>
      <c r="BI83" s="45">
        <v>0</v>
      </c>
      <c r="BJ83" s="45"/>
      <c r="BK83" s="45"/>
      <c r="BL83" s="45">
        <v>48.642916666666657</v>
      </c>
      <c r="BM83" s="45">
        <v>2333.3620057574694</v>
      </c>
      <c r="BN83" s="45">
        <f t="shared" si="12"/>
        <v>-8.2602882006328366E-8</v>
      </c>
      <c r="BO83" s="45">
        <f t="shared" si="13"/>
        <v>-5.8372703284472042E-8</v>
      </c>
      <c r="BP83" s="46">
        <f t="shared" si="16"/>
        <v>8.8629737609329435</v>
      </c>
      <c r="BQ83" s="46">
        <f t="shared" si="14"/>
        <v>1.9241982507288626</v>
      </c>
      <c r="BR83" s="47">
        <v>5</v>
      </c>
      <c r="BS83" s="46">
        <f t="shared" si="17"/>
        <v>5.8309037900874632</v>
      </c>
      <c r="BT83" s="46">
        <f t="shared" si="18"/>
        <v>14.25</v>
      </c>
      <c r="BU83" s="46">
        <f t="shared" si="19"/>
        <v>16.618075801749271</v>
      </c>
      <c r="BV83" s="45">
        <f t="shared" si="15"/>
        <v>387.75986682256598</v>
      </c>
      <c r="BW83" s="45">
        <f t="shared" si="20"/>
        <v>387.75986668159038</v>
      </c>
      <c r="BX83" s="45">
        <f t="shared" si="21"/>
        <v>2721.1218724390596</v>
      </c>
      <c r="BY83" s="45">
        <f t="shared" si="22"/>
        <v>32653.462469268714</v>
      </c>
      <c r="BZ83" s="45">
        <f t="shared" si="23"/>
        <v>65306.924938537428</v>
      </c>
      <c r="CA83" s="50">
        <v>42736</v>
      </c>
      <c r="CB83" s="49">
        <v>0</v>
      </c>
      <c r="CC83" s="49">
        <v>0</v>
      </c>
    </row>
    <row r="84" spans="1:81">
      <c r="A84" s="41" t="s">
        <v>216</v>
      </c>
      <c r="B84" s="41" t="s">
        <v>78</v>
      </c>
      <c r="C84" s="41" t="s">
        <v>219</v>
      </c>
      <c r="D84" s="42" t="s">
        <v>220</v>
      </c>
      <c r="E84" s="43" t="s">
        <v>62</v>
      </c>
      <c r="F84" s="43" t="s">
        <v>63</v>
      </c>
      <c r="G84" s="43">
        <v>3</v>
      </c>
      <c r="H84" s="44">
        <v>3062.89</v>
      </c>
      <c r="I84" s="45">
        <v>9188.67</v>
      </c>
      <c r="J84" s="45"/>
      <c r="K84" s="45"/>
      <c r="L84" s="45"/>
      <c r="M84" s="45"/>
      <c r="N84" s="45"/>
      <c r="O84" s="45"/>
      <c r="P84" s="45"/>
      <c r="Q84" s="45">
        <v>9188.67</v>
      </c>
      <c r="R84" s="45">
        <v>1837.7340000000002</v>
      </c>
      <c r="S84" s="45">
        <v>137.83005</v>
      </c>
      <c r="T84" s="45">
        <v>91.886700000000005</v>
      </c>
      <c r="U84" s="45">
        <v>18.37734</v>
      </c>
      <c r="V84" s="45">
        <v>229.71675000000002</v>
      </c>
      <c r="W84" s="45">
        <v>735.09360000000004</v>
      </c>
      <c r="X84" s="45">
        <v>275.6601</v>
      </c>
      <c r="Y84" s="45">
        <v>55.132020000000004</v>
      </c>
      <c r="Z84" s="45">
        <v>3381.4305600000002</v>
      </c>
      <c r="AA84" s="45">
        <v>765.72249999999997</v>
      </c>
      <c r="AB84" s="45">
        <v>1020.9633333333333</v>
      </c>
      <c r="AC84" s="45">
        <v>657.50038666666683</v>
      </c>
      <c r="AD84" s="45">
        <v>2444.18622</v>
      </c>
      <c r="AE84" s="45">
        <v>0</v>
      </c>
      <c r="AF84" s="45">
        <v>1191</v>
      </c>
      <c r="AG84" s="45">
        <v>0</v>
      </c>
      <c r="AH84" s="45">
        <v>0</v>
      </c>
      <c r="AI84" s="45">
        <v>0</v>
      </c>
      <c r="AJ84" s="45">
        <v>0</v>
      </c>
      <c r="AK84" s="45">
        <v>9.2100000000000009</v>
      </c>
      <c r="AL84" s="45">
        <v>881.64</v>
      </c>
      <c r="AM84" s="45">
        <v>2081.85</v>
      </c>
      <c r="AN84" s="45">
        <v>7907.4667800000007</v>
      </c>
      <c r="AO84" s="45">
        <v>46.111738049768526</v>
      </c>
      <c r="AP84" s="45">
        <v>3.688939043981482</v>
      </c>
      <c r="AQ84" s="45">
        <v>1.844469521990741</v>
      </c>
      <c r="AR84" s="45">
        <v>32.160345000000007</v>
      </c>
      <c r="AS84" s="45">
        <v>11.835006960000005</v>
      </c>
      <c r="AT84" s="45">
        <v>395.11280999999997</v>
      </c>
      <c r="AU84" s="45">
        <v>15.314450000000001</v>
      </c>
      <c r="AV84" s="45">
        <v>506.06775857574075</v>
      </c>
      <c r="AW84" s="45">
        <v>127.62041666666666</v>
      </c>
      <c r="AX84" s="45">
        <v>75.55128666666667</v>
      </c>
      <c r="AY84" s="45">
        <v>1.9143062499999999</v>
      </c>
      <c r="AZ84" s="45">
        <v>30.628900000000002</v>
      </c>
      <c r="BA84" s="45">
        <v>11.911238888888889</v>
      </c>
      <c r="BB84" s="45">
        <v>91.126422637777793</v>
      </c>
      <c r="BC84" s="45">
        <v>338.75257111000002</v>
      </c>
      <c r="BD84" s="45"/>
      <c r="BE84" s="45">
        <v>0</v>
      </c>
      <c r="BF84" s="45">
        <v>338.75257111000002</v>
      </c>
      <c r="BG84" s="45">
        <v>264.62281250000012</v>
      </c>
      <c r="BH84" s="45"/>
      <c r="BI84" s="45">
        <v>0</v>
      </c>
      <c r="BJ84" s="45"/>
      <c r="BK84" s="45"/>
      <c r="BL84" s="45">
        <v>264.62281250000012</v>
      </c>
      <c r="BM84" s="45">
        <v>18205.579922185741</v>
      </c>
      <c r="BN84" s="45">
        <f t="shared" si="12"/>
        <v>-2.4780864601898508E-7</v>
      </c>
      <c r="BO84" s="45">
        <f t="shared" si="13"/>
        <v>-1.7511810985341613E-7</v>
      </c>
      <c r="BP84" s="46">
        <f t="shared" si="16"/>
        <v>8.8629737609329435</v>
      </c>
      <c r="BQ84" s="46">
        <f t="shared" si="14"/>
        <v>1.9241982507288626</v>
      </c>
      <c r="BR84" s="47">
        <v>5</v>
      </c>
      <c r="BS84" s="46">
        <f t="shared" si="17"/>
        <v>5.8309037900874632</v>
      </c>
      <c r="BT84" s="46">
        <f t="shared" si="18"/>
        <v>14.25</v>
      </c>
      <c r="BU84" s="46">
        <f t="shared" si="19"/>
        <v>16.618075801749271</v>
      </c>
      <c r="BV84" s="45">
        <f t="shared" si="15"/>
        <v>3025.4170715465903</v>
      </c>
      <c r="BW84" s="45">
        <f t="shared" si="20"/>
        <v>3025.4170711236634</v>
      </c>
      <c r="BX84" s="45">
        <f t="shared" si="21"/>
        <v>21230.996993309403</v>
      </c>
      <c r="BY84" s="45">
        <f t="shared" si="22"/>
        <v>254771.96391971284</v>
      </c>
      <c r="BZ84" s="45">
        <f t="shared" si="23"/>
        <v>509543.92783942568</v>
      </c>
      <c r="CA84" s="48">
        <v>43101</v>
      </c>
      <c r="CB84" s="49">
        <v>0</v>
      </c>
      <c r="CC84" s="49">
        <v>0</v>
      </c>
    </row>
    <row r="85" spans="1:81">
      <c r="A85" s="41" t="s">
        <v>216</v>
      </c>
      <c r="B85" s="41" t="s">
        <v>66</v>
      </c>
      <c r="C85" s="41" t="s">
        <v>217</v>
      </c>
      <c r="D85" s="42" t="s">
        <v>221</v>
      </c>
      <c r="E85" s="43" t="s">
        <v>62</v>
      </c>
      <c r="F85" s="43" t="s">
        <v>63</v>
      </c>
      <c r="G85" s="43">
        <v>3</v>
      </c>
      <c r="H85" s="44">
        <v>1352.34</v>
      </c>
      <c r="I85" s="45">
        <v>4057.0199999999995</v>
      </c>
      <c r="J85" s="45"/>
      <c r="K85" s="45"/>
      <c r="L85" s="45"/>
      <c r="M85" s="45"/>
      <c r="N85" s="45"/>
      <c r="O85" s="45"/>
      <c r="P85" s="45"/>
      <c r="Q85" s="45">
        <v>4057.0199999999995</v>
      </c>
      <c r="R85" s="45">
        <v>811.404</v>
      </c>
      <c r="S85" s="45">
        <v>60.855299999999993</v>
      </c>
      <c r="T85" s="45">
        <v>40.570199999999993</v>
      </c>
      <c r="U85" s="45">
        <v>8.1140399999999993</v>
      </c>
      <c r="V85" s="45">
        <v>101.4255</v>
      </c>
      <c r="W85" s="45">
        <v>324.56159999999994</v>
      </c>
      <c r="X85" s="45">
        <v>121.71059999999999</v>
      </c>
      <c r="Y85" s="45">
        <v>24.342119999999998</v>
      </c>
      <c r="Z85" s="45">
        <v>1492.9833599999999</v>
      </c>
      <c r="AA85" s="45">
        <v>338.08499999999992</v>
      </c>
      <c r="AB85" s="45">
        <v>450.77999999999992</v>
      </c>
      <c r="AC85" s="45">
        <v>290.30232000000001</v>
      </c>
      <c r="AD85" s="45">
        <v>1079.1673199999998</v>
      </c>
      <c r="AE85" s="45">
        <v>296.5788</v>
      </c>
      <c r="AF85" s="45">
        <v>983.40000000000009</v>
      </c>
      <c r="AG85" s="45">
        <v>0</v>
      </c>
      <c r="AH85" s="45">
        <v>100.17</v>
      </c>
      <c r="AI85" s="45">
        <v>0</v>
      </c>
      <c r="AJ85" s="45">
        <v>0</v>
      </c>
      <c r="AK85" s="45">
        <v>9.2100000000000009</v>
      </c>
      <c r="AL85" s="45">
        <v>0</v>
      </c>
      <c r="AM85" s="45">
        <v>1389.3588000000002</v>
      </c>
      <c r="AN85" s="45">
        <v>3961.5094799999997</v>
      </c>
      <c r="AO85" s="45">
        <v>20.359447395833332</v>
      </c>
      <c r="AP85" s="45">
        <v>1.6287557916666666</v>
      </c>
      <c r="AQ85" s="45">
        <v>0.81437789583333331</v>
      </c>
      <c r="AR85" s="45">
        <v>14.19957</v>
      </c>
      <c r="AS85" s="45">
        <v>5.2254417600000016</v>
      </c>
      <c r="AT85" s="45">
        <v>174.45185999999995</v>
      </c>
      <c r="AU85" s="45">
        <v>6.7616999999999994</v>
      </c>
      <c r="AV85" s="45">
        <v>223.44115284333327</v>
      </c>
      <c r="AW85" s="45">
        <v>56.347499999999989</v>
      </c>
      <c r="AX85" s="45">
        <v>33.35772</v>
      </c>
      <c r="AY85" s="45">
        <v>0.84521249999999981</v>
      </c>
      <c r="AZ85" s="45">
        <v>13.523399999999999</v>
      </c>
      <c r="BA85" s="45">
        <v>5.2590999999999992</v>
      </c>
      <c r="BB85" s="45">
        <v>40.234519160000005</v>
      </c>
      <c r="BC85" s="45">
        <v>149.56745166000002</v>
      </c>
      <c r="BD85" s="45">
        <v>553.2299999999999</v>
      </c>
      <c r="BE85" s="45">
        <v>553.2299999999999</v>
      </c>
      <c r="BF85" s="45">
        <v>702.79745165999998</v>
      </c>
      <c r="BG85" s="45">
        <v>202.74031250000002</v>
      </c>
      <c r="BH85" s="45"/>
      <c r="BI85" s="45">
        <v>0</v>
      </c>
      <c r="BJ85" s="45"/>
      <c r="BK85" s="45"/>
      <c r="BL85" s="45">
        <v>202.74031250000002</v>
      </c>
      <c r="BM85" s="45">
        <v>9147.5083970033338</v>
      </c>
      <c r="BN85" s="45">
        <f t="shared" si="12"/>
        <v>-2.4780864601898508E-7</v>
      </c>
      <c r="BO85" s="45">
        <f t="shared" si="13"/>
        <v>-1.7511810985341613E-7</v>
      </c>
      <c r="BP85" s="46">
        <f t="shared" si="16"/>
        <v>8.8629737609329435</v>
      </c>
      <c r="BQ85" s="46">
        <f t="shared" si="14"/>
        <v>1.9241982507288626</v>
      </c>
      <c r="BR85" s="47">
        <v>5</v>
      </c>
      <c r="BS85" s="46">
        <f t="shared" si="17"/>
        <v>5.8309037900874632</v>
      </c>
      <c r="BT85" s="46">
        <f t="shared" si="18"/>
        <v>14.25</v>
      </c>
      <c r="BU85" s="46">
        <f t="shared" si="19"/>
        <v>16.618075801749271</v>
      </c>
      <c r="BV85" s="45">
        <f t="shared" si="15"/>
        <v>1520.1398793151116</v>
      </c>
      <c r="BW85" s="45">
        <f t="shared" si="20"/>
        <v>1520.1398788921847</v>
      </c>
      <c r="BX85" s="45">
        <f t="shared" si="21"/>
        <v>10667.648275895519</v>
      </c>
      <c r="BY85" s="45">
        <f t="shared" si="22"/>
        <v>128011.77931074623</v>
      </c>
      <c r="BZ85" s="45">
        <f t="shared" si="23"/>
        <v>256023.55862149247</v>
      </c>
      <c r="CA85" s="50">
        <v>42736</v>
      </c>
      <c r="CB85" s="49">
        <v>0</v>
      </c>
      <c r="CC85" s="49">
        <v>0</v>
      </c>
    </row>
    <row r="86" spans="1:81">
      <c r="A86" s="41" t="s">
        <v>216</v>
      </c>
      <c r="B86" s="41" t="s">
        <v>15</v>
      </c>
      <c r="C86" s="41" t="s">
        <v>217</v>
      </c>
      <c r="D86" s="42" t="s">
        <v>222</v>
      </c>
      <c r="E86" s="43" t="s">
        <v>62</v>
      </c>
      <c r="F86" s="43" t="s">
        <v>63</v>
      </c>
      <c r="G86" s="43">
        <v>2</v>
      </c>
      <c r="H86" s="44">
        <v>1352.34</v>
      </c>
      <c r="I86" s="45">
        <v>2704.68</v>
      </c>
      <c r="J86" s="45"/>
      <c r="K86" s="45"/>
      <c r="L86" s="45">
        <v>410.64126085714292</v>
      </c>
      <c r="M86" s="45"/>
      <c r="N86" s="45"/>
      <c r="O86" s="45"/>
      <c r="P86" s="45"/>
      <c r="Q86" s="45">
        <v>3115.321260857143</v>
      </c>
      <c r="R86" s="45">
        <v>623.06425217142862</v>
      </c>
      <c r="S86" s="45">
        <v>46.729818912857141</v>
      </c>
      <c r="T86" s="45">
        <v>31.15321260857143</v>
      </c>
      <c r="U86" s="45">
        <v>6.2306425217142865</v>
      </c>
      <c r="V86" s="45">
        <v>77.883031521428578</v>
      </c>
      <c r="W86" s="45">
        <v>249.22570086857144</v>
      </c>
      <c r="X86" s="45">
        <v>93.459637825714282</v>
      </c>
      <c r="Y86" s="45">
        <v>18.691927565142858</v>
      </c>
      <c r="Z86" s="45">
        <v>1146.4382239954284</v>
      </c>
      <c r="AA86" s="45">
        <v>259.61010507142856</v>
      </c>
      <c r="AB86" s="45">
        <v>346.14680676190477</v>
      </c>
      <c r="AC86" s="45">
        <v>222.91854355466671</v>
      </c>
      <c r="AD86" s="45">
        <v>828.67545538800005</v>
      </c>
      <c r="AE86" s="45">
        <v>197.71920000000003</v>
      </c>
      <c r="AF86" s="45">
        <v>655.6</v>
      </c>
      <c r="AG86" s="45">
        <v>0</v>
      </c>
      <c r="AH86" s="45">
        <v>66.78</v>
      </c>
      <c r="AI86" s="45">
        <v>0</v>
      </c>
      <c r="AJ86" s="45">
        <v>0</v>
      </c>
      <c r="AK86" s="45">
        <v>6.1400000000000006</v>
      </c>
      <c r="AL86" s="45">
        <v>0</v>
      </c>
      <c r="AM86" s="45">
        <v>926.23919999999998</v>
      </c>
      <c r="AN86" s="45">
        <v>2901.3528793834284</v>
      </c>
      <c r="AO86" s="45">
        <v>15.633696489428738</v>
      </c>
      <c r="AP86" s="45">
        <v>1.2506957191542991</v>
      </c>
      <c r="AQ86" s="45">
        <v>0.62534785957714956</v>
      </c>
      <c r="AR86" s="45">
        <v>10.903624413000003</v>
      </c>
      <c r="AS86" s="45">
        <v>4.0125337839840016</v>
      </c>
      <c r="AT86" s="45">
        <v>133.95881421685715</v>
      </c>
      <c r="AU86" s="45">
        <v>5.1922021014285722</v>
      </c>
      <c r="AV86" s="45">
        <v>171.5769145834299</v>
      </c>
      <c r="AW86" s="45">
        <v>43.268350845238096</v>
      </c>
      <c r="AX86" s="45">
        <v>25.614863700380955</v>
      </c>
      <c r="AY86" s="45">
        <v>0.64902526267857141</v>
      </c>
      <c r="AZ86" s="45">
        <v>10.384404202857144</v>
      </c>
      <c r="BA86" s="45">
        <v>4.0383794122222225</v>
      </c>
      <c r="BB86" s="45">
        <v>30.895448619802735</v>
      </c>
      <c r="BC86" s="45">
        <v>114.85047204317974</v>
      </c>
      <c r="BD86" s="45">
        <v>344.91056816632653</v>
      </c>
      <c r="BE86" s="45">
        <v>344.91056816632653</v>
      </c>
      <c r="BF86" s="45">
        <v>459.76104020950629</v>
      </c>
      <c r="BG86" s="45">
        <v>135.16020833333332</v>
      </c>
      <c r="BH86" s="45"/>
      <c r="BI86" s="45">
        <v>0</v>
      </c>
      <c r="BJ86" s="45"/>
      <c r="BK86" s="45"/>
      <c r="BL86" s="45">
        <v>135.16020833333332</v>
      </c>
      <c r="BM86" s="45">
        <v>6783.1723033668413</v>
      </c>
      <c r="BN86" s="45">
        <f t="shared" si="12"/>
        <v>-1.6520576401265673E-7</v>
      </c>
      <c r="BO86" s="45">
        <f t="shared" si="13"/>
        <v>-1.1674540656894408E-7</v>
      </c>
      <c r="BP86" s="46">
        <f t="shared" si="16"/>
        <v>8.8629737609329435</v>
      </c>
      <c r="BQ86" s="46">
        <f t="shared" si="14"/>
        <v>1.9241982507288626</v>
      </c>
      <c r="BR86" s="47">
        <v>5</v>
      </c>
      <c r="BS86" s="46">
        <f t="shared" si="17"/>
        <v>5.8309037900874632</v>
      </c>
      <c r="BT86" s="46">
        <f t="shared" si="18"/>
        <v>14.25</v>
      </c>
      <c r="BU86" s="46">
        <f t="shared" si="19"/>
        <v>16.618075801749271</v>
      </c>
      <c r="BV86" s="45">
        <f t="shared" si="15"/>
        <v>1127.2327150899087</v>
      </c>
      <c r="BW86" s="45">
        <f t="shared" si="20"/>
        <v>1127.2327148079576</v>
      </c>
      <c r="BX86" s="45">
        <f t="shared" si="21"/>
        <v>7910.4050181747989</v>
      </c>
      <c r="BY86" s="45">
        <f t="shared" si="22"/>
        <v>94924.860218097587</v>
      </c>
      <c r="BZ86" s="45">
        <f t="shared" si="23"/>
        <v>189849.72043619517</v>
      </c>
      <c r="CA86" s="50">
        <v>42736</v>
      </c>
      <c r="CB86" s="49">
        <v>0</v>
      </c>
      <c r="CC86" s="49">
        <v>0</v>
      </c>
    </row>
    <row r="87" spans="1:81">
      <c r="A87" s="41" t="s">
        <v>223</v>
      </c>
      <c r="B87" s="41" t="s">
        <v>66</v>
      </c>
      <c r="C87" s="41" t="s">
        <v>74</v>
      </c>
      <c r="D87" s="42" t="s">
        <v>224</v>
      </c>
      <c r="E87" s="43" t="s">
        <v>62</v>
      </c>
      <c r="F87" s="43" t="s">
        <v>63</v>
      </c>
      <c r="G87" s="43">
        <v>1</v>
      </c>
      <c r="H87" s="44">
        <v>1281.1600000000001</v>
      </c>
      <c r="I87" s="45">
        <v>1281.1600000000001</v>
      </c>
      <c r="J87" s="45"/>
      <c r="K87" s="45"/>
      <c r="L87" s="45"/>
      <c r="M87" s="45"/>
      <c r="N87" s="45"/>
      <c r="O87" s="45"/>
      <c r="P87" s="45"/>
      <c r="Q87" s="45">
        <v>1281.1600000000001</v>
      </c>
      <c r="R87" s="45">
        <v>256.23200000000003</v>
      </c>
      <c r="S87" s="45">
        <v>19.217400000000001</v>
      </c>
      <c r="T87" s="45">
        <v>12.8116</v>
      </c>
      <c r="U87" s="45">
        <v>2.5623200000000002</v>
      </c>
      <c r="V87" s="45">
        <v>32.029000000000003</v>
      </c>
      <c r="W87" s="45">
        <v>102.4928</v>
      </c>
      <c r="X87" s="45">
        <v>38.434800000000003</v>
      </c>
      <c r="Y87" s="45">
        <v>7.6869600000000009</v>
      </c>
      <c r="Z87" s="45">
        <v>471.46688</v>
      </c>
      <c r="AA87" s="45">
        <v>106.76333333333334</v>
      </c>
      <c r="AB87" s="45">
        <v>142.35111111111112</v>
      </c>
      <c r="AC87" s="45">
        <v>91.674115555555574</v>
      </c>
      <c r="AD87" s="45">
        <v>340.78856000000007</v>
      </c>
      <c r="AE87" s="45">
        <v>103.13039999999999</v>
      </c>
      <c r="AF87" s="45">
        <v>0</v>
      </c>
      <c r="AG87" s="45">
        <v>264.83999999999997</v>
      </c>
      <c r="AH87" s="45">
        <v>27.01</v>
      </c>
      <c r="AI87" s="45">
        <v>0</v>
      </c>
      <c r="AJ87" s="45">
        <v>0</v>
      </c>
      <c r="AK87" s="45">
        <v>3.0700000000000003</v>
      </c>
      <c r="AL87" s="45">
        <v>0</v>
      </c>
      <c r="AM87" s="45">
        <v>398.05039999999997</v>
      </c>
      <c r="AN87" s="45">
        <v>1210.30584</v>
      </c>
      <c r="AO87" s="45">
        <v>6.4292780478395075</v>
      </c>
      <c r="AP87" s="45">
        <v>0.51434224382716054</v>
      </c>
      <c r="AQ87" s="45">
        <v>0.25717112191358027</v>
      </c>
      <c r="AR87" s="45">
        <v>4.4840600000000013</v>
      </c>
      <c r="AS87" s="45">
        <v>1.6501340800000008</v>
      </c>
      <c r="AT87" s="45">
        <v>55.089880000000001</v>
      </c>
      <c r="AU87" s="45">
        <v>2.1352666666666669</v>
      </c>
      <c r="AV87" s="45">
        <v>70.560132160246923</v>
      </c>
      <c r="AW87" s="45">
        <v>17.79388888888889</v>
      </c>
      <c r="AX87" s="45">
        <v>10.533982222222223</v>
      </c>
      <c r="AY87" s="45">
        <v>0.26690833333333336</v>
      </c>
      <c r="AZ87" s="45">
        <v>4.2705333333333337</v>
      </c>
      <c r="BA87" s="45">
        <v>1.660762962962963</v>
      </c>
      <c r="BB87" s="45">
        <v>12.705595872592596</v>
      </c>
      <c r="BC87" s="45">
        <v>47.23167161333334</v>
      </c>
      <c r="BD87" s="45">
        <v>174.70363636363635</v>
      </c>
      <c r="BE87" s="45">
        <v>174.70363636363635</v>
      </c>
      <c r="BF87" s="45">
        <v>221.93530797696968</v>
      </c>
      <c r="BG87" s="45">
        <v>67.580104166666672</v>
      </c>
      <c r="BH87" s="45"/>
      <c r="BI87" s="45">
        <v>0</v>
      </c>
      <c r="BJ87" s="45"/>
      <c r="BK87" s="45"/>
      <c r="BL87" s="45">
        <v>67.580104166666672</v>
      </c>
      <c r="BM87" s="45">
        <v>2851.5413843038837</v>
      </c>
      <c r="BN87" s="45">
        <f t="shared" si="12"/>
        <v>-8.2602882006328366E-8</v>
      </c>
      <c r="BO87" s="45">
        <f t="shared" si="13"/>
        <v>-5.8372703284472042E-8</v>
      </c>
      <c r="BP87" s="46">
        <f t="shared" si="16"/>
        <v>8.5633802816901436</v>
      </c>
      <c r="BQ87" s="46">
        <f t="shared" si="14"/>
        <v>1.8591549295774654</v>
      </c>
      <c r="BR87" s="47">
        <v>2</v>
      </c>
      <c r="BS87" s="46">
        <f t="shared" si="17"/>
        <v>2.2535211267605644</v>
      </c>
      <c r="BT87" s="46">
        <f t="shared" si="18"/>
        <v>11.25</v>
      </c>
      <c r="BU87" s="46">
        <f t="shared" si="19"/>
        <v>12.676056338028173</v>
      </c>
      <c r="BV87" s="45">
        <f t="shared" si="15"/>
        <v>361.4629923586786</v>
      </c>
      <c r="BW87" s="45">
        <f t="shared" si="20"/>
        <v>361.462992217703</v>
      </c>
      <c r="BX87" s="45">
        <f t="shared" si="21"/>
        <v>3213.0043765215869</v>
      </c>
      <c r="BY87" s="45">
        <f t="shared" si="22"/>
        <v>38556.052518259043</v>
      </c>
      <c r="BZ87" s="45">
        <f t="shared" si="23"/>
        <v>77112.105036518085</v>
      </c>
      <c r="CA87" s="48">
        <v>43101</v>
      </c>
      <c r="CB87" s="49">
        <v>0</v>
      </c>
      <c r="CC87" s="49">
        <v>0</v>
      </c>
    </row>
    <row r="88" spans="1:81">
      <c r="A88" s="41" t="s">
        <v>225</v>
      </c>
      <c r="B88" s="41" t="s">
        <v>14</v>
      </c>
      <c r="C88" s="41" t="s">
        <v>161</v>
      </c>
      <c r="D88" s="42" t="s">
        <v>226</v>
      </c>
      <c r="E88" s="43" t="s">
        <v>62</v>
      </c>
      <c r="F88" s="43" t="s">
        <v>63</v>
      </c>
      <c r="G88" s="43">
        <v>2</v>
      </c>
      <c r="H88" s="44">
        <v>1393</v>
      </c>
      <c r="I88" s="45">
        <v>2786</v>
      </c>
      <c r="J88" s="45"/>
      <c r="K88" s="45"/>
      <c r="L88" s="45"/>
      <c r="M88" s="45"/>
      <c r="N88" s="45"/>
      <c r="O88" s="45"/>
      <c r="P88" s="45"/>
      <c r="Q88" s="45">
        <v>2786</v>
      </c>
      <c r="R88" s="45">
        <v>557.20000000000005</v>
      </c>
      <c r="S88" s="45">
        <v>41.79</v>
      </c>
      <c r="T88" s="45">
        <v>27.86</v>
      </c>
      <c r="U88" s="45">
        <v>5.5720000000000001</v>
      </c>
      <c r="V88" s="45">
        <v>69.650000000000006</v>
      </c>
      <c r="W88" s="45">
        <v>222.88</v>
      </c>
      <c r="X88" s="45">
        <v>83.58</v>
      </c>
      <c r="Y88" s="45">
        <v>16.716000000000001</v>
      </c>
      <c r="Z88" s="45">
        <v>1025.248</v>
      </c>
      <c r="AA88" s="45">
        <v>232.16666666666666</v>
      </c>
      <c r="AB88" s="45">
        <v>309.55555555555554</v>
      </c>
      <c r="AC88" s="45">
        <v>199.35377777777782</v>
      </c>
      <c r="AD88" s="45">
        <v>741.07600000000002</v>
      </c>
      <c r="AE88" s="45">
        <v>192.84</v>
      </c>
      <c r="AF88" s="45">
        <v>794</v>
      </c>
      <c r="AG88" s="45">
        <v>0</v>
      </c>
      <c r="AH88" s="45">
        <v>97.16</v>
      </c>
      <c r="AI88" s="45">
        <v>19.100000000000001</v>
      </c>
      <c r="AJ88" s="45">
        <v>0</v>
      </c>
      <c r="AK88" s="45">
        <v>6.1400000000000006</v>
      </c>
      <c r="AL88" s="45">
        <v>0</v>
      </c>
      <c r="AM88" s="45">
        <v>1109.24</v>
      </c>
      <c r="AN88" s="45">
        <v>2875.5640000000003</v>
      </c>
      <c r="AO88" s="45">
        <v>13.981055169753088</v>
      </c>
      <c r="AP88" s="45">
        <v>1.118484413580247</v>
      </c>
      <c r="AQ88" s="45">
        <v>0.55924220679012349</v>
      </c>
      <c r="AR88" s="45">
        <v>9.7510000000000012</v>
      </c>
      <c r="AS88" s="45">
        <v>3.5883680000000013</v>
      </c>
      <c r="AT88" s="45">
        <v>119.79799999999999</v>
      </c>
      <c r="AU88" s="45">
        <v>4.6433333333333335</v>
      </c>
      <c r="AV88" s="45">
        <v>153.4394831234568</v>
      </c>
      <c r="AW88" s="45">
        <v>38.694444444444443</v>
      </c>
      <c r="AX88" s="45">
        <v>22.907111111111114</v>
      </c>
      <c r="AY88" s="45">
        <v>0.58041666666666658</v>
      </c>
      <c r="AZ88" s="45">
        <v>9.2866666666666671</v>
      </c>
      <c r="BA88" s="45">
        <v>3.6114814814814813</v>
      </c>
      <c r="BB88" s="45">
        <v>27.629484296296301</v>
      </c>
      <c r="BC88" s="45">
        <v>102.70960466666666</v>
      </c>
      <c r="BD88" s="45">
        <v>308.45000000000005</v>
      </c>
      <c r="BE88" s="45">
        <v>308.45000000000005</v>
      </c>
      <c r="BF88" s="45">
        <v>411.15960466666672</v>
      </c>
      <c r="BG88" s="45">
        <v>135.16020833333334</v>
      </c>
      <c r="BH88" s="45"/>
      <c r="BI88" s="45">
        <v>0</v>
      </c>
      <c r="BJ88" s="45"/>
      <c r="BK88" s="45"/>
      <c r="BL88" s="45">
        <v>135.16020833333334</v>
      </c>
      <c r="BM88" s="45">
        <v>6361.3232961234571</v>
      </c>
      <c r="BN88" s="45">
        <f t="shared" si="12"/>
        <v>-1.6520576401265673E-7</v>
      </c>
      <c r="BO88" s="45">
        <f t="shared" si="13"/>
        <v>-1.1674540656894408E-7</v>
      </c>
      <c r="BP88" s="46">
        <f t="shared" si="16"/>
        <v>8.5633802816901436</v>
      </c>
      <c r="BQ88" s="46">
        <f t="shared" si="14"/>
        <v>1.8591549295774654</v>
      </c>
      <c r="BR88" s="47">
        <v>2</v>
      </c>
      <c r="BS88" s="46">
        <f t="shared" si="17"/>
        <v>2.2535211267605644</v>
      </c>
      <c r="BT88" s="46">
        <f t="shared" si="18"/>
        <v>11.25</v>
      </c>
      <c r="BU88" s="46">
        <f t="shared" si="19"/>
        <v>12.676056338028173</v>
      </c>
      <c r="BV88" s="45">
        <f t="shared" si="15"/>
        <v>806.36492482497988</v>
      </c>
      <c r="BW88" s="45">
        <f t="shared" si="20"/>
        <v>806.36492454302868</v>
      </c>
      <c r="BX88" s="45">
        <f t="shared" si="21"/>
        <v>7167.6882206664859</v>
      </c>
      <c r="BY88" s="45">
        <f t="shared" si="22"/>
        <v>86012.258647997834</v>
      </c>
      <c r="BZ88" s="45">
        <f t="shared" si="23"/>
        <v>172024.51729599567</v>
      </c>
      <c r="CA88" s="48">
        <v>43101</v>
      </c>
      <c r="CB88" s="49">
        <v>0</v>
      </c>
      <c r="CC88" s="49">
        <v>0</v>
      </c>
    </row>
    <row r="89" spans="1:81">
      <c r="A89" s="41" t="s">
        <v>225</v>
      </c>
      <c r="B89" s="41" t="s">
        <v>15</v>
      </c>
      <c r="C89" s="41" t="s">
        <v>161</v>
      </c>
      <c r="D89" s="42" t="s">
        <v>227</v>
      </c>
      <c r="E89" s="43" t="s">
        <v>62</v>
      </c>
      <c r="F89" s="43" t="s">
        <v>63</v>
      </c>
      <c r="G89" s="43">
        <v>2</v>
      </c>
      <c r="H89" s="44">
        <v>1393</v>
      </c>
      <c r="I89" s="45">
        <v>2786</v>
      </c>
      <c r="J89" s="45"/>
      <c r="K89" s="45"/>
      <c r="L89" s="45">
        <v>422.98776666666674</v>
      </c>
      <c r="M89" s="45"/>
      <c r="N89" s="45"/>
      <c r="O89" s="45"/>
      <c r="P89" s="45"/>
      <c r="Q89" s="45">
        <v>3208.9877666666666</v>
      </c>
      <c r="R89" s="45">
        <v>641.79755333333333</v>
      </c>
      <c r="S89" s="45">
        <v>48.134816499999999</v>
      </c>
      <c r="T89" s="45">
        <v>32.089877666666666</v>
      </c>
      <c r="U89" s="45">
        <v>6.4179755333333333</v>
      </c>
      <c r="V89" s="45">
        <v>80.224694166666666</v>
      </c>
      <c r="W89" s="45">
        <v>256.71902133333333</v>
      </c>
      <c r="X89" s="45">
        <v>96.269632999999999</v>
      </c>
      <c r="Y89" s="45">
        <v>19.2539266</v>
      </c>
      <c r="Z89" s="45">
        <v>1180.9074981333333</v>
      </c>
      <c r="AA89" s="45">
        <v>267.41564722222222</v>
      </c>
      <c r="AB89" s="45">
        <v>356.55419629629625</v>
      </c>
      <c r="AC89" s="45">
        <v>229.62090241481485</v>
      </c>
      <c r="AD89" s="45">
        <v>853.59074593333332</v>
      </c>
      <c r="AE89" s="45">
        <v>192.84</v>
      </c>
      <c r="AF89" s="45">
        <v>794</v>
      </c>
      <c r="AG89" s="45">
        <v>0</v>
      </c>
      <c r="AH89" s="45">
        <v>97.16</v>
      </c>
      <c r="AI89" s="45">
        <v>19.100000000000001</v>
      </c>
      <c r="AJ89" s="45">
        <v>0</v>
      </c>
      <c r="AK89" s="45">
        <v>6.1400000000000006</v>
      </c>
      <c r="AL89" s="45">
        <v>0</v>
      </c>
      <c r="AM89" s="45">
        <v>1109.24</v>
      </c>
      <c r="AN89" s="45">
        <v>3143.7382440666665</v>
      </c>
      <c r="AO89" s="45">
        <v>16.103745515014147</v>
      </c>
      <c r="AP89" s="45">
        <v>1.2882996412011318</v>
      </c>
      <c r="AQ89" s="45">
        <v>0.64414982060056591</v>
      </c>
      <c r="AR89" s="45">
        <v>11.231457183333335</v>
      </c>
      <c r="AS89" s="45">
        <v>4.1331762434666679</v>
      </c>
      <c r="AT89" s="45">
        <v>137.98647396666667</v>
      </c>
      <c r="AU89" s="45">
        <v>5.3483129444444444</v>
      </c>
      <c r="AV89" s="45">
        <v>176.73561531472694</v>
      </c>
      <c r="AW89" s="45">
        <v>44.569274537037032</v>
      </c>
      <c r="AX89" s="45">
        <v>26.385010525925928</v>
      </c>
      <c r="AY89" s="45">
        <v>0.66853911805555555</v>
      </c>
      <c r="AZ89" s="45">
        <v>10.696625888888889</v>
      </c>
      <c r="BA89" s="45">
        <v>4.159798956790123</v>
      </c>
      <c r="BB89" s="45">
        <v>31.824363641824696</v>
      </c>
      <c r="BC89" s="45">
        <v>118.30361266852222</v>
      </c>
      <c r="BD89" s="45">
        <v>355.28078845238093</v>
      </c>
      <c r="BE89" s="45">
        <v>355.28078845238093</v>
      </c>
      <c r="BF89" s="45">
        <v>473.58440112090318</v>
      </c>
      <c r="BG89" s="45">
        <v>135.16020833333332</v>
      </c>
      <c r="BH89" s="45"/>
      <c r="BI89" s="45">
        <v>0</v>
      </c>
      <c r="BJ89" s="45"/>
      <c r="BK89" s="45"/>
      <c r="BL89" s="45">
        <v>135.16020833333332</v>
      </c>
      <c r="BM89" s="45">
        <v>7138.2062355022963</v>
      </c>
      <c r="BN89" s="45">
        <f t="shared" si="12"/>
        <v>-1.6520576401265673E-7</v>
      </c>
      <c r="BO89" s="45">
        <f t="shared" si="13"/>
        <v>-1.1674540656894408E-7</v>
      </c>
      <c r="BP89" s="46">
        <f t="shared" si="16"/>
        <v>8.5633802816901436</v>
      </c>
      <c r="BQ89" s="46">
        <f t="shared" si="14"/>
        <v>1.8591549295774654</v>
      </c>
      <c r="BR89" s="47">
        <v>2</v>
      </c>
      <c r="BS89" s="46">
        <f t="shared" si="17"/>
        <v>2.2535211267605644</v>
      </c>
      <c r="BT89" s="46">
        <f t="shared" si="18"/>
        <v>11.25</v>
      </c>
      <c r="BU89" s="46">
        <f t="shared" si="19"/>
        <v>12.676056338028173</v>
      </c>
      <c r="BV89" s="45">
        <f t="shared" si="15"/>
        <v>904.84304390117074</v>
      </c>
      <c r="BW89" s="45">
        <f t="shared" si="20"/>
        <v>904.84304361921954</v>
      </c>
      <c r="BX89" s="45">
        <f t="shared" si="21"/>
        <v>8043.0492791215156</v>
      </c>
      <c r="BY89" s="45">
        <f t="shared" si="22"/>
        <v>96516.591349458191</v>
      </c>
      <c r="BZ89" s="45">
        <f t="shared" si="23"/>
        <v>193033.18269891638</v>
      </c>
      <c r="CA89" s="48">
        <v>43101</v>
      </c>
      <c r="CB89" s="49">
        <v>0</v>
      </c>
      <c r="CC89" s="49">
        <v>0</v>
      </c>
    </row>
    <row r="90" spans="1:81">
      <c r="A90" s="41" t="s">
        <v>228</v>
      </c>
      <c r="B90" s="41" t="s">
        <v>78</v>
      </c>
      <c r="C90" s="41" t="s">
        <v>229</v>
      </c>
      <c r="D90" s="42" t="s">
        <v>230</v>
      </c>
      <c r="E90" s="43" t="s">
        <v>62</v>
      </c>
      <c r="F90" s="43" t="s">
        <v>63</v>
      </c>
      <c r="G90" s="43">
        <v>1</v>
      </c>
      <c r="H90" s="44">
        <v>2973.68</v>
      </c>
      <c r="I90" s="45">
        <v>2973.68</v>
      </c>
      <c r="J90" s="45"/>
      <c r="K90" s="45"/>
      <c r="L90" s="45"/>
      <c r="M90" s="45"/>
      <c r="N90" s="45"/>
      <c r="O90" s="45"/>
      <c r="P90" s="45"/>
      <c r="Q90" s="45">
        <v>2973.68</v>
      </c>
      <c r="R90" s="45">
        <v>594.73599999999999</v>
      </c>
      <c r="S90" s="45">
        <v>44.605199999999996</v>
      </c>
      <c r="T90" s="45">
        <v>29.736799999999999</v>
      </c>
      <c r="U90" s="45">
        <v>5.9473599999999998</v>
      </c>
      <c r="V90" s="45">
        <v>74.341999999999999</v>
      </c>
      <c r="W90" s="45">
        <v>237.89439999999999</v>
      </c>
      <c r="X90" s="45">
        <v>89.210399999999993</v>
      </c>
      <c r="Y90" s="45">
        <v>17.842079999999999</v>
      </c>
      <c r="Z90" s="45">
        <v>1094.3142399999999</v>
      </c>
      <c r="AA90" s="45">
        <v>247.80666666666664</v>
      </c>
      <c r="AB90" s="45">
        <v>330.40888888888884</v>
      </c>
      <c r="AC90" s="45">
        <v>212.78332444444447</v>
      </c>
      <c r="AD90" s="45">
        <v>790.99887999999999</v>
      </c>
      <c r="AE90" s="45">
        <v>1.5792000000000144</v>
      </c>
      <c r="AF90" s="45">
        <v>324.39999999999998</v>
      </c>
      <c r="AG90" s="45">
        <v>0</v>
      </c>
      <c r="AH90" s="45">
        <v>0</v>
      </c>
      <c r="AI90" s="45">
        <v>0</v>
      </c>
      <c r="AJ90" s="45">
        <v>0</v>
      </c>
      <c r="AK90" s="45">
        <v>3.0700000000000003</v>
      </c>
      <c r="AL90" s="45">
        <v>293.88</v>
      </c>
      <c r="AM90" s="45">
        <v>622.92920000000004</v>
      </c>
      <c r="AN90" s="45">
        <v>2508.2423200000003</v>
      </c>
      <c r="AO90" s="45">
        <v>14.922894521604938</v>
      </c>
      <c r="AP90" s="45">
        <v>1.193831561728395</v>
      </c>
      <c r="AQ90" s="45">
        <v>0.5969157808641975</v>
      </c>
      <c r="AR90" s="45">
        <v>10.40788</v>
      </c>
      <c r="AS90" s="45">
        <v>3.8300998400000013</v>
      </c>
      <c r="AT90" s="45">
        <v>127.86823999999999</v>
      </c>
      <c r="AU90" s="45">
        <v>4.9561333333333337</v>
      </c>
      <c r="AV90" s="45">
        <v>163.77599503753086</v>
      </c>
      <c r="AW90" s="45">
        <v>41.301111111111105</v>
      </c>
      <c r="AX90" s="45">
        <v>24.450257777777779</v>
      </c>
      <c r="AY90" s="45">
        <v>0.6195166666666666</v>
      </c>
      <c r="AZ90" s="45">
        <v>9.9122666666666674</v>
      </c>
      <c r="BA90" s="45">
        <v>3.8547703703703702</v>
      </c>
      <c r="BB90" s="45">
        <v>29.490755514074078</v>
      </c>
      <c r="BC90" s="45">
        <v>109.62867810666668</v>
      </c>
      <c r="BD90" s="45"/>
      <c r="BE90" s="45">
        <v>0</v>
      </c>
      <c r="BF90" s="45">
        <v>109.62867810666668</v>
      </c>
      <c r="BG90" s="45">
        <v>88.207604166666698</v>
      </c>
      <c r="BH90" s="45"/>
      <c r="BI90" s="45">
        <v>0</v>
      </c>
      <c r="BJ90" s="45"/>
      <c r="BK90" s="45"/>
      <c r="BL90" s="45">
        <v>88.207604166666698</v>
      </c>
      <c r="BM90" s="45">
        <v>5843.5345973108642</v>
      </c>
      <c r="BN90" s="45">
        <f t="shared" si="12"/>
        <v>-8.2602882006328366E-8</v>
      </c>
      <c r="BO90" s="45">
        <f t="shared" si="13"/>
        <v>-5.8372703284472042E-8</v>
      </c>
      <c r="BP90" s="46">
        <f t="shared" si="16"/>
        <v>8.6609686609686669</v>
      </c>
      <c r="BQ90" s="46">
        <f t="shared" si="14"/>
        <v>1.8803418803418819</v>
      </c>
      <c r="BR90" s="47">
        <v>3</v>
      </c>
      <c r="BS90" s="46">
        <f t="shared" si="17"/>
        <v>3.4188034188034218</v>
      </c>
      <c r="BT90" s="46">
        <f t="shared" si="18"/>
        <v>12.25</v>
      </c>
      <c r="BU90" s="46">
        <f t="shared" si="19"/>
        <v>13.960113960113972</v>
      </c>
      <c r="BV90" s="45">
        <f t="shared" si="15"/>
        <v>815.76408906360348</v>
      </c>
      <c r="BW90" s="45">
        <f t="shared" si="20"/>
        <v>815.76408892262793</v>
      </c>
      <c r="BX90" s="45">
        <f t="shared" si="21"/>
        <v>6659.2986862334919</v>
      </c>
      <c r="BY90" s="45">
        <f t="shared" si="22"/>
        <v>79911.584234801907</v>
      </c>
      <c r="BZ90" s="45">
        <f t="shared" si="23"/>
        <v>159823.16846960381</v>
      </c>
      <c r="CA90" s="50">
        <v>42736</v>
      </c>
      <c r="CB90" s="49">
        <v>0</v>
      </c>
      <c r="CC90" s="49">
        <v>0</v>
      </c>
    </row>
    <row r="91" spans="1:81">
      <c r="A91" s="41" t="s">
        <v>228</v>
      </c>
      <c r="B91" s="41" t="s">
        <v>17</v>
      </c>
      <c r="C91" s="41" t="s">
        <v>231</v>
      </c>
      <c r="D91" s="42" t="s">
        <v>232</v>
      </c>
      <c r="E91" s="43" t="s">
        <v>62</v>
      </c>
      <c r="F91" s="43" t="s">
        <v>63</v>
      </c>
      <c r="G91" s="43">
        <v>1</v>
      </c>
      <c r="H91" s="44">
        <v>1511.38</v>
      </c>
      <c r="I91" s="45">
        <v>1511.38</v>
      </c>
      <c r="J91" s="45"/>
      <c r="K91" s="45"/>
      <c r="L91" s="45"/>
      <c r="M91" s="45"/>
      <c r="N91" s="45"/>
      <c r="O91" s="45"/>
      <c r="P91" s="45"/>
      <c r="Q91" s="45">
        <v>1511.38</v>
      </c>
      <c r="R91" s="45">
        <v>302.27600000000001</v>
      </c>
      <c r="S91" s="45">
        <v>22.6707</v>
      </c>
      <c r="T91" s="45">
        <v>15.113800000000001</v>
      </c>
      <c r="U91" s="45">
        <v>3.0227600000000003</v>
      </c>
      <c r="V91" s="45">
        <v>37.784500000000001</v>
      </c>
      <c r="W91" s="45">
        <v>120.91040000000001</v>
      </c>
      <c r="X91" s="45">
        <v>45.3414</v>
      </c>
      <c r="Y91" s="45">
        <v>9.0682800000000015</v>
      </c>
      <c r="Z91" s="45">
        <v>556.18784000000005</v>
      </c>
      <c r="AA91" s="45">
        <v>125.94833333333334</v>
      </c>
      <c r="AB91" s="45">
        <v>167.93111111111111</v>
      </c>
      <c r="AC91" s="45">
        <v>108.14763555555558</v>
      </c>
      <c r="AD91" s="45">
        <v>402.02708000000007</v>
      </c>
      <c r="AE91" s="45">
        <v>89.3172</v>
      </c>
      <c r="AF91" s="45">
        <v>397</v>
      </c>
      <c r="AG91" s="45">
        <v>0</v>
      </c>
      <c r="AH91" s="45">
        <v>32.619999999999997</v>
      </c>
      <c r="AI91" s="45">
        <v>0</v>
      </c>
      <c r="AJ91" s="45">
        <v>0</v>
      </c>
      <c r="AK91" s="45">
        <v>3.0700000000000003</v>
      </c>
      <c r="AL91" s="45">
        <v>0</v>
      </c>
      <c r="AM91" s="45">
        <v>522.00720000000001</v>
      </c>
      <c r="AN91" s="45">
        <v>1480.2221200000001</v>
      </c>
      <c r="AO91" s="45">
        <v>7.584596971450619</v>
      </c>
      <c r="AP91" s="45">
        <v>0.60676775771604952</v>
      </c>
      <c r="AQ91" s="45">
        <v>0.30338387885802476</v>
      </c>
      <c r="AR91" s="45">
        <v>5.2898300000000011</v>
      </c>
      <c r="AS91" s="45">
        <v>1.946657440000001</v>
      </c>
      <c r="AT91" s="45">
        <v>64.989339999999999</v>
      </c>
      <c r="AU91" s="45">
        <v>2.518966666666667</v>
      </c>
      <c r="AV91" s="45">
        <v>83.239542714691368</v>
      </c>
      <c r="AW91" s="45">
        <v>20.991388888888888</v>
      </c>
      <c r="AX91" s="45">
        <v>12.426902222222225</v>
      </c>
      <c r="AY91" s="45">
        <v>0.31487083333333332</v>
      </c>
      <c r="AZ91" s="45">
        <v>5.037933333333334</v>
      </c>
      <c r="BA91" s="45">
        <v>1.9591962962962963</v>
      </c>
      <c r="BB91" s="45">
        <v>14.988747299259263</v>
      </c>
      <c r="BC91" s="45">
        <v>55.719038873333346</v>
      </c>
      <c r="BD91" s="45"/>
      <c r="BE91" s="45">
        <v>0</v>
      </c>
      <c r="BF91" s="45">
        <v>55.719038873333346</v>
      </c>
      <c r="BG91" s="45">
        <v>67.580104166666658</v>
      </c>
      <c r="BH91" s="45"/>
      <c r="BI91" s="45">
        <v>0</v>
      </c>
      <c r="BJ91" s="45"/>
      <c r="BK91" s="45"/>
      <c r="BL91" s="45">
        <v>67.580104166666658</v>
      </c>
      <c r="BM91" s="45">
        <v>3198.1408057546919</v>
      </c>
      <c r="BN91" s="45">
        <f t="shared" si="12"/>
        <v>-8.2602882006328366E-8</v>
      </c>
      <c r="BO91" s="45">
        <f t="shared" si="13"/>
        <v>-5.8372703284472042E-8</v>
      </c>
      <c r="BP91" s="46">
        <f t="shared" si="16"/>
        <v>8.6609686609686669</v>
      </c>
      <c r="BQ91" s="46">
        <f t="shared" si="14"/>
        <v>1.8803418803418819</v>
      </c>
      <c r="BR91" s="47">
        <v>3</v>
      </c>
      <c r="BS91" s="46">
        <f t="shared" si="17"/>
        <v>3.4188034188034218</v>
      </c>
      <c r="BT91" s="46">
        <f t="shared" si="18"/>
        <v>12.25</v>
      </c>
      <c r="BU91" s="46">
        <f t="shared" si="19"/>
        <v>13.960113960113972</v>
      </c>
      <c r="BV91" s="45">
        <f t="shared" si="15"/>
        <v>446.46410106858178</v>
      </c>
      <c r="BW91" s="45">
        <f t="shared" si="20"/>
        <v>446.46410092760618</v>
      </c>
      <c r="BX91" s="45">
        <f t="shared" si="21"/>
        <v>3644.604906682298</v>
      </c>
      <c r="BY91" s="45">
        <f t="shared" si="22"/>
        <v>43735.258880187575</v>
      </c>
      <c r="BZ91" s="45">
        <f t="shared" si="23"/>
        <v>87470.517760375151</v>
      </c>
      <c r="CA91" s="48">
        <v>43101</v>
      </c>
      <c r="CB91" s="49">
        <v>0</v>
      </c>
      <c r="CC91" s="49">
        <v>0</v>
      </c>
    </row>
    <row r="92" spans="1:81">
      <c r="A92" s="41" t="s">
        <v>228</v>
      </c>
      <c r="B92" s="41" t="s">
        <v>16</v>
      </c>
      <c r="C92" s="41" t="s">
        <v>231</v>
      </c>
      <c r="D92" s="42" t="s">
        <v>233</v>
      </c>
      <c r="E92" s="43" t="s">
        <v>62</v>
      </c>
      <c r="F92" s="43" t="s">
        <v>63</v>
      </c>
      <c r="G92" s="43">
        <v>1</v>
      </c>
      <c r="H92" s="44">
        <v>2216.69</v>
      </c>
      <c r="I92" s="45">
        <v>2216.69</v>
      </c>
      <c r="J92" s="45"/>
      <c r="K92" s="45"/>
      <c r="L92" s="45"/>
      <c r="M92" s="45"/>
      <c r="N92" s="45"/>
      <c r="O92" s="45"/>
      <c r="P92" s="45"/>
      <c r="Q92" s="45">
        <v>2216.69</v>
      </c>
      <c r="R92" s="45">
        <v>443.33800000000002</v>
      </c>
      <c r="S92" s="45">
        <v>33.250349999999997</v>
      </c>
      <c r="T92" s="45">
        <v>22.166900000000002</v>
      </c>
      <c r="U92" s="45">
        <v>4.4333800000000005</v>
      </c>
      <c r="V92" s="45">
        <v>55.417250000000003</v>
      </c>
      <c r="W92" s="45">
        <v>177.33520000000001</v>
      </c>
      <c r="X92" s="45">
        <v>66.500699999999995</v>
      </c>
      <c r="Y92" s="45">
        <v>13.300140000000001</v>
      </c>
      <c r="Z92" s="45">
        <v>815.74191999999994</v>
      </c>
      <c r="AA92" s="45">
        <v>184.72416666666666</v>
      </c>
      <c r="AB92" s="45">
        <v>246.29888888888888</v>
      </c>
      <c r="AC92" s="45">
        <v>158.61648444444447</v>
      </c>
      <c r="AD92" s="45">
        <v>589.63954000000001</v>
      </c>
      <c r="AE92" s="45">
        <v>46.99860000000001</v>
      </c>
      <c r="AF92" s="45">
        <v>397</v>
      </c>
      <c r="AG92" s="45">
        <v>0</v>
      </c>
      <c r="AH92" s="45">
        <v>32.619999999999997</v>
      </c>
      <c r="AI92" s="45">
        <v>0</v>
      </c>
      <c r="AJ92" s="45">
        <v>0</v>
      </c>
      <c r="AK92" s="45">
        <v>3.0700000000000003</v>
      </c>
      <c r="AL92" s="45">
        <v>0</v>
      </c>
      <c r="AM92" s="45">
        <v>479.68860000000001</v>
      </c>
      <c r="AN92" s="45">
        <v>1885.07006</v>
      </c>
      <c r="AO92" s="45">
        <v>11.124072212577161</v>
      </c>
      <c r="AP92" s="45">
        <v>0.88992577700617292</v>
      </c>
      <c r="AQ92" s="45">
        <v>0.44496288850308646</v>
      </c>
      <c r="AR92" s="45">
        <v>7.7584150000000012</v>
      </c>
      <c r="AS92" s="45">
        <v>2.855096720000001</v>
      </c>
      <c r="AT92" s="45">
        <v>95.317669999999993</v>
      </c>
      <c r="AU92" s="45">
        <v>3.6944833333333338</v>
      </c>
      <c r="AV92" s="45">
        <v>122.08462593141975</v>
      </c>
      <c r="AW92" s="45">
        <v>30.78736111111111</v>
      </c>
      <c r="AX92" s="45">
        <v>18.22611777777778</v>
      </c>
      <c r="AY92" s="45">
        <v>0.46181041666666667</v>
      </c>
      <c r="AZ92" s="45">
        <v>7.3889666666666676</v>
      </c>
      <c r="BA92" s="45">
        <v>2.8734870370370369</v>
      </c>
      <c r="BB92" s="45">
        <v>21.983489427407413</v>
      </c>
      <c r="BC92" s="45">
        <v>81.721232436666668</v>
      </c>
      <c r="BD92" s="45"/>
      <c r="BE92" s="45">
        <v>0</v>
      </c>
      <c r="BF92" s="45">
        <v>81.721232436666668</v>
      </c>
      <c r="BG92" s="45">
        <v>67.580104166666672</v>
      </c>
      <c r="BH92" s="45"/>
      <c r="BI92" s="45">
        <v>0</v>
      </c>
      <c r="BJ92" s="45"/>
      <c r="BK92" s="45"/>
      <c r="BL92" s="45">
        <v>67.580104166666672</v>
      </c>
      <c r="BM92" s="45">
        <v>4373.1460225347528</v>
      </c>
      <c r="BN92" s="45">
        <f t="shared" si="12"/>
        <v>-8.2602882006328366E-8</v>
      </c>
      <c r="BO92" s="45">
        <f t="shared" si="13"/>
        <v>-5.8372703284472042E-8</v>
      </c>
      <c r="BP92" s="46">
        <f t="shared" si="16"/>
        <v>8.6609686609686669</v>
      </c>
      <c r="BQ92" s="46">
        <f t="shared" si="14"/>
        <v>1.8803418803418819</v>
      </c>
      <c r="BR92" s="47">
        <v>3</v>
      </c>
      <c r="BS92" s="46">
        <f t="shared" si="17"/>
        <v>3.4188034188034218</v>
      </c>
      <c r="BT92" s="46">
        <f t="shared" si="18"/>
        <v>12.25</v>
      </c>
      <c r="BU92" s="46">
        <f t="shared" si="19"/>
        <v>13.960113960113972</v>
      </c>
      <c r="BV92" s="45">
        <f t="shared" si="15"/>
        <v>610.49616836836265</v>
      </c>
      <c r="BW92" s="45">
        <f t="shared" si="20"/>
        <v>610.4961682273871</v>
      </c>
      <c r="BX92" s="45">
        <f t="shared" si="21"/>
        <v>4983.6421907621398</v>
      </c>
      <c r="BY92" s="45">
        <f t="shared" si="22"/>
        <v>59803.706289145674</v>
      </c>
      <c r="BZ92" s="45">
        <f t="shared" si="23"/>
        <v>119607.41257829135</v>
      </c>
      <c r="CA92" s="48">
        <v>43101</v>
      </c>
      <c r="CB92" s="49">
        <v>0</v>
      </c>
      <c r="CC92" s="49">
        <v>0</v>
      </c>
    </row>
    <row r="93" spans="1:81">
      <c r="A93" s="41" t="s">
        <v>234</v>
      </c>
      <c r="B93" s="41" t="s">
        <v>14</v>
      </c>
      <c r="C93" s="41" t="s">
        <v>234</v>
      </c>
      <c r="D93" s="42" t="s">
        <v>235</v>
      </c>
      <c r="E93" s="43" t="s">
        <v>62</v>
      </c>
      <c r="F93" s="43" t="s">
        <v>63</v>
      </c>
      <c r="G93" s="43">
        <v>2</v>
      </c>
      <c r="H93" s="44">
        <v>1393</v>
      </c>
      <c r="I93" s="45">
        <v>2786</v>
      </c>
      <c r="J93" s="45"/>
      <c r="K93" s="45"/>
      <c r="L93" s="45"/>
      <c r="M93" s="45"/>
      <c r="N93" s="45"/>
      <c r="O93" s="45"/>
      <c r="P93" s="45"/>
      <c r="Q93" s="45">
        <v>2786</v>
      </c>
      <c r="R93" s="45">
        <v>557.20000000000005</v>
      </c>
      <c r="S93" s="45">
        <v>41.79</v>
      </c>
      <c r="T93" s="45">
        <v>27.86</v>
      </c>
      <c r="U93" s="45">
        <v>5.5720000000000001</v>
      </c>
      <c r="V93" s="45">
        <v>69.650000000000006</v>
      </c>
      <c r="W93" s="45">
        <v>222.88</v>
      </c>
      <c r="X93" s="45">
        <v>83.58</v>
      </c>
      <c r="Y93" s="45">
        <v>16.716000000000001</v>
      </c>
      <c r="Z93" s="45">
        <v>1025.248</v>
      </c>
      <c r="AA93" s="45">
        <v>232.16666666666666</v>
      </c>
      <c r="AB93" s="45">
        <v>309.55555555555554</v>
      </c>
      <c r="AC93" s="45">
        <v>199.35377777777782</v>
      </c>
      <c r="AD93" s="45">
        <v>741.07600000000002</v>
      </c>
      <c r="AE93" s="45">
        <v>192.84</v>
      </c>
      <c r="AF93" s="45">
        <v>794</v>
      </c>
      <c r="AG93" s="45">
        <v>0</v>
      </c>
      <c r="AH93" s="45">
        <v>65.239999999999995</v>
      </c>
      <c r="AI93" s="45">
        <v>0</v>
      </c>
      <c r="AJ93" s="45">
        <v>0</v>
      </c>
      <c r="AK93" s="45">
        <v>6.1400000000000006</v>
      </c>
      <c r="AL93" s="45">
        <v>0</v>
      </c>
      <c r="AM93" s="45">
        <v>1058.22</v>
      </c>
      <c r="AN93" s="45">
        <v>2824.5439999999999</v>
      </c>
      <c r="AO93" s="45">
        <v>13.981055169753088</v>
      </c>
      <c r="AP93" s="45">
        <v>1.118484413580247</v>
      </c>
      <c r="AQ93" s="45">
        <v>0.55924220679012349</v>
      </c>
      <c r="AR93" s="45">
        <v>9.7510000000000012</v>
      </c>
      <c r="AS93" s="45">
        <v>3.5883680000000013</v>
      </c>
      <c r="AT93" s="45">
        <v>119.79799999999999</v>
      </c>
      <c r="AU93" s="45">
        <v>4.6433333333333335</v>
      </c>
      <c r="AV93" s="45">
        <v>153.4394831234568</v>
      </c>
      <c r="AW93" s="45">
        <v>38.694444444444443</v>
      </c>
      <c r="AX93" s="45">
        <v>22.907111111111114</v>
      </c>
      <c r="AY93" s="45">
        <v>0.58041666666666658</v>
      </c>
      <c r="AZ93" s="45">
        <v>9.2866666666666671</v>
      </c>
      <c r="BA93" s="45">
        <v>3.6114814814814813</v>
      </c>
      <c r="BB93" s="45">
        <v>27.629484296296301</v>
      </c>
      <c r="BC93" s="45">
        <v>102.70960466666666</v>
      </c>
      <c r="BD93" s="45">
        <v>308.45000000000005</v>
      </c>
      <c r="BE93" s="45">
        <v>308.45000000000005</v>
      </c>
      <c r="BF93" s="45">
        <v>411.15960466666672</v>
      </c>
      <c r="BG93" s="45">
        <v>135.16020833333334</v>
      </c>
      <c r="BH93" s="45"/>
      <c r="BI93" s="45">
        <v>0</v>
      </c>
      <c r="BJ93" s="45"/>
      <c r="BK93" s="45"/>
      <c r="BL93" s="45">
        <v>135.16020833333334</v>
      </c>
      <c r="BM93" s="45">
        <v>6310.3032961234567</v>
      </c>
      <c r="BN93" s="45">
        <f t="shared" si="12"/>
        <v>-1.6520576401265673E-7</v>
      </c>
      <c r="BO93" s="45">
        <f t="shared" si="13"/>
        <v>-1.1674540656894408E-7</v>
      </c>
      <c r="BP93" s="46">
        <f t="shared" si="16"/>
        <v>8.6609686609686669</v>
      </c>
      <c r="BQ93" s="46">
        <f t="shared" si="14"/>
        <v>1.8803418803418819</v>
      </c>
      <c r="BR93" s="47">
        <v>3</v>
      </c>
      <c r="BS93" s="46">
        <f t="shared" si="17"/>
        <v>3.4188034188034218</v>
      </c>
      <c r="BT93" s="46">
        <f t="shared" si="18"/>
        <v>12.25</v>
      </c>
      <c r="BU93" s="46">
        <f t="shared" si="19"/>
        <v>13.960113960113972</v>
      </c>
      <c r="BV93" s="45">
        <f t="shared" si="15"/>
        <v>880.92553132830199</v>
      </c>
      <c r="BW93" s="45">
        <f t="shared" si="20"/>
        <v>880.92553104635078</v>
      </c>
      <c r="BX93" s="45">
        <f t="shared" si="21"/>
        <v>7191.2288271698071</v>
      </c>
      <c r="BY93" s="45">
        <f t="shared" si="22"/>
        <v>86294.745926037693</v>
      </c>
      <c r="BZ93" s="45">
        <f t="shared" si="23"/>
        <v>172589.49185207539</v>
      </c>
      <c r="CA93" s="48">
        <v>43101</v>
      </c>
      <c r="CB93" s="49">
        <v>0</v>
      </c>
      <c r="CC93" s="49">
        <v>0</v>
      </c>
    </row>
    <row r="94" spans="1:81">
      <c r="A94" s="41" t="s">
        <v>234</v>
      </c>
      <c r="B94" s="41" t="s">
        <v>15</v>
      </c>
      <c r="C94" s="41" t="s">
        <v>234</v>
      </c>
      <c r="D94" s="42" t="s">
        <v>236</v>
      </c>
      <c r="E94" s="43" t="s">
        <v>62</v>
      </c>
      <c r="F94" s="43" t="s">
        <v>63</v>
      </c>
      <c r="G94" s="43">
        <v>2</v>
      </c>
      <c r="H94" s="44">
        <v>1393</v>
      </c>
      <c r="I94" s="45">
        <v>2786</v>
      </c>
      <c r="J94" s="45"/>
      <c r="K94" s="45"/>
      <c r="L94" s="45">
        <v>422.98776666666674</v>
      </c>
      <c r="M94" s="45"/>
      <c r="N94" s="45"/>
      <c r="O94" s="45"/>
      <c r="P94" s="45"/>
      <c r="Q94" s="45">
        <v>3208.9877666666666</v>
      </c>
      <c r="R94" s="45">
        <v>641.79755333333333</v>
      </c>
      <c r="S94" s="45">
        <v>48.134816499999999</v>
      </c>
      <c r="T94" s="45">
        <v>32.089877666666666</v>
      </c>
      <c r="U94" s="45">
        <v>6.4179755333333333</v>
      </c>
      <c r="V94" s="45">
        <v>80.224694166666666</v>
      </c>
      <c r="W94" s="45">
        <v>256.71902133333333</v>
      </c>
      <c r="X94" s="45">
        <v>96.269632999999999</v>
      </c>
      <c r="Y94" s="45">
        <v>19.2539266</v>
      </c>
      <c r="Z94" s="45">
        <v>1180.9074981333333</v>
      </c>
      <c r="AA94" s="45">
        <v>267.41564722222222</v>
      </c>
      <c r="AB94" s="45">
        <v>356.55419629629625</v>
      </c>
      <c r="AC94" s="45">
        <v>229.62090241481485</v>
      </c>
      <c r="AD94" s="45">
        <v>853.59074593333332</v>
      </c>
      <c r="AE94" s="45">
        <v>192.84</v>
      </c>
      <c r="AF94" s="45">
        <v>794</v>
      </c>
      <c r="AG94" s="45">
        <v>0</v>
      </c>
      <c r="AH94" s="45">
        <v>65.239999999999995</v>
      </c>
      <c r="AI94" s="45">
        <v>0</v>
      </c>
      <c r="AJ94" s="45">
        <v>0</v>
      </c>
      <c r="AK94" s="45">
        <v>6.1400000000000006</v>
      </c>
      <c r="AL94" s="45">
        <v>0</v>
      </c>
      <c r="AM94" s="45">
        <v>1058.22</v>
      </c>
      <c r="AN94" s="45">
        <v>3092.7182440666666</v>
      </c>
      <c r="AO94" s="45">
        <v>16.103745515014147</v>
      </c>
      <c r="AP94" s="45">
        <v>1.2882996412011318</v>
      </c>
      <c r="AQ94" s="45">
        <v>0.64414982060056591</v>
      </c>
      <c r="AR94" s="45">
        <v>11.231457183333335</v>
      </c>
      <c r="AS94" s="45">
        <v>4.1331762434666679</v>
      </c>
      <c r="AT94" s="45">
        <v>137.98647396666667</v>
      </c>
      <c r="AU94" s="45">
        <v>5.3483129444444444</v>
      </c>
      <c r="AV94" s="45">
        <v>176.73561531472694</v>
      </c>
      <c r="AW94" s="45">
        <v>44.569274537037032</v>
      </c>
      <c r="AX94" s="45">
        <v>26.385010525925928</v>
      </c>
      <c r="AY94" s="45">
        <v>0.66853911805555555</v>
      </c>
      <c r="AZ94" s="45">
        <v>10.696625888888889</v>
      </c>
      <c r="BA94" s="45">
        <v>4.159798956790123</v>
      </c>
      <c r="BB94" s="45">
        <v>31.824363641824696</v>
      </c>
      <c r="BC94" s="45">
        <v>118.30361266852222</v>
      </c>
      <c r="BD94" s="45">
        <v>355.28078845238093</v>
      </c>
      <c r="BE94" s="45">
        <v>355.28078845238093</v>
      </c>
      <c r="BF94" s="45">
        <v>473.58440112090318</v>
      </c>
      <c r="BG94" s="45">
        <v>135.16020833333332</v>
      </c>
      <c r="BH94" s="45"/>
      <c r="BI94" s="45">
        <v>0</v>
      </c>
      <c r="BJ94" s="45"/>
      <c r="BK94" s="45"/>
      <c r="BL94" s="45">
        <v>135.16020833333332</v>
      </c>
      <c r="BM94" s="45">
        <v>7087.1862355022959</v>
      </c>
      <c r="BN94" s="45">
        <f t="shared" si="12"/>
        <v>-1.6520576401265673E-7</v>
      </c>
      <c r="BO94" s="45">
        <f t="shared" si="13"/>
        <v>-1.1674540656894408E-7</v>
      </c>
      <c r="BP94" s="46">
        <f t="shared" si="16"/>
        <v>8.6609686609686669</v>
      </c>
      <c r="BQ94" s="46">
        <f t="shared" si="14"/>
        <v>1.8803418803418819</v>
      </c>
      <c r="BR94" s="47">
        <v>3</v>
      </c>
      <c r="BS94" s="46">
        <f t="shared" si="17"/>
        <v>3.4188034188034218</v>
      </c>
      <c r="BT94" s="46">
        <f t="shared" si="18"/>
        <v>12.25</v>
      </c>
      <c r="BU94" s="46">
        <f t="shared" si="19"/>
        <v>13.960113960113972</v>
      </c>
      <c r="BV94" s="45">
        <f t="shared" si="15"/>
        <v>989.37927500227113</v>
      </c>
      <c r="BW94" s="45">
        <f t="shared" si="20"/>
        <v>989.37927472031993</v>
      </c>
      <c r="BX94" s="45">
        <f t="shared" si="21"/>
        <v>8076.5655102226156</v>
      </c>
      <c r="BY94" s="45">
        <f t="shared" si="22"/>
        <v>96918.786122671387</v>
      </c>
      <c r="BZ94" s="45">
        <f t="shared" si="23"/>
        <v>193837.57224534277</v>
      </c>
      <c r="CA94" s="48">
        <v>43101</v>
      </c>
      <c r="CB94" s="49">
        <v>0</v>
      </c>
      <c r="CC94" s="49">
        <v>0</v>
      </c>
    </row>
    <row r="95" spans="1:81">
      <c r="A95" s="41" t="s">
        <v>237</v>
      </c>
      <c r="B95" s="41" t="s">
        <v>66</v>
      </c>
      <c r="C95" s="41" t="s">
        <v>238</v>
      </c>
      <c r="D95" s="42" t="s">
        <v>239</v>
      </c>
      <c r="E95" s="43" t="s">
        <v>62</v>
      </c>
      <c r="F95" s="43" t="s">
        <v>63</v>
      </c>
      <c r="G95" s="43">
        <v>1</v>
      </c>
      <c r="H95" s="44">
        <v>1281.1600000000001</v>
      </c>
      <c r="I95" s="45">
        <v>1281.1600000000001</v>
      </c>
      <c r="J95" s="45"/>
      <c r="K95" s="45"/>
      <c r="L95" s="45"/>
      <c r="M95" s="45"/>
      <c r="N95" s="45"/>
      <c r="O95" s="45"/>
      <c r="P95" s="45"/>
      <c r="Q95" s="45">
        <v>1281.1600000000001</v>
      </c>
      <c r="R95" s="45">
        <v>256.23200000000003</v>
      </c>
      <c r="S95" s="45">
        <v>19.217400000000001</v>
      </c>
      <c r="T95" s="45">
        <v>12.8116</v>
      </c>
      <c r="U95" s="45">
        <v>2.5623200000000002</v>
      </c>
      <c r="V95" s="45">
        <v>32.029000000000003</v>
      </c>
      <c r="W95" s="45">
        <v>102.4928</v>
      </c>
      <c r="X95" s="45">
        <v>38.434800000000003</v>
      </c>
      <c r="Y95" s="45">
        <v>7.6869600000000009</v>
      </c>
      <c r="Z95" s="45">
        <v>471.46688</v>
      </c>
      <c r="AA95" s="45">
        <v>106.76333333333334</v>
      </c>
      <c r="AB95" s="45">
        <v>142.35111111111112</v>
      </c>
      <c r="AC95" s="45">
        <v>91.674115555555574</v>
      </c>
      <c r="AD95" s="45">
        <v>340.78856000000007</v>
      </c>
      <c r="AE95" s="45">
        <v>103.13039999999999</v>
      </c>
      <c r="AF95" s="45">
        <v>397</v>
      </c>
      <c r="AG95" s="45">
        <v>0</v>
      </c>
      <c r="AH95" s="45">
        <v>33.44</v>
      </c>
      <c r="AI95" s="45">
        <v>0</v>
      </c>
      <c r="AJ95" s="45">
        <v>0</v>
      </c>
      <c r="AK95" s="45">
        <v>3.0700000000000003</v>
      </c>
      <c r="AL95" s="45">
        <v>0</v>
      </c>
      <c r="AM95" s="45">
        <v>536.64040000000011</v>
      </c>
      <c r="AN95" s="45">
        <v>1348.8958400000001</v>
      </c>
      <c r="AO95" s="45">
        <v>6.4292780478395075</v>
      </c>
      <c r="AP95" s="45">
        <v>0.51434224382716054</v>
      </c>
      <c r="AQ95" s="45">
        <v>0.25717112191358027</v>
      </c>
      <c r="AR95" s="45">
        <v>4.4840600000000013</v>
      </c>
      <c r="AS95" s="45">
        <v>1.6501340800000008</v>
      </c>
      <c r="AT95" s="45">
        <v>55.089880000000001</v>
      </c>
      <c r="AU95" s="45">
        <v>2.1352666666666669</v>
      </c>
      <c r="AV95" s="45">
        <v>70.560132160246923</v>
      </c>
      <c r="AW95" s="45">
        <v>17.79388888888889</v>
      </c>
      <c r="AX95" s="45">
        <v>10.533982222222223</v>
      </c>
      <c r="AY95" s="45">
        <v>0.26690833333333336</v>
      </c>
      <c r="AZ95" s="45">
        <v>4.2705333333333337</v>
      </c>
      <c r="BA95" s="45">
        <v>1.660762962962963</v>
      </c>
      <c r="BB95" s="45">
        <v>12.705595872592596</v>
      </c>
      <c r="BC95" s="45">
        <v>47.23167161333334</v>
      </c>
      <c r="BD95" s="45">
        <v>174.70363636363635</v>
      </c>
      <c r="BE95" s="45">
        <v>174.70363636363635</v>
      </c>
      <c r="BF95" s="45">
        <v>221.93530797696968</v>
      </c>
      <c r="BG95" s="45">
        <v>67.580104166666672</v>
      </c>
      <c r="BH95" s="45"/>
      <c r="BI95" s="45">
        <v>0</v>
      </c>
      <c r="BJ95" s="45"/>
      <c r="BK95" s="45"/>
      <c r="BL95" s="45">
        <v>67.580104166666672</v>
      </c>
      <c r="BM95" s="45">
        <v>2990.1313843038838</v>
      </c>
      <c r="BN95" s="45">
        <f t="shared" si="12"/>
        <v>-8.2602882006328366E-8</v>
      </c>
      <c r="BO95" s="45">
        <f t="shared" si="13"/>
        <v>-5.8372703284472042E-8</v>
      </c>
      <c r="BP95" s="46">
        <f t="shared" si="16"/>
        <v>8.5633802816901436</v>
      </c>
      <c r="BQ95" s="46">
        <f t="shared" si="14"/>
        <v>1.8591549295774654</v>
      </c>
      <c r="BR95" s="47">
        <v>2</v>
      </c>
      <c r="BS95" s="46">
        <f t="shared" si="17"/>
        <v>2.2535211267605644</v>
      </c>
      <c r="BT95" s="46">
        <f t="shared" si="18"/>
        <v>11.25</v>
      </c>
      <c r="BU95" s="46">
        <f t="shared" si="19"/>
        <v>12.676056338028173</v>
      </c>
      <c r="BV95" s="45">
        <f t="shared" si="15"/>
        <v>379.03073883755184</v>
      </c>
      <c r="BW95" s="45">
        <f t="shared" si="20"/>
        <v>379.03073869657624</v>
      </c>
      <c r="BX95" s="45">
        <f t="shared" si="21"/>
        <v>3369.1621230004603</v>
      </c>
      <c r="BY95" s="45">
        <f t="shared" si="22"/>
        <v>40429.945476005523</v>
      </c>
      <c r="BZ95" s="45">
        <f t="shared" si="23"/>
        <v>80859.890952011046</v>
      </c>
      <c r="CA95" s="48">
        <v>43101</v>
      </c>
      <c r="CB95" s="49">
        <v>0</v>
      </c>
      <c r="CC95" s="49">
        <v>0</v>
      </c>
    </row>
    <row r="96" spans="1:81">
      <c r="A96" s="41" t="s">
        <v>240</v>
      </c>
      <c r="B96" s="41" t="s">
        <v>114</v>
      </c>
      <c r="C96" s="41" t="s">
        <v>115</v>
      </c>
      <c r="D96" s="42" t="s">
        <v>241</v>
      </c>
      <c r="E96" s="43" t="s">
        <v>62</v>
      </c>
      <c r="F96" s="43" t="s">
        <v>63</v>
      </c>
      <c r="G96" s="43">
        <v>1</v>
      </c>
      <c r="H96" s="44">
        <v>1200.1400000000001</v>
      </c>
      <c r="I96" s="45">
        <v>1200.1400000000001</v>
      </c>
      <c r="J96" s="45"/>
      <c r="K96" s="45"/>
      <c r="L96" s="45"/>
      <c r="M96" s="45"/>
      <c r="N96" s="45"/>
      <c r="O96" s="45"/>
      <c r="P96" s="45"/>
      <c r="Q96" s="45">
        <v>1200.1400000000001</v>
      </c>
      <c r="R96" s="45">
        <v>240.02800000000002</v>
      </c>
      <c r="S96" s="45">
        <v>18.002100000000002</v>
      </c>
      <c r="T96" s="45">
        <v>12.001400000000002</v>
      </c>
      <c r="U96" s="45">
        <v>2.4002800000000004</v>
      </c>
      <c r="V96" s="45">
        <v>30.003500000000003</v>
      </c>
      <c r="W96" s="45">
        <v>96.011200000000017</v>
      </c>
      <c r="X96" s="45">
        <v>36.004200000000004</v>
      </c>
      <c r="Y96" s="45">
        <v>7.2008400000000004</v>
      </c>
      <c r="Z96" s="45">
        <v>441.65152000000012</v>
      </c>
      <c r="AA96" s="45">
        <v>100.01166666666667</v>
      </c>
      <c r="AB96" s="45">
        <v>133.34888888888889</v>
      </c>
      <c r="AC96" s="45">
        <v>85.876684444444464</v>
      </c>
      <c r="AD96" s="45">
        <v>319.23724000000004</v>
      </c>
      <c r="AE96" s="45">
        <v>107.99159999999999</v>
      </c>
      <c r="AF96" s="45">
        <v>397</v>
      </c>
      <c r="AG96" s="45">
        <v>0</v>
      </c>
      <c r="AH96" s="45">
        <v>28.32</v>
      </c>
      <c r="AI96" s="45">
        <v>0</v>
      </c>
      <c r="AJ96" s="45">
        <v>0</v>
      </c>
      <c r="AK96" s="45">
        <v>3.0700000000000003</v>
      </c>
      <c r="AL96" s="45">
        <v>0</v>
      </c>
      <c r="AM96" s="45">
        <v>536.38160000000005</v>
      </c>
      <c r="AN96" s="45">
        <v>1297.2703600000002</v>
      </c>
      <c r="AO96" s="45">
        <v>6.0226933063271613</v>
      </c>
      <c r="AP96" s="45">
        <v>0.48181546450617291</v>
      </c>
      <c r="AQ96" s="45">
        <v>0.24090773225308645</v>
      </c>
      <c r="AR96" s="45">
        <v>4.2004900000000012</v>
      </c>
      <c r="AS96" s="45">
        <v>1.5457803200000007</v>
      </c>
      <c r="AT96" s="45">
        <v>51.606020000000001</v>
      </c>
      <c r="AU96" s="45">
        <v>2.0002333333333335</v>
      </c>
      <c r="AV96" s="45">
        <v>66.097940156419753</v>
      </c>
      <c r="AW96" s="45">
        <v>16.668611111111112</v>
      </c>
      <c r="AX96" s="45">
        <v>9.8678177777777787</v>
      </c>
      <c r="AY96" s="45">
        <v>0.25002916666666669</v>
      </c>
      <c r="AZ96" s="45">
        <v>4.0004666666666671</v>
      </c>
      <c r="BA96" s="45">
        <v>1.5557370370370371</v>
      </c>
      <c r="BB96" s="45">
        <v>11.90209952740741</v>
      </c>
      <c r="BC96" s="45">
        <v>44.244761286666673</v>
      </c>
      <c r="BD96" s="45"/>
      <c r="BE96" s="45">
        <v>0</v>
      </c>
      <c r="BF96" s="45">
        <v>44.244761286666673</v>
      </c>
      <c r="BG96" s="45">
        <v>49.08625</v>
      </c>
      <c r="BH96" s="45"/>
      <c r="BI96" s="45">
        <v>0</v>
      </c>
      <c r="BJ96" s="45"/>
      <c r="BK96" s="45"/>
      <c r="BL96" s="45">
        <v>49.08625</v>
      </c>
      <c r="BM96" s="45">
        <v>2656.8393114430864</v>
      </c>
      <c r="BN96" s="45">
        <f t="shared" si="12"/>
        <v>-8.2602882006328366E-8</v>
      </c>
      <c r="BO96" s="45">
        <f t="shared" si="13"/>
        <v>-5.8372703284472042E-8</v>
      </c>
      <c r="BP96" s="46">
        <f t="shared" si="16"/>
        <v>8.6609686609686669</v>
      </c>
      <c r="BQ96" s="46">
        <f t="shared" si="14"/>
        <v>1.8803418803418819</v>
      </c>
      <c r="BR96" s="47">
        <v>3</v>
      </c>
      <c r="BS96" s="46">
        <f t="shared" si="17"/>
        <v>3.4188034188034218</v>
      </c>
      <c r="BT96" s="46">
        <f t="shared" si="18"/>
        <v>12.25</v>
      </c>
      <c r="BU96" s="46">
        <f t="shared" si="19"/>
        <v>13.960113960113972</v>
      </c>
      <c r="BV96" s="45">
        <f t="shared" si="15"/>
        <v>370.89779559488193</v>
      </c>
      <c r="BW96" s="45">
        <f t="shared" si="20"/>
        <v>370.89779545390633</v>
      </c>
      <c r="BX96" s="45">
        <f t="shared" si="21"/>
        <v>3027.7371068969928</v>
      </c>
      <c r="BY96" s="45">
        <f t="shared" si="22"/>
        <v>36332.845282763912</v>
      </c>
      <c r="BZ96" s="45">
        <f t="shared" si="23"/>
        <v>72665.690565527824</v>
      </c>
      <c r="CA96" s="48">
        <v>43101</v>
      </c>
      <c r="CB96" s="49">
        <v>0</v>
      </c>
      <c r="CC96" s="49">
        <v>0</v>
      </c>
    </row>
    <row r="97" spans="1:81">
      <c r="A97" s="41" t="s">
        <v>242</v>
      </c>
      <c r="B97" s="41" t="s">
        <v>66</v>
      </c>
      <c r="C97" s="41" t="s">
        <v>67</v>
      </c>
      <c r="D97" s="42" t="s">
        <v>243</v>
      </c>
      <c r="E97" s="43" t="s">
        <v>62</v>
      </c>
      <c r="F97" s="43" t="s">
        <v>63</v>
      </c>
      <c r="G97" s="43">
        <v>1</v>
      </c>
      <c r="H97" s="44">
        <v>1281.1600000000001</v>
      </c>
      <c r="I97" s="45">
        <v>1281.1600000000001</v>
      </c>
      <c r="J97" s="45"/>
      <c r="K97" s="45"/>
      <c r="L97" s="45"/>
      <c r="M97" s="45"/>
      <c r="N97" s="45"/>
      <c r="O97" s="45"/>
      <c r="P97" s="45"/>
      <c r="Q97" s="45">
        <v>1281.1600000000001</v>
      </c>
      <c r="R97" s="45">
        <v>256.23200000000003</v>
      </c>
      <c r="S97" s="45">
        <v>19.217400000000001</v>
      </c>
      <c r="T97" s="45">
        <v>12.8116</v>
      </c>
      <c r="U97" s="45">
        <v>2.5623200000000002</v>
      </c>
      <c r="V97" s="45">
        <v>32.029000000000003</v>
      </c>
      <c r="W97" s="45">
        <v>102.4928</v>
      </c>
      <c r="X97" s="45">
        <v>38.434800000000003</v>
      </c>
      <c r="Y97" s="45">
        <v>7.6869600000000009</v>
      </c>
      <c r="Z97" s="45">
        <v>471.46688</v>
      </c>
      <c r="AA97" s="45">
        <v>106.76333333333334</v>
      </c>
      <c r="AB97" s="45">
        <v>142.35111111111112</v>
      </c>
      <c r="AC97" s="45">
        <v>91.674115555555574</v>
      </c>
      <c r="AD97" s="45">
        <v>340.78856000000007</v>
      </c>
      <c r="AE97" s="45">
        <v>103.13039999999999</v>
      </c>
      <c r="AF97" s="45">
        <v>397</v>
      </c>
      <c r="AG97" s="45">
        <v>0</v>
      </c>
      <c r="AH97" s="45">
        <v>0</v>
      </c>
      <c r="AI97" s="45">
        <v>9.84</v>
      </c>
      <c r="AJ97" s="45">
        <v>0</v>
      </c>
      <c r="AK97" s="45">
        <v>3.0700000000000003</v>
      </c>
      <c r="AL97" s="45">
        <v>0</v>
      </c>
      <c r="AM97" s="45">
        <v>513.04039999999998</v>
      </c>
      <c r="AN97" s="45">
        <v>1325.29584</v>
      </c>
      <c r="AO97" s="45">
        <v>6.4292780478395075</v>
      </c>
      <c r="AP97" s="45">
        <v>0.51434224382716054</v>
      </c>
      <c r="AQ97" s="45">
        <v>0.25717112191358027</v>
      </c>
      <c r="AR97" s="45">
        <v>4.4840600000000013</v>
      </c>
      <c r="AS97" s="45">
        <v>1.6501340800000008</v>
      </c>
      <c r="AT97" s="45">
        <v>55.089880000000001</v>
      </c>
      <c r="AU97" s="45">
        <v>2.1352666666666669</v>
      </c>
      <c r="AV97" s="45">
        <v>70.560132160246923</v>
      </c>
      <c r="AW97" s="45">
        <v>17.79388888888889</v>
      </c>
      <c r="AX97" s="45">
        <v>10.533982222222223</v>
      </c>
      <c r="AY97" s="45">
        <v>0.26690833333333336</v>
      </c>
      <c r="AZ97" s="45">
        <v>4.2705333333333337</v>
      </c>
      <c r="BA97" s="45">
        <v>1.660762962962963</v>
      </c>
      <c r="BB97" s="45">
        <v>12.705595872592596</v>
      </c>
      <c r="BC97" s="45">
        <v>47.23167161333334</v>
      </c>
      <c r="BD97" s="45">
        <v>174.70363636363635</v>
      </c>
      <c r="BE97" s="45">
        <v>174.70363636363635</v>
      </c>
      <c r="BF97" s="45">
        <v>221.93530797696968</v>
      </c>
      <c r="BG97" s="45">
        <v>67.580104166666672</v>
      </c>
      <c r="BH97" s="45"/>
      <c r="BI97" s="45">
        <v>0</v>
      </c>
      <c r="BJ97" s="45"/>
      <c r="BK97" s="45"/>
      <c r="BL97" s="45">
        <v>67.580104166666672</v>
      </c>
      <c r="BM97" s="45">
        <v>2966.5313843038839</v>
      </c>
      <c r="BN97" s="45">
        <f t="shared" si="12"/>
        <v>-8.2602882006328366E-8</v>
      </c>
      <c r="BO97" s="45">
        <f t="shared" si="13"/>
        <v>-5.8372703284472042E-8</v>
      </c>
      <c r="BP97" s="46">
        <f t="shared" si="16"/>
        <v>8.5633802816901436</v>
      </c>
      <c r="BQ97" s="46">
        <f t="shared" si="14"/>
        <v>1.8591549295774654</v>
      </c>
      <c r="BR97" s="47">
        <v>2</v>
      </c>
      <c r="BS97" s="46">
        <f t="shared" si="17"/>
        <v>2.2535211267605644</v>
      </c>
      <c r="BT97" s="46">
        <f t="shared" si="18"/>
        <v>11.25</v>
      </c>
      <c r="BU97" s="46">
        <f t="shared" si="19"/>
        <v>12.676056338028173</v>
      </c>
      <c r="BV97" s="45">
        <f t="shared" si="15"/>
        <v>376.0391895417772</v>
      </c>
      <c r="BW97" s="45">
        <f t="shared" si="20"/>
        <v>376.0391894008016</v>
      </c>
      <c r="BX97" s="45">
        <f t="shared" si="21"/>
        <v>3342.5705737046856</v>
      </c>
      <c r="BY97" s="45">
        <f t="shared" si="22"/>
        <v>40110.84688445623</v>
      </c>
      <c r="BZ97" s="45">
        <f t="shared" si="23"/>
        <v>80221.693768912461</v>
      </c>
      <c r="CA97" s="48">
        <v>43101</v>
      </c>
      <c r="CB97" s="49">
        <v>0</v>
      </c>
      <c r="CC97" s="49">
        <v>0</v>
      </c>
    </row>
    <row r="98" spans="1:81">
      <c r="A98" s="41" t="s">
        <v>242</v>
      </c>
      <c r="B98" s="41" t="s">
        <v>16</v>
      </c>
      <c r="C98" s="41" t="s">
        <v>67</v>
      </c>
      <c r="D98" s="42" t="s">
        <v>244</v>
      </c>
      <c r="E98" s="43" t="s">
        <v>62</v>
      </c>
      <c r="F98" s="43" t="s">
        <v>63</v>
      </c>
      <c r="G98" s="43">
        <v>1</v>
      </c>
      <c r="H98" s="44">
        <v>2216.69</v>
      </c>
      <c r="I98" s="45">
        <v>2216.69</v>
      </c>
      <c r="J98" s="45"/>
      <c r="K98" s="45"/>
      <c r="L98" s="45"/>
      <c r="M98" s="45"/>
      <c r="N98" s="45"/>
      <c r="O98" s="45"/>
      <c r="P98" s="45"/>
      <c r="Q98" s="45">
        <v>2216.69</v>
      </c>
      <c r="R98" s="45">
        <v>443.33800000000002</v>
      </c>
      <c r="S98" s="45">
        <v>33.250349999999997</v>
      </c>
      <c r="T98" s="45">
        <v>22.166900000000002</v>
      </c>
      <c r="U98" s="45">
        <v>4.4333800000000005</v>
      </c>
      <c r="V98" s="45">
        <v>55.417250000000003</v>
      </c>
      <c r="W98" s="45">
        <v>177.33520000000001</v>
      </c>
      <c r="X98" s="45">
        <v>66.500699999999995</v>
      </c>
      <c r="Y98" s="45">
        <v>13.300140000000001</v>
      </c>
      <c r="Z98" s="45">
        <v>815.74191999999994</v>
      </c>
      <c r="AA98" s="45">
        <v>184.72416666666666</v>
      </c>
      <c r="AB98" s="45">
        <v>246.29888888888888</v>
      </c>
      <c r="AC98" s="45">
        <v>158.61648444444447</v>
      </c>
      <c r="AD98" s="45">
        <v>589.63954000000001</v>
      </c>
      <c r="AE98" s="45">
        <v>46.99860000000001</v>
      </c>
      <c r="AF98" s="45">
        <v>397</v>
      </c>
      <c r="AG98" s="45">
        <v>0</v>
      </c>
      <c r="AH98" s="45">
        <v>0</v>
      </c>
      <c r="AI98" s="45">
        <v>9.84</v>
      </c>
      <c r="AJ98" s="45">
        <v>0</v>
      </c>
      <c r="AK98" s="45">
        <v>3.0700000000000003</v>
      </c>
      <c r="AL98" s="45">
        <v>0</v>
      </c>
      <c r="AM98" s="45">
        <v>456.90859999999998</v>
      </c>
      <c r="AN98" s="45">
        <v>1862.2900599999998</v>
      </c>
      <c r="AO98" s="45">
        <v>11.124072212577161</v>
      </c>
      <c r="AP98" s="45">
        <v>0.88992577700617292</v>
      </c>
      <c r="AQ98" s="45">
        <v>0.44496288850308646</v>
      </c>
      <c r="AR98" s="45">
        <v>7.7584150000000012</v>
      </c>
      <c r="AS98" s="45">
        <v>2.855096720000001</v>
      </c>
      <c r="AT98" s="45">
        <v>95.317669999999993</v>
      </c>
      <c r="AU98" s="45">
        <v>3.6944833333333338</v>
      </c>
      <c r="AV98" s="45">
        <v>122.08462593141975</v>
      </c>
      <c r="AW98" s="45">
        <v>30.78736111111111</v>
      </c>
      <c r="AX98" s="45">
        <v>18.22611777777778</v>
      </c>
      <c r="AY98" s="45">
        <v>0.46181041666666667</v>
      </c>
      <c r="AZ98" s="45">
        <v>7.3889666666666676</v>
      </c>
      <c r="BA98" s="45">
        <v>2.8734870370370369</v>
      </c>
      <c r="BB98" s="45">
        <v>21.983489427407413</v>
      </c>
      <c r="BC98" s="45">
        <v>81.721232436666668</v>
      </c>
      <c r="BD98" s="45"/>
      <c r="BE98" s="45">
        <v>0</v>
      </c>
      <c r="BF98" s="45">
        <v>81.721232436666668</v>
      </c>
      <c r="BG98" s="45">
        <v>67.580104166666672</v>
      </c>
      <c r="BH98" s="45"/>
      <c r="BI98" s="45">
        <v>0</v>
      </c>
      <c r="BJ98" s="45"/>
      <c r="BK98" s="45"/>
      <c r="BL98" s="45">
        <v>67.580104166666672</v>
      </c>
      <c r="BM98" s="45">
        <v>4350.3660225347521</v>
      </c>
      <c r="BN98" s="45">
        <f t="shared" si="12"/>
        <v>-8.2602882006328366E-8</v>
      </c>
      <c r="BO98" s="45">
        <f t="shared" si="13"/>
        <v>-5.8372703284472042E-8</v>
      </c>
      <c r="BP98" s="46">
        <f t="shared" si="16"/>
        <v>8.5633802816901436</v>
      </c>
      <c r="BQ98" s="46">
        <f t="shared" si="14"/>
        <v>1.8591549295774654</v>
      </c>
      <c r="BR98" s="47">
        <v>2</v>
      </c>
      <c r="BS98" s="46">
        <f t="shared" si="17"/>
        <v>2.2535211267605644</v>
      </c>
      <c r="BT98" s="46">
        <f t="shared" si="18"/>
        <v>11.25</v>
      </c>
      <c r="BU98" s="46">
        <f t="shared" si="19"/>
        <v>12.676056338028173</v>
      </c>
      <c r="BV98" s="45">
        <f t="shared" si="15"/>
        <v>551.45484790907051</v>
      </c>
      <c r="BW98" s="45">
        <f t="shared" si="20"/>
        <v>551.45484776809496</v>
      </c>
      <c r="BX98" s="45">
        <f t="shared" si="21"/>
        <v>4901.8208703028467</v>
      </c>
      <c r="BY98" s="45">
        <f t="shared" si="22"/>
        <v>58821.850443634161</v>
      </c>
      <c r="BZ98" s="45">
        <f t="shared" si="23"/>
        <v>117643.70088726832</v>
      </c>
      <c r="CA98" s="48">
        <v>43101</v>
      </c>
      <c r="CB98" s="49">
        <v>0</v>
      </c>
      <c r="CC98" s="49">
        <v>0</v>
      </c>
    </row>
    <row r="99" spans="1:81">
      <c r="A99" s="41" t="s">
        <v>245</v>
      </c>
      <c r="B99" s="41" t="s">
        <v>78</v>
      </c>
      <c r="C99" s="41" t="s">
        <v>246</v>
      </c>
      <c r="D99" s="42" t="s">
        <v>247</v>
      </c>
      <c r="E99" s="43" t="s">
        <v>62</v>
      </c>
      <c r="F99" s="43" t="s">
        <v>63</v>
      </c>
      <c r="G99" s="43">
        <v>1</v>
      </c>
      <c r="H99" s="44">
        <v>2973.68</v>
      </c>
      <c r="I99" s="45">
        <v>2973.68</v>
      </c>
      <c r="J99" s="45"/>
      <c r="K99" s="45"/>
      <c r="L99" s="45"/>
      <c r="M99" s="45"/>
      <c r="N99" s="45"/>
      <c r="O99" s="45"/>
      <c r="P99" s="45"/>
      <c r="Q99" s="45">
        <v>2973.68</v>
      </c>
      <c r="R99" s="45">
        <v>594.73599999999999</v>
      </c>
      <c r="S99" s="45">
        <v>44.605199999999996</v>
      </c>
      <c r="T99" s="45">
        <v>29.736799999999999</v>
      </c>
      <c r="U99" s="45">
        <v>5.9473599999999998</v>
      </c>
      <c r="V99" s="45">
        <v>74.341999999999999</v>
      </c>
      <c r="W99" s="45">
        <v>237.89439999999999</v>
      </c>
      <c r="X99" s="45">
        <v>89.210399999999993</v>
      </c>
      <c r="Y99" s="45">
        <v>17.842079999999999</v>
      </c>
      <c r="Z99" s="45">
        <v>1094.3142399999999</v>
      </c>
      <c r="AA99" s="45">
        <v>247.80666666666664</v>
      </c>
      <c r="AB99" s="45">
        <v>330.40888888888884</v>
      </c>
      <c r="AC99" s="45">
        <v>212.78332444444447</v>
      </c>
      <c r="AD99" s="45">
        <v>790.99887999999999</v>
      </c>
      <c r="AE99" s="45">
        <v>1.5792000000000144</v>
      </c>
      <c r="AF99" s="45">
        <v>324.39999999999998</v>
      </c>
      <c r="AG99" s="45">
        <v>0</v>
      </c>
      <c r="AH99" s="45">
        <v>0</v>
      </c>
      <c r="AI99" s="45">
        <v>0</v>
      </c>
      <c r="AJ99" s="45">
        <v>0</v>
      </c>
      <c r="AK99" s="45">
        <v>3.0700000000000003</v>
      </c>
      <c r="AL99" s="45">
        <v>293.88</v>
      </c>
      <c r="AM99" s="45">
        <v>622.92920000000004</v>
      </c>
      <c r="AN99" s="45">
        <v>2508.2423200000003</v>
      </c>
      <c r="AO99" s="45">
        <v>14.922894521604938</v>
      </c>
      <c r="AP99" s="45">
        <v>1.193831561728395</v>
      </c>
      <c r="AQ99" s="45">
        <v>0.5969157808641975</v>
      </c>
      <c r="AR99" s="45">
        <v>10.40788</v>
      </c>
      <c r="AS99" s="45">
        <v>3.8300998400000013</v>
      </c>
      <c r="AT99" s="45">
        <v>127.86823999999999</v>
      </c>
      <c r="AU99" s="45">
        <v>4.9561333333333337</v>
      </c>
      <c r="AV99" s="45">
        <v>163.77599503753086</v>
      </c>
      <c r="AW99" s="45">
        <v>41.301111111111105</v>
      </c>
      <c r="AX99" s="45">
        <v>24.450257777777779</v>
      </c>
      <c r="AY99" s="45">
        <v>0.6195166666666666</v>
      </c>
      <c r="AZ99" s="45">
        <v>9.9122666666666674</v>
      </c>
      <c r="BA99" s="45">
        <v>3.8547703703703702</v>
      </c>
      <c r="BB99" s="45">
        <v>29.490755514074078</v>
      </c>
      <c r="BC99" s="45">
        <v>109.62867810666668</v>
      </c>
      <c r="BD99" s="45"/>
      <c r="BE99" s="45">
        <v>0</v>
      </c>
      <c r="BF99" s="45">
        <v>109.62867810666668</v>
      </c>
      <c r="BG99" s="45">
        <v>88.207604166666698</v>
      </c>
      <c r="BH99" s="45"/>
      <c r="BI99" s="45">
        <v>0</v>
      </c>
      <c r="BJ99" s="45"/>
      <c r="BK99" s="45"/>
      <c r="BL99" s="45">
        <v>88.207604166666698</v>
      </c>
      <c r="BM99" s="45">
        <v>5843.5345973108642</v>
      </c>
      <c r="BN99" s="45">
        <f t="shared" si="12"/>
        <v>-8.2602882006328366E-8</v>
      </c>
      <c r="BO99" s="45">
        <f t="shared" si="13"/>
        <v>-5.8372703284472042E-8</v>
      </c>
      <c r="BP99" s="46">
        <f t="shared" si="16"/>
        <v>8.7608069164265068</v>
      </c>
      <c r="BQ99" s="46">
        <f t="shared" si="14"/>
        <v>1.9020172910662811</v>
      </c>
      <c r="BR99" s="47">
        <v>4</v>
      </c>
      <c r="BS99" s="46">
        <f t="shared" si="17"/>
        <v>4.6109510086455305</v>
      </c>
      <c r="BT99" s="46">
        <f t="shared" si="18"/>
        <v>13.25</v>
      </c>
      <c r="BU99" s="46">
        <f t="shared" si="19"/>
        <v>15.273775216138318</v>
      </c>
      <c r="BV99" s="45">
        <f t="shared" si="15"/>
        <v>892.52833904900262</v>
      </c>
      <c r="BW99" s="45">
        <f t="shared" si="20"/>
        <v>892.52833890802708</v>
      </c>
      <c r="BX99" s="45">
        <f t="shared" si="21"/>
        <v>6736.0629362188911</v>
      </c>
      <c r="BY99" s="45">
        <f t="shared" si="22"/>
        <v>80832.755234626689</v>
      </c>
      <c r="BZ99" s="45">
        <f t="shared" si="23"/>
        <v>161665.51046925338</v>
      </c>
      <c r="CA99" s="50">
        <v>42736</v>
      </c>
      <c r="CB99" s="49">
        <v>0</v>
      </c>
      <c r="CC99" s="49">
        <v>0</v>
      </c>
    </row>
    <row r="100" spans="1:81">
      <c r="A100" s="41" t="s">
        <v>245</v>
      </c>
      <c r="B100" s="41" t="s">
        <v>66</v>
      </c>
      <c r="C100" s="41" t="s">
        <v>74</v>
      </c>
      <c r="D100" s="42" t="s">
        <v>248</v>
      </c>
      <c r="E100" s="43" t="s">
        <v>62</v>
      </c>
      <c r="F100" s="43" t="s">
        <v>63</v>
      </c>
      <c r="G100" s="43">
        <v>1</v>
      </c>
      <c r="H100" s="44">
        <v>1281.1600000000001</v>
      </c>
      <c r="I100" s="45">
        <v>1281.1600000000001</v>
      </c>
      <c r="J100" s="45"/>
      <c r="K100" s="45"/>
      <c r="L100" s="45"/>
      <c r="M100" s="45"/>
      <c r="N100" s="45"/>
      <c r="O100" s="45"/>
      <c r="P100" s="45"/>
      <c r="Q100" s="45">
        <v>1281.1600000000001</v>
      </c>
      <c r="R100" s="45">
        <v>256.23200000000003</v>
      </c>
      <c r="S100" s="45">
        <v>19.217400000000001</v>
      </c>
      <c r="T100" s="45">
        <v>12.8116</v>
      </c>
      <c r="U100" s="45">
        <v>2.5623200000000002</v>
      </c>
      <c r="V100" s="45">
        <v>32.029000000000003</v>
      </c>
      <c r="W100" s="45">
        <v>102.4928</v>
      </c>
      <c r="X100" s="45">
        <v>38.434800000000003</v>
      </c>
      <c r="Y100" s="45">
        <v>7.6869600000000009</v>
      </c>
      <c r="Z100" s="45">
        <v>471.46688</v>
      </c>
      <c r="AA100" s="45">
        <v>106.76333333333334</v>
      </c>
      <c r="AB100" s="45">
        <v>142.35111111111112</v>
      </c>
      <c r="AC100" s="45">
        <v>91.674115555555574</v>
      </c>
      <c r="AD100" s="45">
        <v>340.78856000000007</v>
      </c>
      <c r="AE100" s="45">
        <v>103.13039999999999</v>
      </c>
      <c r="AF100" s="45">
        <v>0</v>
      </c>
      <c r="AG100" s="45">
        <v>264.83999999999997</v>
      </c>
      <c r="AH100" s="45">
        <v>27.01</v>
      </c>
      <c r="AI100" s="45">
        <v>0</v>
      </c>
      <c r="AJ100" s="45">
        <v>0</v>
      </c>
      <c r="AK100" s="45">
        <v>3.0700000000000003</v>
      </c>
      <c r="AL100" s="45">
        <v>0</v>
      </c>
      <c r="AM100" s="45">
        <v>398.05039999999997</v>
      </c>
      <c r="AN100" s="45">
        <v>1210.30584</v>
      </c>
      <c r="AO100" s="45">
        <v>6.4292780478395075</v>
      </c>
      <c r="AP100" s="45">
        <v>0.51434224382716054</v>
      </c>
      <c r="AQ100" s="45">
        <v>0.25717112191358027</v>
      </c>
      <c r="AR100" s="45">
        <v>4.4840600000000013</v>
      </c>
      <c r="AS100" s="45">
        <v>1.6501340800000008</v>
      </c>
      <c r="AT100" s="45">
        <v>55.089880000000001</v>
      </c>
      <c r="AU100" s="45">
        <v>2.1352666666666669</v>
      </c>
      <c r="AV100" s="45">
        <v>70.560132160246923</v>
      </c>
      <c r="AW100" s="45">
        <v>17.79388888888889</v>
      </c>
      <c r="AX100" s="45">
        <v>10.533982222222223</v>
      </c>
      <c r="AY100" s="45">
        <v>0.26690833333333336</v>
      </c>
      <c r="AZ100" s="45">
        <v>4.2705333333333337</v>
      </c>
      <c r="BA100" s="45">
        <v>1.660762962962963</v>
      </c>
      <c r="BB100" s="45">
        <v>12.705595872592596</v>
      </c>
      <c r="BC100" s="45">
        <v>47.23167161333334</v>
      </c>
      <c r="BD100" s="45">
        <v>174.70363636363635</v>
      </c>
      <c r="BE100" s="45">
        <v>174.70363636363635</v>
      </c>
      <c r="BF100" s="45">
        <v>221.93530797696968</v>
      </c>
      <c r="BG100" s="45">
        <v>67.580104166666672</v>
      </c>
      <c r="BH100" s="45"/>
      <c r="BI100" s="45">
        <v>0</v>
      </c>
      <c r="BJ100" s="45"/>
      <c r="BK100" s="45"/>
      <c r="BL100" s="45">
        <v>67.580104166666672</v>
      </c>
      <c r="BM100" s="45">
        <v>2851.5413843038837</v>
      </c>
      <c r="BN100" s="45">
        <f t="shared" si="12"/>
        <v>-8.2602882006328366E-8</v>
      </c>
      <c r="BO100" s="45">
        <f t="shared" si="13"/>
        <v>-5.8372703284472042E-8</v>
      </c>
      <c r="BP100" s="46">
        <f t="shared" si="16"/>
        <v>8.7608069164265068</v>
      </c>
      <c r="BQ100" s="46">
        <f t="shared" si="14"/>
        <v>1.9020172910662811</v>
      </c>
      <c r="BR100" s="47">
        <v>4</v>
      </c>
      <c r="BS100" s="46">
        <f t="shared" si="17"/>
        <v>4.6109510086455305</v>
      </c>
      <c r="BT100" s="46">
        <f t="shared" si="18"/>
        <v>13.25</v>
      </c>
      <c r="BU100" s="46">
        <f t="shared" si="19"/>
        <v>15.273775216138318</v>
      </c>
      <c r="BV100" s="45">
        <f t="shared" si="15"/>
        <v>435.53802121220178</v>
      </c>
      <c r="BW100" s="45">
        <f t="shared" si="20"/>
        <v>435.53802107122618</v>
      </c>
      <c r="BX100" s="45">
        <f t="shared" si="21"/>
        <v>3287.0794053751097</v>
      </c>
      <c r="BY100" s="45">
        <f t="shared" si="22"/>
        <v>39444.95286450132</v>
      </c>
      <c r="BZ100" s="45">
        <f t="shared" si="23"/>
        <v>78889.905729002639</v>
      </c>
      <c r="CA100" s="48">
        <v>43101</v>
      </c>
      <c r="CB100" s="49">
        <v>0</v>
      </c>
      <c r="CC100" s="49">
        <v>0</v>
      </c>
    </row>
    <row r="101" spans="1:81">
      <c r="A101" s="41" t="s">
        <v>249</v>
      </c>
      <c r="B101" s="41" t="s">
        <v>73</v>
      </c>
      <c r="C101" s="41" t="s">
        <v>250</v>
      </c>
      <c r="D101" s="42" t="s">
        <v>251</v>
      </c>
      <c r="E101" s="43" t="s">
        <v>62</v>
      </c>
      <c r="F101" s="43" t="s">
        <v>63</v>
      </c>
      <c r="G101" s="43">
        <v>1</v>
      </c>
      <c r="H101" s="44">
        <v>1041.5999999999999</v>
      </c>
      <c r="I101" s="45">
        <v>1041.5999999999999</v>
      </c>
      <c r="J101" s="45"/>
      <c r="K101" s="45"/>
      <c r="L101" s="45"/>
      <c r="M101" s="45"/>
      <c r="N101" s="45"/>
      <c r="O101" s="45"/>
      <c r="P101" s="45"/>
      <c r="Q101" s="45">
        <v>1041.5999999999999</v>
      </c>
      <c r="R101" s="45">
        <v>208.32</v>
      </c>
      <c r="S101" s="45">
        <v>15.623999999999999</v>
      </c>
      <c r="T101" s="45">
        <v>10.415999999999999</v>
      </c>
      <c r="U101" s="45">
        <v>2.0831999999999997</v>
      </c>
      <c r="V101" s="45">
        <v>26.04</v>
      </c>
      <c r="W101" s="45">
        <v>83.327999999999989</v>
      </c>
      <c r="X101" s="45">
        <v>31.247999999999998</v>
      </c>
      <c r="Y101" s="45">
        <v>6.2495999999999992</v>
      </c>
      <c r="Z101" s="45">
        <v>383.30879999999996</v>
      </c>
      <c r="AA101" s="45">
        <v>86.799999999999983</v>
      </c>
      <c r="AB101" s="45">
        <v>115.73333333333332</v>
      </c>
      <c r="AC101" s="45">
        <v>74.532266666666672</v>
      </c>
      <c r="AD101" s="45">
        <v>277.06559999999996</v>
      </c>
      <c r="AE101" s="45">
        <v>117.504</v>
      </c>
      <c r="AF101" s="45">
        <v>397</v>
      </c>
      <c r="AG101" s="45">
        <v>0</v>
      </c>
      <c r="AH101" s="45">
        <v>32.619999999999997</v>
      </c>
      <c r="AI101" s="45">
        <v>0</v>
      </c>
      <c r="AJ101" s="45">
        <v>0</v>
      </c>
      <c r="AK101" s="45">
        <v>3.0700000000000003</v>
      </c>
      <c r="AL101" s="45">
        <v>0</v>
      </c>
      <c r="AM101" s="45">
        <v>550.19400000000007</v>
      </c>
      <c r="AN101" s="45">
        <v>1210.5684000000001</v>
      </c>
      <c r="AO101" s="45">
        <v>5.2270879629629627</v>
      </c>
      <c r="AP101" s="45">
        <v>0.418167037037037</v>
      </c>
      <c r="AQ101" s="45">
        <v>0.2090835185185185</v>
      </c>
      <c r="AR101" s="45">
        <v>3.6456000000000004</v>
      </c>
      <c r="AS101" s="45">
        <v>1.3415808000000005</v>
      </c>
      <c r="AT101" s="45">
        <v>44.788799999999995</v>
      </c>
      <c r="AU101" s="45">
        <v>1.736</v>
      </c>
      <c r="AV101" s="45">
        <v>57.366319318518514</v>
      </c>
      <c r="AW101" s="45">
        <v>14.466666666666665</v>
      </c>
      <c r="AX101" s="45">
        <v>8.5642666666666667</v>
      </c>
      <c r="AY101" s="45">
        <v>0.21699999999999997</v>
      </c>
      <c r="AZ101" s="45">
        <v>3.472</v>
      </c>
      <c r="BA101" s="45">
        <v>1.350222222222222</v>
      </c>
      <c r="BB101" s="45">
        <v>10.329817244444445</v>
      </c>
      <c r="BC101" s="45">
        <v>38.3999728</v>
      </c>
      <c r="BD101" s="45"/>
      <c r="BE101" s="45">
        <v>0</v>
      </c>
      <c r="BF101" s="45">
        <v>38.3999728</v>
      </c>
      <c r="BG101" s="45">
        <v>48.642916666666657</v>
      </c>
      <c r="BH101" s="45"/>
      <c r="BI101" s="45">
        <v>0</v>
      </c>
      <c r="BJ101" s="45"/>
      <c r="BK101" s="45"/>
      <c r="BL101" s="45">
        <v>48.642916666666657</v>
      </c>
      <c r="BM101" s="45">
        <v>2396.577608785185</v>
      </c>
      <c r="BN101" s="45">
        <f t="shared" si="12"/>
        <v>-8.2602882006328366E-8</v>
      </c>
      <c r="BO101" s="45">
        <f t="shared" si="13"/>
        <v>-5.8372703284472042E-8</v>
      </c>
      <c r="BP101" s="46">
        <f t="shared" si="16"/>
        <v>8.7608069164265068</v>
      </c>
      <c r="BQ101" s="46">
        <f t="shared" si="14"/>
        <v>1.9020172910662811</v>
      </c>
      <c r="BR101" s="47">
        <v>4</v>
      </c>
      <c r="BS101" s="46">
        <f t="shared" si="17"/>
        <v>4.6109510086455305</v>
      </c>
      <c r="BT101" s="46">
        <f t="shared" si="18"/>
        <v>13.25</v>
      </c>
      <c r="BU101" s="46">
        <f t="shared" si="19"/>
        <v>15.273775216138318</v>
      </c>
      <c r="BV101" s="45">
        <f t="shared" si="15"/>
        <v>366.04787682461961</v>
      </c>
      <c r="BW101" s="45">
        <f t="shared" si="20"/>
        <v>366.04787668364401</v>
      </c>
      <c r="BX101" s="45">
        <f t="shared" si="21"/>
        <v>2762.6254854688291</v>
      </c>
      <c r="BY101" s="45">
        <f t="shared" si="22"/>
        <v>33151.505825625951</v>
      </c>
      <c r="BZ101" s="45">
        <f t="shared" si="23"/>
        <v>66303.011651251902</v>
      </c>
      <c r="CA101" s="48">
        <v>43101</v>
      </c>
      <c r="CB101" s="49">
        <v>0</v>
      </c>
      <c r="CC101" s="49">
        <v>0</v>
      </c>
    </row>
    <row r="102" spans="1:81">
      <c r="A102" s="41" t="s">
        <v>249</v>
      </c>
      <c r="B102" s="41" t="s">
        <v>66</v>
      </c>
      <c r="C102" s="41" t="s">
        <v>250</v>
      </c>
      <c r="D102" s="42" t="s">
        <v>252</v>
      </c>
      <c r="E102" s="43" t="s">
        <v>62</v>
      </c>
      <c r="F102" s="43" t="s">
        <v>63</v>
      </c>
      <c r="G102" s="43">
        <v>1</v>
      </c>
      <c r="H102" s="44">
        <v>1281.1600000000001</v>
      </c>
      <c r="I102" s="45">
        <v>1281.1600000000001</v>
      </c>
      <c r="J102" s="45"/>
      <c r="K102" s="45"/>
      <c r="L102" s="45"/>
      <c r="M102" s="45"/>
      <c r="N102" s="45"/>
      <c r="O102" s="45"/>
      <c r="P102" s="45"/>
      <c r="Q102" s="45">
        <v>1281.1600000000001</v>
      </c>
      <c r="R102" s="45">
        <v>256.23200000000003</v>
      </c>
      <c r="S102" s="45">
        <v>19.217400000000001</v>
      </c>
      <c r="T102" s="45">
        <v>12.8116</v>
      </c>
      <c r="U102" s="45">
        <v>2.5623200000000002</v>
      </c>
      <c r="V102" s="45">
        <v>32.029000000000003</v>
      </c>
      <c r="W102" s="45">
        <v>102.4928</v>
      </c>
      <c r="X102" s="45">
        <v>38.434800000000003</v>
      </c>
      <c r="Y102" s="45">
        <v>7.6869600000000009</v>
      </c>
      <c r="Z102" s="45">
        <v>471.46688</v>
      </c>
      <c r="AA102" s="45">
        <v>106.76333333333334</v>
      </c>
      <c r="AB102" s="45">
        <v>142.35111111111112</v>
      </c>
      <c r="AC102" s="45">
        <v>91.674115555555574</v>
      </c>
      <c r="AD102" s="45">
        <v>340.78856000000007</v>
      </c>
      <c r="AE102" s="45">
        <v>103.13039999999999</v>
      </c>
      <c r="AF102" s="45">
        <v>397</v>
      </c>
      <c r="AG102" s="45">
        <v>0</v>
      </c>
      <c r="AH102" s="45">
        <v>32.619999999999997</v>
      </c>
      <c r="AI102" s="45">
        <v>0</v>
      </c>
      <c r="AJ102" s="45">
        <v>0</v>
      </c>
      <c r="AK102" s="45">
        <v>3.0700000000000003</v>
      </c>
      <c r="AL102" s="45">
        <v>0</v>
      </c>
      <c r="AM102" s="45">
        <v>535.82040000000006</v>
      </c>
      <c r="AN102" s="45">
        <v>1348.0758400000002</v>
      </c>
      <c r="AO102" s="45">
        <v>6.4292780478395075</v>
      </c>
      <c r="AP102" s="45">
        <v>0.51434224382716054</v>
      </c>
      <c r="AQ102" s="45">
        <v>0.25717112191358027</v>
      </c>
      <c r="AR102" s="45">
        <v>4.4840600000000013</v>
      </c>
      <c r="AS102" s="45">
        <v>1.6501340800000008</v>
      </c>
      <c r="AT102" s="45">
        <v>55.089880000000001</v>
      </c>
      <c r="AU102" s="45">
        <v>2.1352666666666669</v>
      </c>
      <c r="AV102" s="45">
        <v>70.560132160246923</v>
      </c>
      <c r="AW102" s="45">
        <v>17.79388888888889</v>
      </c>
      <c r="AX102" s="45">
        <v>10.533982222222223</v>
      </c>
      <c r="AY102" s="45">
        <v>0.26690833333333336</v>
      </c>
      <c r="AZ102" s="45">
        <v>4.2705333333333337</v>
      </c>
      <c r="BA102" s="45">
        <v>1.660762962962963</v>
      </c>
      <c r="BB102" s="45">
        <v>12.705595872592596</v>
      </c>
      <c r="BC102" s="45">
        <v>47.23167161333334</v>
      </c>
      <c r="BD102" s="45">
        <v>174.70363636363635</v>
      </c>
      <c r="BE102" s="45">
        <v>174.70363636363635</v>
      </c>
      <c r="BF102" s="45">
        <v>221.93530797696968</v>
      </c>
      <c r="BG102" s="45">
        <v>67.580104166666672</v>
      </c>
      <c r="BH102" s="45"/>
      <c r="BI102" s="45">
        <v>0</v>
      </c>
      <c r="BJ102" s="45"/>
      <c r="BK102" s="45"/>
      <c r="BL102" s="45">
        <v>67.580104166666672</v>
      </c>
      <c r="BM102" s="45">
        <v>2989.3113843038841</v>
      </c>
      <c r="BN102" s="45">
        <f t="shared" si="12"/>
        <v>-8.2602882006328366E-8</v>
      </c>
      <c r="BO102" s="45">
        <f t="shared" si="13"/>
        <v>-5.8372703284472042E-8</v>
      </c>
      <c r="BP102" s="46">
        <f t="shared" si="16"/>
        <v>8.7608069164265068</v>
      </c>
      <c r="BQ102" s="46">
        <f t="shared" si="14"/>
        <v>1.9020172910662811</v>
      </c>
      <c r="BR102" s="47">
        <v>4</v>
      </c>
      <c r="BS102" s="46">
        <f t="shared" si="17"/>
        <v>4.6109510086455305</v>
      </c>
      <c r="BT102" s="46">
        <f t="shared" si="18"/>
        <v>13.25</v>
      </c>
      <c r="BU102" s="46">
        <f t="shared" si="19"/>
        <v>15.273775216138318</v>
      </c>
      <c r="BV102" s="45">
        <f t="shared" si="15"/>
        <v>456.58070132747559</v>
      </c>
      <c r="BW102" s="45">
        <f t="shared" si="20"/>
        <v>456.58070118649999</v>
      </c>
      <c r="BX102" s="45">
        <f t="shared" si="21"/>
        <v>3445.892085490384</v>
      </c>
      <c r="BY102" s="45">
        <f t="shared" si="22"/>
        <v>41350.705025884607</v>
      </c>
      <c r="BZ102" s="45">
        <f t="shared" si="23"/>
        <v>82701.410051769213</v>
      </c>
      <c r="CA102" s="48">
        <v>43101</v>
      </c>
      <c r="CB102" s="49">
        <v>0</v>
      </c>
      <c r="CC102" s="49">
        <v>0</v>
      </c>
    </row>
    <row r="103" spans="1:81">
      <c r="A103" s="41" t="s">
        <v>253</v>
      </c>
      <c r="B103" s="41" t="s">
        <v>66</v>
      </c>
      <c r="C103" s="41" t="s">
        <v>250</v>
      </c>
      <c r="D103" s="42" t="s">
        <v>254</v>
      </c>
      <c r="E103" s="43" t="s">
        <v>62</v>
      </c>
      <c r="F103" s="43" t="s">
        <v>63</v>
      </c>
      <c r="G103" s="43">
        <v>1</v>
      </c>
      <c r="H103" s="44">
        <v>1281.1600000000001</v>
      </c>
      <c r="I103" s="45">
        <v>1281.1600000000001</v>
      </c>
      <c r="J103" s="45"/>
      <c r="K103" s="45"/>
      <c r="L103" s="45"/>
      <c r="M103" s="45"/>
      <c r="N103" s="45"/>
      <c r="O103" s="45"/>
      <c r="P103" s="45"/>
      <c r="Q103" s="45">
        <v>1281.1600000000001</v>
      </c>
      <c r="R103" s="45">
        <v>256.23200000000003</v>
      </c>
      <c r="S103" s="45">
        <v>19.217400000000001</v>
      </c>
      <c r="T103" s="45">
        <v>12.8116</v>
      </c>
      <c r="U103" s="45">
        <v>2.5623200000000002</v>
      </c>
      <c r="V103" s="45">
        <v>32.029000000000003</v>
      </c>
      <c r="W103" s="45">
        <v>102.4928</v>
      </c>
      <c r="X103" s="45">
        <v>38.434800000000003</v>
      </c>
      <c r="Y103" s="45">
        <v>7.6869600000000009</v>
      </c>
      <c r="Z103" s="45">
        <v>471.46688</v>
      </c>
      <c r="AA103" s="45">
        <v>106.76333333333334</v>
      </c>
      <c r="AB103" s="45">
        <v>142.35111111111112</v>
      </c>
      <c r="AC103" s="45">
        <v>91.674115555555574</v>
      </c>
      <c r="AD103" s="45">
        <v>340.78856000000007</v>
      </c>
      <c r="AE103" s="45">
        <v>103.13039999999999</v>
      </c>
      <c r="AF103" s="45">
        <v>397</v>
      </c>
      <c r="AG103" s="45">
        <v>0</v>
      </c>
      <c r="AH103" s="45">
        <v>32.619999999999997</v>
      </c>
      <c r="AI103" s="45">
        <v>0</v>
      </c>
      <c r="AJ103" s="45">
        <v>0</v>
      </c>
      <c r="AK103" s="45">
        <v>3.0700000000000003</v>
      </c>
      <c r="AL103" s="45">
        <v>0</v>
      </c>
      <c r="AM103" s="45">
        <v>535.82040000000006</v>
      </c>
      <c r="AN103" s="45">
        <v>1348.0758400000002</v>
      </c>
      <c r="AO103" s="45">
        <v>6.4292780478395075</v>
      </c>
      <c r="AP103" s="45">
        <v>0.51434224382716054</v>
      </c>
      <c r="AQ103" s="45">
        <v>0.25717112191358027</v>
      </c>
      <c r="AR103" s="45">
        <v>4.4840600000000013</v>
      </c>
      <c r="AS103" s="45">
        <v>1.6501340800000008</v>
      </c>
      <c r="AT103" s="45">
        <v>55.089880000000001</v>
      </c>
      <c r="AU103" s="45">
        <v>2.1352666666666669</v>
      </c>
      <c r="AV103" s="45">
        <v>70.560132160246923</v>
      </c>
      <c r="AW103" s="45">
        <v>17.79388888888889</v>
      </c>
      <c r="AX103" s="45">
        <v>10.533982222222223</v>
      </c>
      <c r="AY103" s="45">
        <v>0.26690833333333336</v>
      </c>
      <c r="AZ103" s="45">
        <v>4.2705333333333337</v>
      </c>
      <c r="BA103" s="45">
        <v>1.660762962962963</v>
      </c>
      <c r="BB103" s="45">
        <v>12.705595872592596</v>
      </c>
      <c r="BC103" s="45">
        <v>47.23167161333334</v>
      </c>
      <c r="BD103" s="45">
        <v>174.70363636363635</v>
      </c>
      <c r="BE103" s="45">
        <v>174.70363636363635</v>
      </c>
      <c r="BF103" s="45">
        <v>221.93530797696968</v>
      </c>
      <c r="BG103" s="45">
        <v>67.580104166666672</v>
      </c>
      <c r="BH103" s="45"/>
      <c r="BI103" s="45">
        <v>0</v>
      </c>
      <c r="BJ103" s="45"/>
      <c r="BK103" s="45"/>
      <c r="BL103" s="45">
        <v>67.580104166666672</v>
      </c>
      <c r="BM103" s="45">
        <v>2989.3113843038841</v>
      </c>
      <c r="BN103" s="45">
        <f t="shared" si="12"/>
        <v>-8.2602882006328366E-8</v>
      </c>
      <c r="BO103" s="45">
        <f t="shared" si="13"/>
        <v>-5.8372703284472042E-8</v>
      </c>
      <c r="BP103" s="46">
        <f t="shared" si="16"/>
        <v>8.6609686609686669</v>
      </c>
      <c r="BQ103" s="46">
        <f t="shared" si="14"/>
        <v>1.8803418803418819</v>
      </c>
      <c r="BR103" s="47">
        <v>3</v>
      </c>
      <c r="BS103" s="46">
        <f t="shared" si="17"/>
        <v>3.4188034188034218</v>
      </c>
      <c r="BT103" s="46">
        <f t="shared" si="18"/>
        <v>12.25</v>
      </c>
      <c r="BU103" s="46">
        <f t="shared" si="19"/>
        <v>13.960113960113972</v>
      </c>
      <c r="BV103" s="45">
        <f t="shared" si="15"/>
        <v>417.31127585180235</v>
      </c>
      <c r="BW103" s="45">
        <f t="shared" si="20"/>
        <v>417.31127571082675</v>
      </c>
      <c r="BX103" s="45">
        <f t="shared" si="21"/>
        <v>3406.6226600147111</v>
      </c>
      <c r="BY103" s="45">
        <f t="shared" si="22"/>
        <v>40879.471920176533</v>
      </c>
      <c r="BZ103" s="45">
        <f t="shared" si="23"/>
        <v>81758.943840353066</v>
      </c>
      <c r="CA103" s="48">
        <v>43101</v>
      </c>
      <c r="CB103" s="49">
        <v>0</v>
      </c>
      <c r="CC103" s="49">
        <v>0</v>
      </c>
    </row>
    <row r="104" spans="1:81">
      <c r="A104" s="41" t="s">
        <v>255</v>
      </c>
      <c r="B104" s="41" t="s">
        <v>73</v>
      </c>
      <c r="C104" s="41" t="s">
        <v>255</v>
      </c>
      <c r="D104" s="42" t="s">
        <v>256</v>
      </c>
      <c r="E104" s="43" t="s">
        <v>62</v>
      </c>
      <c r="F104" s="43" t="s">
        <v>63</v>
      </c>
      <c r="G104" s="43">
        <v>4</v>
      </c>
      <c r="H104" s="44">
        <v>1036.22</v>
      </c>
      <c r="I104" s="45">
        <v>4144.88</v>
      </c>
      <c r="J104" s="45"/>
      <c r="K104" s="45"/>
      <c r="L104" s="45"/>
      <c r="M104" s="45"/>
      <c r="N104" s="45"/>
      <c r="O104" s="45"/>
      <c r="P104" s="45"/>
      <c r="Q104" s="45">
        <v>4144.88</v>
      </c>
      <c r="R104" s="45">
        <v>828.97600000000011</v>
      </c>
      <c r="S104" s="45">
        <v>62.173200000000001</v>
      </c>
      <c r="T104" s="45">
        <v>41.448799999999999</v>
      </c>
      <c r="U104" s="45">
        <v>8.2897600000000011</v>
      </c>
      <c r="V104" s="45">
        <v>103.62200000000001</v>
      </c>
      <c r="W104" s="45">
        <v>331.59039999999999</v>
      </c>
      <c r="X104" s="45">
        <v>124.3464</v>
      </c>
      <c r="Y104" s="45">
        <v>24.86928</v>
      </c>
      <c r="Z104" s="45">
        <v>1525.31584</v>
      </c>
      <c r="AA104" s="45">
        <v>345.40666666666664</v>
      </c>
      <c r="AB104" s="45">
        <v>460.54222222222222</v>
      </c>
      <c r="AC104" s="45">
        <v>296.58919111111118</v>
      </c>
      <c r="AD104" s="45">
        <v>1102.53808</v>
      </c>
      <c r="AE104" s="45">
        <v>471.30719999999997</v>
      </c>
      <c r="AF104" s="45">
        <v>1109.5999999999999</v>
      </c>
      <c r="AG104" s="45">
        <v>0</v>
      </c>
      <c r="AH104" s="45">
        <v>152</v>
      </c>
      <c r="AI104" s="45">
        <v>42.24</v>
      </c>
      <c r="AJ104" s="45">
        <v>0</v>
      </c>
      <c r="AK104" s="45">
        <v>12.280000000000001</v>
      </c>
      <c r="AL104" s="45">
        <v>0</v>
      </c>
      <c r="AM104" s="45">
        <v>1787.4271999999999</v>
      </c>
      <c r="AN104" s="45">
        <v>4415.2811199999996</v>
      </c>
      <c r="AO104" s="45">
        <v>20.800357484567904</v>
      </c>
      <c r="AP104" s="45">
        <v>1.6640285987654322</v>
      </c>
      <c r="AQ104" s="45">
        <v>0.83201429938271609</v>
      </c>
      <c r="AR104" s="45">
        <v>14.507080000000002</v>
      </c>
      <c r="AS104" s="45">
        <v>5.338605440000002</v>
      </c>
      <c r="AT104" s="45">
        <v>178.22984</v>
      </c>
      <c r="AU104" s="45">
        <v>6.9081333333333337</v>
      </c>
      <c r="AV104" s="45">
        <v>228.28005915604939</v>
      </c>
      <c r="AW104" s="45">
        <v>57.567777777777778</v>
      </c>
      <c r="AX104" s="45">
        <v>34.080124444444451</v>
      </c>
      <c r="AY104" s="45">
        <v>0.8635166666666666</v>
      </c>
      <c r="AZ104" s="45">
        <v>13.816266666666667</v>
      </c>
      <c r="BA104" s="45">
        <v>5.3729925925925928</v>
      </c>
      <c r="BB104" s="45">
        <v>41.105849558518528</v>
      </c>
      <c r="BC104" s="45">
        <v>152.80652770666669</v>
      </c>
      <c r="BD104" s="45"/>
      <c r="BE104" s="45">
        <v>0</v>
      </c>
      <c r="BF104" s="45">
        <v>152.80652770666669</v>
      </c>
      <c r="BG104" s="45">
        <v>194.57166666666663</v>
      </c>
      <c r="BH104" s="45"/>
      <c r="BI104" s="45">
        <v>0</v>
      </c>
      <c r="BJ104" s="45"/>
      <c r="BK104" s="45"/>
      <c r="BL104" s="45">
        <v>194.57166666666663</v>
      </c>
      <c r="BM104" s="45">
        <v>9135.8193735293844</v>
      </c>
      <c r="BN104" s="45">
        <f t="shared" si="12"/>
        <v>-3.3041152802531346E-7</v>
      </c>
      <c r="BO104" s="45">
        <f t="shared" si="13"/>
        <v>-2.3349081313788817E-7</v>
      </c>
      <c r="BP104" s="46">
        <f t="shared" si="16"/>
        <v>8.8629737609329435</v>
      </c>
      <c r="BQ104" s="46">
        <f t="shared" si="14"/>
        <v>1.9241982507288626</v>
      </c>
      <c r="BR104" s="47">
        <v>5</v>
      </c>
      <c r="BS104" s="46">
        <f t="shared" si="17"/>
        <v>5.8309037900874632</v>
      </c>
      <c r="BT104" s="46">
        <f t="shared" si="18"/>
        <v>14.25</v>
      </c>
      <c r="BU104" s="46">
        <f t="shared" si="19"/>
        <v>16.618075801749271</v>
      </c>
      <c r="BV104" s="45">
        <f t="shared" si="15"/>
        <v>1518.1973885102987</v>
      </c>
      <c r="BW104" s="45">
        <f t="shared" si="20"/>
        <v>1518.1973879463962</v>
      </c>
      <c r="BX104" s="45">
        <f t="shared" si="21"/>
        <v>10654.016761475781</v>
      </c>
      <c r="BY104" s="45">
        <f t="shared" si="22"/>
        <v>127848.20113770937</v>
      </c>
      <c r="BZ104" s="45">
        <f t="shared" si="23"/>
        <v>255696.40227541875</v>
      </c>
      <c r="CA104" s="48">
        <v>43101</v>
      </c>
      <c r="CB104" s="49">
        <v>0</v>
      </c>
      <c r="CC104" s="49">
        <v>0</v>
      </c>
    </row>
    <row r="105" spans="1:81">
      <c r="A105" s="41" t="s">
        <v>255</v>
      </c>
      <c r="B105" s="41" t="s">
        <v>78</v>
      </c>
      <c r="C105" s="41" t="s">
        <v>257</v>
      </c>
      <c r="D105" s="42" t="s">
        <v>258</v>
      </c>
      <c r="E105" s="43" t="s">
        <v>62</v>
      </c>
      <c r="F105" s="43" t="s">
        <v>63</v>
      </c>
      <c r="G105" s="43">
        <v>2</v>
      </c>
      <c r="H105" s="44">
        <v>3067.4</v>
      </c>
      <c r="I105" s="45">
        <v>6134.8</v>
      </c>
      <c r="J105" s="45"/>
      <c r="K105" s="45"/>
      <c r="L105" s="45"/>
      <c r="M105" s="45"/>
      <c r="N105" s="45"/>
      <c r="O105" s="45"/>
      <c r="P105" s="45"/>
      <c r="Q105" s="45">
        <v>6134.8</v>
      </c>
      <c r="R105" s="45">
        <v>1226.96</v>
      </c>
      <c r="S105" s="45">
        <v>92.022000000000006</v>
      </c>
      <c r="T105" s="45">
        <v>61.348000000000006</v>
      </c>
      <c r="U105" s="45">
        <v>12.269600000000001</v>
      </c>
      <c r="V105" s="45">
        <v>153.37</v>
      </c>
      <c r="W105" s="45">
        <v>490.78400000000005</v>
      </c>
      <c r="X105" s="45">
        <v>184.04400000000001</v>
      </c>
      <c r="Y105" s="45">
        <v>36.808800000000005</v>
      </c>
      <c r="Z105" s="45">
        <v>2257.6063999999997</v>
      </c>
      <c r="AA105" s="45">
        <v>511.23333333333335</v>
      </c>
      <c r="AB105" s="45">
        <v>681.64444444444439</v>
      </c>
      <c r="AC105" s="45">
        <v>438.97902222222228</v>
      </c>
      <c r="AD105" s="45">
        <v>1631.8568</v>
      </c>
      <c r="AE105" s="45">
        <v>0</v>
      </c>
      <c r="AF105" s="45">
        <v>648.79999999999995</v>
      </c>
      <c r="AG105" s="45">
        <v>0</v>
      </c>
      <c r="AH105" s="45">
        <v>0</v>
      </c>
      <c r="AI105" s="45">
        <v>0</v>
      </c>
      <c r="AJ105" s="45">
        <v>0</v>
      </c>
      <c r="AK105" s="45">
        <v>6.1400000000000006</v>
      </c>
      <c r="AL105" s="45">
        <v>587.76</v>
      </c>
      <c r="AM105" s="45">
        <v>1242.6999999999998</v>
      </c>
      <c r="AN105" s="45">
        <v>5132.1631999999991</v>
      </c>
      <c r="AO105" s="45">
        <v>30.786423996913584</v>
      </c>
      <c r="AP105" s="45">
        <v>2.4629139197530865</v>
      </c>
      <c r="AQ105" s="45">
        <v>1.2314569598765432</v>
      </c>
      <c r="AR105" s="45">
        <v>21.471800000000005</v>
      </c>
      <c r="AS105" s="45">
        <v>7.9016224000000035</v>
      </c>
      <c r="AT105" s="45">
        <v>263.79640000000001</v>
      </c>
      <c r="AU105" s="45">
        <v>10.224666666666668</v>
      </c>
      <c r="AV105" s="45">
        <v>337.87528394320992</v>
      </c>
      <c r="AW105" s="45">
        <v>85.205555555555549</v>
      </c>
      <c r="AX105" s="45">
        <v>50.441688888888891</v>
      </c>
      <c r="AY105" s="45">
        <v>1.2780833333333332</v>
      </c>
      <c r="AZ105" s="45">
        <v>20.449333333333335</v>
      </c>
      <c r="BA105" s="45">
        <v>7.9525185185185183</v>
      </c>
      <c r="BB105" s="45">
        <v>60.840402103703717</v>
      </c>
      <c r="BC105" s="45">
        <v>226.16758173333335</v>
      </c>
      <c r="BD105" s="45"/>
      <c r="BE105" s="45">
        <v>0</v>
      </c>
      <c r="BF105" s="45">
        <v>226.16758173333335</v>
      </c>
      <c r="BG105" s="45">
        <v>176.4152083333334</v>
      </c>
      <c r="BH105" s="45"/>
      <c r="BI105" s="45">
        <v>0</v>
      </c>
      <c r="BJ105" s="45"/>
      <c r="BK105" s="45"/>
      <c r="BL105" s="45">
        <v>176.4152083333334</v>
      </c>
      <c r="BM105" s="45">
        <v>12007.421274009874</v>
      </c>
      <c r="BN105" s="45">
        <f t="shared" si="12"/>
        <v>-1.6520576401265673E-7</v>
      </c>
      <c r="BO105" s="45">
        <f t="shared" si="13"/>
        <v>-1.1674540656894408E-7</v>
      </c>
      <c r="BP105" s="46">
        <f t="shared" si="16"/>
        <v>8.8629737609329435</v>
      </c>
      <c r="BQ105" s="46">
        <f t="shared" si="14"/>
        <v>1.9241982507288626</v>
      </c>
      <c r="BR105" s="47">
        <v>5</v>
      </c>
      <c r="BS105" s="46">
        <f t="shared" si="17"/>
        <v>5.8309037900874632</v>
      </c>
      <c r="BT105" s="46">
        <f t="shared" si="18"/>
        <v>14.25</v>
      </c>
      <c r="BU105" s="46">
        <f t="shared" si="19"/>
        <v>16.618075801749271</v>
      </c>
      <c r="BV105" s="45">
        <f t="shared" si="15"/>
        <v>1995.4023691034743</v>
      </c>
      <c r="BW105" s="45">
        <f t="shared" si="20"/>
        <v>1995.4023688215232</v>
      </c>
      <c r="BX105" s="45">
        <f t="shared" si="21"/>
        <v>14002.823642831398</v>
      </c>
      <c r="BY105" s="45">
        <f t="shared" si="22"/>
        <v>168033.88371397677</v>
      </c>
      <c r="BZ105" s="45">
        <f t="shared" si="23"/>
        <v>336067.76742795354</v>
      </c>
      <c r="CA105" s="50">
        <v>42736</v>
      </c>
      <c r="CB105" s="49">
        <v>0</v>
      </c>
      <c r="CC105" s="49">
        <v>0</v>
      </c>
    </row>
    <row r="106" spans="1:81">
      <c r="A106" s="41" t="s">
        <v>255</v>
      </c>
      <c r="B106" s="41" t="s">
        <v>78</v>
      </c>
      <c r="C106" s="41" t="s">
        <v>257</v>
      </c>
      <c r="D106" s="42" t="s">
        <v>259</v>
      </c>
      <c r="E106" s="43" t="s">
        <v>62</v>
      </c>
      <c r="F106" s="43" t="s">
        <v>64</v>
      </c>
      <c r="G106" s="43">
        <v>1</v>
      </c>
      <c r="H106" s="44">
        <v>3067.4</v>
      </c>
      <c r="I106" s="45">
        <v>3067.4</v>
      </c>
      <c r="J106" s="45"/>
      <c r="K106" s="45"/>
      <c r="L106" s="45"/>
      <c r="M106" s="45"/>
      <c r="N106" s="45"/>
      <c r="O106" s="45"/>
      <c r="P106" s="45"/>
      <c r="Q106" s="45">
        <v>3067.4</v>
      </c>
      <c r="R106" s="45">
        <v>613.48</v>
      </c>
      <c r="S106" s="45">
        <v>46.011000000000003</v>
      </c>
      <c r="T106" s="45">
        <v>30.674000000000003</v>
      </c>
      <c r="U106" s="45">
        <v>6.1348000000000003</v>
      </c>
      <c r="V106" s="45">
        <v>76.685000000000002</v>
      </c>
      <c r="W106" s="45">
        <v>245.39200000000002</v>
      </c>
      <c r="X106" s="45">
        <v>92.022000000000006</v>
      </c>
      <c r="Y106" s="45">
        <v>18.404400000000003</v>
      </c>
      <c r="Z106" s="45">
        <v>1128.8031999999998</v>
      </c>
      <c r="AA106" s="45">
        <v>255.61666666666667</v>
      </c>
      <c r="AB106" s="45">
        <v>340.82222222222219</v>
      </c>
      <c r="AC106" s="45">
        <v>219.48951111111114</v>
      </c>
      <c r="AD106" s="45">
        <v>815.92840000000001</v>
      </c>
      <c r="AE106" s="45">
        <v>0</v>
      </c>
      <c r="AF106" s="45">
        <v>324.39999999999998</v>
      </c>
      <c r="AG106" s="45">
        <v>0</v>
      </c>
      <c r="AH106" s="45">
        <v>0</v>
      </c>
      <c r="AI106" s="45">
        <v>0</v>
      </c>
      <c r="AJ106" s="45">
        <v>0</v>
      </c>
      <c r="AK106" s="45">
        <v>3.0700000000000003</v>
      </c>
      <c r="AL106" s="45">
        <v>293.88</v>
      </c>
      <c r="AM106" s="45">
        <v>621.34999999999991</v>
      </c>
      <c r="AN106" s="45">
        <v>2566.0815999999995</v>
      </c>
      <c r="AO106" s="45">
        <v>15.393211998456792</v>
      </c>
      <c r="AP106" s="45">
        <v>1.2314569598765432</v>
      </c>
      <c r="AQ106" s="45">
        <v>0.61572847993827162</v>
      </c>
      <c r="AR106" s="45">
        <v>10.735900000000003</v>
      </c>
      <c r="AS106" s="45">
        <v>3.9508112000000017</v>
      </c>
      <c r="AT106" s="45">
        <v>131.8982</v>
      </c>
      <c r="AU106" s="45">
        <v>5.1123333333333338</v>
      </c>
      <c r="AV106" s="45">
        <v>168.93764197160496</v>
      </c>
      <c r="AW106" s="45">
        <v>42.602777777777774</v>
      </c>
      <c r="AX106" s="45">
        <v>25.220844444444445</v>
      </c>
      <c r="AY106" s="45">
        <v>0.63904166666666662</v>
      </c>
      <c r="AZ106" s="45">
        <v>10.224666666666668</v>
      </c>
      <c r="BA106" s="45">
        <v>3.9762592592592592</v>
      </c>
      <c r="BB106" s="45">
        <v>30.420201051851858</v>
      </c>
      <c r="BC106" s="45">
        <v>113.08379086666667</v>
      </c>
      <c r="BD106" s="45"/>
      <c r="BE106" s="45">
        <v>0</v>
      </c>
      <c r="BF106" s="45">
        <v>113.08379086666667</v>
      </c>
      <c r="BG106" s="45">
        <v>88.207604166666698</v>
      </c>
      <c r="BH106" s="45"/>
      <c r="BI106" s="45">
        <v>0</v>
      </c>
      <c r="BJ106" s="45"/>
      <c r="BK106" s="45"/>
      <c r="BL106" s="45">
        <v>88.207604166666698</v>
      </c>
      <c r="BM106" s="45">
        <v>6003.7106370049369</v>
      </c>
      <c r="BN106" s="45">
        <f t="shared" si="12"/>
        <v>-8.2602882006328366E-8</v>
      </c>
      <c r="BO106" s="45">
        <f t="shared" si="13"/>
        <v>-5.8372703284472042E-8</v>
      </c>
      <c r="BP106" s="46">
        <f t="shared" si="16"/>
        <v>8.8629737609329435</v>
      </c>
      <c r="BQ106" s="46">
        <f t="shared" si="14"/>
        <v>1.9241982507288626</v>
      </c>
      <c r="BR106" s="47">
        <v>5</v>
      </c>
      <c r="BS106" s="46">
        <f t="shared" si="17"/>
        <v>5.8309037900874632</v>
      </c>
      <c r="BT106" s="46">
        <f t="shared" si="18"/>
        <v>14.25</v>
      </c>
      <c r="BU106" s="46">
        <f t="shared" si="19"/>
        <v>16.618075801749271</v>
      </c>
      <c r="BV106" s="45">
        <f t="shared" si="15"/>
        <v>997.70118455173713</v>
      </c>
      <c r="BW106" s="45">
        <f t="shared" si="20"/>
        <v>997.70118441076158</v>
      </c>
      <c r="BX106" s="45">
        <f t="shared" si="21"/>
        <v>7001.4118214156988</v>
      </c>
      <c r="BY106" s="45">
        <f t="shared" si="22"/>
        <v>84016.941856988386</v>
      </c>
      <c r="BZ106" s="45">
        <f t="shared" si="23"/>
        <v>168033.88371397677</v>
      </c>
      <c r="CA106" s="50">
        <v>42736</v>
      </c>
      <c r="CB106" s="49">
        <v>0</v>
      </c>
      <c r="CC106" s="49">
        <v>0</v>
      </c>
    </row>
    <row r="107" spans="1:81">
      <c r="A107" s="41" t="s">
        <v>260</v>
      </c>
      <c r="B107" s="41" t="s">
        <v>73</v>
      </c>
      <c r="C107" s="41" t="s">
        <v>238</v>
      </c>
      <c r="D107" s="42" t="s">
        <v>261</v>
      </c>
      <c r="E107" s="43" t="s">
        <v>62</v>
      </c>
      <c r="F107" s="43" t="s">
        <v>63</v>
      </c>
      <c r="G107" s="43">
        <v>1</v>
      </c>
      <c r="H107" s="44">
        <v>1041.5999999999999</v>
      </c>
      <c r="I107" s="45">
        <v>1041.5999999999999</v>
      </c>
      <c r="J107" s="45"/>
      <c r="K107" s="45"/>
      <c r="L107" s="45"/>
      <c r="M107" s="45"/>
      <c r="N107" s="45"/>
      <c r="O107" s="45"/>
      <c r="P107" s="45"/>
      <c r="Q107" s="45">
        <v>1041.5999999999999</v>
      </c>
      <c r="R107" s="45">
        <v>208.32</v>
      </c>
      <c r="S107" s="45">
        <v>15.623999999999999</v>
      </c>
      <c r="T107" s="45">
        <v>10.415999999999999</v>
      </c>
      <c r="U107" s="45">
        <v>2.0831999999999997</v>
      </c>
      <c r="V107" s="45">
        <v>26.04</v>
      </c>
      <c r="W107" s="45">
        <v>83.327999999999989</v>
      </c>
      <c r="X107" s="45">
        <v>31.247999999999998</v>
      </c>
      <c r="Y107" s="45">
        <v>6.2495999999999992</v>
      </c>
      <c r="Z107" s="45">
        <v>383.30879999999996</v>
      </c>
      <c r="AA107" s="45">
        <v>86.799999999999983</v>
      </c>
      <c r="AB107" s="45">
        <v>115.73333333333332</v>
      </c>
      <c r="AC107" s="45">
        <v>74.532266666666672</v>
      </c>
      <c r="AD107" s="45">
        <v>277.06559999999996</v>
      </c>
      <c r="AE107" s="45">
        <v>117.504</v>
      </c>
      <c r="AF107" s="45">
        <v>397</v>
      </c>
      <c r="AG107" s="45">
        <v>0</v>
      </c>
      <c r="AH107" s="45">
        <v>33.44</v>
      </c>
      <c r="AI107" s="45">
        <v>0</v>
      </c>
      <c r="AJ107" s="45">
        <v>0</v>
      </c>
      <c r="AK107" s="45">
        <v>3.0700000000000003</v>
      </c>
      <c r="AL107" s="45">
        <v>0</v>
      </c>
      <c r="AM107" s="45">
        <v>551.01400000000001</v>
      </c>
      <c r="AN107" s="45">
        <v>1211.3884</v>
      </c>
      <c r="AO107" s="45">
        <v>5.2270879629629627</v>
      </c>
      <c r="AP107" s="45">
        <v>0.418167037037037</v>
      </c>
      <c r="AQ107" s="45">
        <v>0.2090835185185185</v>
      </c>
      <c r="AR107" s="45">
        <v>3.6456000000000004</v>
      </c>
      <c r="AS107" s="45">
        <v>1.3415808000000005</v>
      </c>
      <c r="AT107" s="45">
        <v>44.788799999999995</v>
      </c>
      <c r="AU107" s="45">
        <v>1.736</v>
      </c>
      <c r="AV107" s="45">
        <v>57.366319318518514</v>
      </c>
      <c r="AW107" s="45">
        <v>14.466666666666665</v>
      </c>
      <c r="AX107" s="45">
        <v>8.5642666666666667</v>
      </c>
      <c r="AY107" s="45">
        <v>0.21699999999999997</v>
      </c>
      <c r="AZ107" s="45">
        <v>3.472</v>
      </c>
      <c r="BA107" s="45">
        <v>1.350222222222222</v>
      </c>
      <c r="BB107" s="45">
        <v>10.329817244444445</v>
      </c>
      <c r="BC107" s="45">
        <v>38.3999728</v>
      </c>
      <c r="BD107" s="45"/>
      <c r="BE107" s="45">
        <v>0</v>
      </c>
      <c r="BF107" s="45">
        <v>38.3999728</v>
      </c>
      <c r="BG107" s="45">
        <v>48.642916666666657</v>
      </c>
      <c r="BH107" s="45"/>
      <c r="BI107" s="45">
        <v>0</v>
      </c>
      <c r="BJ107" s="45"/>
      <c r="BK107" s="45"/>
      <c r="BL107" s="45">
        <v>48.642916666666657</v>
      </c>
      <c r="BM107" s="45">
        <v>2397.3976087851852</v>
      </c>
      <c r="BN107" s="45">
        <f t="shared" si="12"/>
        <v>-8.2602882006328366E-8</v>
      </c>
      <c r="BO107" s="45">
        <f t="shared" si="13"/>
        <v>-5.8372703284472042E-8</v>
      </c>
      <c r="BP107" s="46">
        <f t="shared" si="16"/>
        <v>8.8629737609329435</v>
      </c>
      <c r="BQ107" s="46">
        <f t="shared" si="14"/>
        <v>1.9241982507288626</v>
      </c>
      <c r="BR107" s="47">
        <v>5</v>
      </c>
      <c r="BS107" s="46">
        <f t="shared" si="17"/>
        <v>5.8309037900874632</v>
      </c>
      <c r="BT107" s="46">
        <f t="shared" si="18"/>
        <v>14.25</v>
      </c>
      <c r="BU107" s="46">
        <f t="shared" si="19"/>
        <v>16.618075801749271</v>
      </c>
      <c r="BV107" s="45">
        <f t="shared" si="15"/>
        <v>398.40135187381907</v>
      </c>
      <c r="BW107" s="45">
        <f t="shared" si="20"/>
        <v>398.40135173284347</v>
      </c>
      <c r="BX107" s="45">
        <f t="shared" si="21"/>
        <v>2795.7989605180287</v>
      </c>
      <c r="BY107" s="45">
        <f t="shared" si="22"/>
        <v>33549.587526216346</v>
      </c>
      <c r="BZ107" s="45">
        <f t="shared" si="23"/>
        <v>67099.175052432693</v>
      </c>
      <c r="CA107" s="48">
        <v>43101</v>
      </c>
      <c r="CB107" s="49">
        <v>0</v>
      </c>
      <c r="CC107" s="49">
        <v>0</v>
      </c>
    </row>
    <row r="108" spans="1:81">
      <c r="A108" s="41" t="s">
        <v>260</v>
      </c>
      <c r="B108" s="41" t="s">
        <v>78</v>
      </c>
      <c r="C108" s="41" t="s">
        <v>262</v>
      </c>
      <c r="D108" s="42" t="s">
        <v>263</v>
      </c>
      <c r="E108" s="43" t="s">
        <v>62</v>
      </c>
      <c r="F108" s="43" t="s">
        <v>63</v>
      </c>
      <c r="G108" s="43">
        <v>1</v>
      </c>
      <c r="H108" s="44">
        <v>3062.89</v>
      </c>
      <c r="I108" s="45">
        <v>3062.89</v>
      </c>
      <c r="J108" s="45"/>
      <c r="K108" s="45"/>
      <c r="L108" s="45"/>
      <c r="M108" s="45"/>
      <c r="N108" s="45"/>
      <c r="O108" s="45"/>
      <c r="P108" s="45"/>
      <c r="Q108" s="45">
        <v>3062.89</v>
      </c>
      <c r="R108" s="45">
        <v>612.57799999999997</v>
      </c>
      <c r="S108" s="45">
        <v>45.943349999999995</v>
      </c>
      <c r="T108" s="45">
        <v>30.628899999999998</v>
      </c>
      <c r="U108" s="45">
        <v>6.1257799999999998</v>
      </c>
      <c r="V108" s="45">
        <v>76.572249999999997</v>
      </c>
      <c r="W108" s="45">
        <v>245.03119999999998</v>
      </c>
      <c r="X108" s="45">
        <v>91.88669999999999</v>
      </c>
      <c r="Y108" s="45">
        <v>18.37734</v>
      </c>
      <c r="Z108" s="45">
        <v>1127.1435199999999</v>
      </c>
      <c r="AA108" s="45">
        <v>255.24083333333331</v>
      </c>
      <c r="AB108" s="45">
        <v>340.32111111111107</v>
      </c>
      <c r="AC108" s="45">
        <v>219.16679555555558</v>
      </c>
      <c r="AD108" s="45">
        <v>814.72874000000002</v>
      </c>
      <c r="AE108" s="45">
        <v>0</v>
      </c>
      <c r="AF108" s="45">
        <v>397</v>
      </c>
      <c r="AG108" s="45">
        <v>0</v>
      </c>
      <c r="AH108" s="45">
        <v>0</v>
      </c>
      <c r="AI108" s="45">
        <v>0</v>
      </c>
      <c r="AJ108" s="45">
        <v>0</v>
      </c>
      <c r="AK108" s="45">
        <v>3.0700000000000003</v>
      </c>
      <c r="AL108" s="45">
        <v>293.88</v>
      </c>
      <c r="AM108" s="45">
        <v>693.95</v>
      </c>
      <c r="AN108" s="45">
        <v>2635.8222599999999</v>
      </c>
      <c r="AO108" s="45">
        <v>15.37057934992284</v>
      </c>
      <c r="AP108" s="45">
        <v>1.2296463479938271</v>
      </c>
      <c r="AQ108" s="45">
        <v>0.61482317399691355</v>
      </c>
      <c r="AR108" s="45">
        <v>10.720115000000002</v>
      </c>
      <c r="AS108" s="45">
        <v>3.9450023200000013</v>
      </c>
      <c r="AT108" s="45">
        <v>131.70426999999998</v>
      </c>
      <c r="AU108" s="45">
        <v>5.1048166666666672</v>
      </c>
      <c r="AV108" s="45">
        <v>168.68925285858023</v>
      </c>
      <c r="AW108" s="45">
        <v>42.540138888888883</v>
      </c>
      <c r="AX108" s="45">
        <v>25.183762222222224</v>
      </c>
      <c r="AY108" s="45">
        <v>0.63810208333333329</v>
      </c>
      <c r="AZ108" s="45">
        <v>10.209633333333334</v>
      </c>
      <c r="BA108" s="45">
        <v>3.9704129629629628</v>
      </c>
      <c r="BB108" s="45">
        <v>30.375474212592597</v>
      </c>
      <c r="BC108" s="45">
        <v>112.91752370333333</v>
      </c>
      <c r="BD108" s="45"/>
      <c r="BE108" s="45">
        <v>0</v>
      </c>
      <c r="BF108" s="45">
        <v>112.91752370333333</v>
      </c>
      <c r="BG108" s="45">
        <v>88.207604166666698</v>
      </c>
      <c r="BH108" s="45"/>
      <c r="BI108" s="45">
        <v>0</v>
      </c>
      <c r="BJ108" s="45"/>
      <c r="BK108" s="45"/>
      <c r="BL108" s="45">
        <v>88.207604166666698</v>
      </c>
      <c r="BM108" s="45">
        <v>6068.5266407285808</v>
      </c>
      <c r="BN108" s="45">
        <f t="shared" si="12"/>
        <v>-8.2602882006328366E-8</v>
      </c>
      <c r="BO108" s="45">
        <f t="shared" si="13"/>
        <v>-5.8372703284472042E-8</v>
      </c>
      <c r="BP108" s="46">
        <f t="shared" si="16"/>
        <v>8.8629737609329435</v>
      </c>
      <c r="BQ108" s="46">
        <f t="shared" si="14"/>
        <v>1.9241982507288626</v>
      </c>
      <c r="BR108" s="47">
        <v>5</v>
      </c>
      <c r="BS108" s="46">
        <f t="shared" si="17"/>
        <v>5.8309037900874632</v>
      </c>
      <c r="BT108" s="46">
        <f t="shared" si="18"/>
        <v>14.25</v>
      </c>
      <c r="BU108" s="46">
        <f t="shared" si="19"/>
        <v>16.618075801749271</v>
      </c>
      <c r="BV108" s="45">
        <f t="shared" si="15"/>
        <v>1008.4723571821969</v>
      </c>
      <c r="BW108" s="45">
        <f t="shared" si="20"/>
        <v>1008.4723570412214</v>
      </c>
      <c r="BX108" s="45">
        <f t="shared" si="21"/>
        <v>7076.9989977698024</v>
      </c>
      <c r="BY108" s="45">
        <f t="shared" si="22"/>
        <v>84923.987973237628</v>
      </c>
      <c r="BZ108" s="45">
        <f t="shared" si="23"/>
        <v>169847.97594647526</v>
      </c>
      <c r="CA108" s="48">
        <v>43101</v>
      </c>
      <c r="CB108" s="49">
        <v>0</v>
      </c>
      <c r="CC108" s="49">
        <v>0</v>
      </c>
    </row>
    <row r="109" spans="1:81">
      <c r="A109" s="41" t="s">
        <v>260</v>
      </c>
      <c r="B109" s="41" t="s">
        <v>66</v>
      </c>
      <c r="C109" s="41" t="s">
        <v>238</v>
      </c>
      <c r="D109" s="42" t="s">
        <v>264</v>
      </c>
      <c r="E109" s="43" t="s">
        <v>62</v>
      </c>
      <c r="F109" s="43" t="s">
        <v>63</v>
      </c>
      <c r="G109" s="43">
        <v>1</v>
      </c>
      <c r="H109" s="44">
        <v>1281.1600000000001</v>
      </c>
      <c r="I109" s="45">
        <v>1281.1600000000001</v>
      </c>
      <c r="J109" s="45"/>
      <c r="K109" s="45"/>
      <c r="L109" s="45"/>
      <c r="M109" s="45"/>
      <c r="N109" s="45"/>
      <c r="O109" s="45"/>
      <c r="P109" s="45"/>
      <c r="Q109" s="45">
        <v>1281.1600000000001</v>
      </c>
      <c r="R109" s="45">
        <v>256.23200000000003</v>
      </c>
      <c r="S109" s="45">
        <v>19.217400000000001</v>
      </c>
      <c r="T109" s="45">
        <v>12.8116</v>
      </c>
      <c r="U109" s="45">
        <v>2.5623200000000002</v>
      </c>
      <c r="V109" s="45">
        <v>32.029000000000003</v>
      </c>
      <c r="W109" s="45">
        <v>102.4928</v>
      </c>
      <c r="X109" s="45">
        <v>38.434800000000003</v>
      </c>
      <c r="Y109" s="45">
        <v>7.6869600000000009</v>
      </c>
      <c r="Z109" s="45">
        <v>471.46688</v>
      </c>
      <c r="AA109" s="45">
        <v>106.76333333333334</v>
      </c>
      <c r="AB109" s="45">
        <v>142.35111111111112</v>
      </c>
      <c r="AC109" s="45">
        <v>91.674115555555574</v>
      </c>
      <c r="AD109" s="45">
        <v>340.78856000000007</v>
      </c>
      <c r="AE109" s="45">
        <v>103.13039999999999</v>
      </c>
      <c r="AF109" s="45">
        <v>397</v>
      </c>
      <c r="AG109" s="45">
        <v>0</v>
      </c>
      <c r="AH109" s="45">
        <v>33.44</v>
      </c>
      <c r="AI109" s="45">
        <v>0</v>
      </c>
      <c r="AJ109" s="45">
        <v>0</v>
      </c>
      <c r="AK109" s="45">
        <v>3.0700000000000003</v>
      </c>
      <c r="AL109" s="45">
        <v>0</v>
      </c>
      <c r="AM109" s="45">
        <v>536.64040000000011</v>
      </c>
      <c r="AN109" s="45">
        <v>1348.8958400000001</v>
      </c>
      <c r="AO109" s="45">
        <v>6.4292780478395075</v>
      </c>
      <c r="AP109" s="45">
        <v>0.51434224382716054</v>
      </c>
      <c r="AQ109" s="45">
        <v>0.25717112191358027</v>
      </c>
      <c r="AR109" s="45">
        <v>4.4840600000000013</v>
      </c>
      <c r="AS109" s="45">
        <v>1.6501340800000008</v>
      </c>
      <c r="AT109" s="45">
        <v>55.089880000000001</v>
      </c>
      <c r="AU109" s="45">
        <v>2.1352666666666669</v>
      </c>
      <c r="AV109" s="45">
        <v>70.560132160246923</v>
      </c>
      <c r="AW109" s="45">
        <v>17.79388888888889</v>
      </c>
      <c r="AX109" s="45">
        <v>10.533982222222223</v>
      </c>
      <c r="AY109" s="45">
        <v>0.26690833333333336</v>
      </c>
      <c r="AZ109" s="45">
        <v>4.2705333333333337</v>
      </c>
      <c r="BA109" s="45">
        <v>1.660762962962963</v>
      </c>
      <c r="BB109" s="45">
        <v>12.705595872592596</v>
      </c>
      <c r="BC109" s="45">
        <v>47.23167161333334</v>
      </c>
      <c r="BD109" s="45">
        <v>174.70363636363635</v>
      </c>
      <c r="BE109" s="45">
        <v>174.70363636363635</v>
      </c>
      <c r="BF109" s="45">
        <v>221.93530797696968</v>
      </c>
      <c r="BG109" s="45">
        <v>67.580104166666672</v>
      </c>
      <c r="BH109" s="45"/>
      <c r="BI109" s="45">
        <v>0</v>
      </c>
      <c r="BJ109" s="45"/>
      <c r="BK109" s="45"/>
      <c r="BL109" s="45">
        <v>67.580104166666672</v>
      </c>
      <c r="BM109" s="45">
        <v>2990.1313843038838</v>
      </c>
      <c r="BN109" s="45">
        <f t="shared" si="12"/>
        <v>-8.2602882006328366E-8</v>
      </c>
      <c r="BO109" s="45">
        <f t="shared" si="13"/>
        <v>-5.8372703284472042E-8</v>
      </c>
      <c r="BP109" s="46">
        <f t="shared" si="16"/>
        <v>8.8629737609329435</v>
      </c>
      <c r="BQ109" s="46">
        <f t="shared" si="14"/>
        <v>1.9241982507288626</v>
      </c>
      <c r="BR109" s="47">
        <v>5</v>
      </c>
      <c r="BS109" s="46">
        <f t="shared" si="17"/>
        <v>5.8309037900874632</v>
      </c>
      <c r="BT109" s="46">
        <f t="shared" si="18"/>
        <v>14.25</v>
      </c>
      <c r="BU109" s="46">
        <f t="shared" si="19"/>
        <v>16.618075801749271</v>
      </c>
      <c r="BV109" s="45">
        <f t="shared" si="15"/>
        <v>496.9022999920868</v>
      </c>
      <c r="BW109" s="45">
        <f t="shared" si="20"/>
        <v>496.9022998511112</v>
      </c>
      <c r="BX109" s="45">
        <f t="shared" si="21"/>
        <v>3487.0336841549952</v>
      </c>
      <c r="BY109" s="45">
        <f t="shared" si="22"/>
        <v>41844.404209859946</v>
      </c>
      <c r="BZ109" s="45">
        <f t="shared" si="23"/>
        <v>83688.808419719891</v>
      </c>
      <c r="CA109" s="48">
        <v>43101</v>
      </c>
      <c r="CB109" s="49">
        <v>0</v>
      </c>
      <c r="CC109" s="49">
        <v>0</v>
      </c>
    </row>
    <row r="110" spans="1:81">
      <c r="A110" s="41" t="s">
        <v>260</v>
      </c>
      <c r="B110" s="41" t="s">
        <v>16</v>
      </c>
      <c r="C110" s="41" t="s">
        <v>238</v>
      </c>
      <c r="D110" s="42" t="s">
        <v>265</v>
      </c>
      <c r="E110" s="43" t="s">
        <v>62</v>
      </c>
      <c r="F110" s="43" t="s">
        <v>63</v>
      </c>
      <c r="G110" s="43">
        <v>1</v>
      </c>
      <c r="H110" s="44">
        <v>2216.69</v>
      </c>
      <c r="I110" s="45">
        <v>2216.69</v>
      </c>
      <c r="J110" s="45"/>
      <c r="K110" s="45"/>
      <c r="L110" s="45"/>
      <c r="M110" s="45"/>
      <c r="N110" s="45"/>
      <c r="O110" s="45"/>
      <c r="P110" s="45"/>
      <c r="Q110" s="45">
        <v>2216.69</v>
      </c>
      <c r="R110" s="45">
        <v>443.33800000000002</v>
      </c>
      <c r="S110" s="45">
        <v>33.250349999999997</v>
      </c>
      <c r="T110" s="45">
        <v>22.166900000000002</v>
      </c>
      <c r="U110" s="45">
        <v>4.4333800000000005</v>
      </c>
      <c r="V110" s="45">
        <v>55.417250000000003</v>
      </c>
      <c r="W110" s="45">
        <v>177.33520000000001</v>
      </c>
      <c r="X110" s="45">
        <v>66.500699999999995</v>
      </c>
      <c r="Y110" s="45">
        <v>13.300140000000001</v>
      </c>
      <c r="Z110" s="45">
        <v>815.74191999999994</v>
      </c>
      <c r="AA110" s="45">
        <v>184.72416666666666</v>
      </c>
      <c r="AB110" s="45">
        <v>246.29888888888888</v>
      </c>
      <c r="AC110" s="45">
        <v>158.61648444444447</v>
      </c>
      <c r="AD110" s="45">
        <v>589.63954000000001</v>
      </c>
      <c r="AE110" s="45">
        <v>46.99860000000001</v>
      </c>
      <c r="AF110" s="45">
        <v>397</v>
      </c>
      <c r="AG110" s="45">
        <v>0</v>
      </c>
      <c r="AH110" s="45">
        <v>33.44</v>
      </c>
      <c r="AI110" s="45">
        <v>0</v>
      </c>
      <c r="AJ110" s="45">
        <v>0</v>
      </c>
      <c r="AK110" s="45">
        <v>3.0700000000000003</v>
      </c>
      <c r="AL110" s="45">
        <v>0</v>
      </c>
      <c r="AM110" s="45">
        <v>480.5086</v>
      </c>
      <c r="AN110" s="45">
        <v>1885.8900599999999</v>
      </c>
      <c r="AO110" s="45">
        <v>11.124072212577161</v>
      </c>
      <c r="AP110" s="45">
        <v>0.88992577700617292</v>
      </c>
      <c r="AQ110" s="45">
        <v>0.44496288850308646</v>
      </c>
      <c r="AR110" s="45">
        <v>7.7584150000000012</v>
      </c>
      <c r="AS110" s="45">
        <v>2.855096720000001</v>
      </c>
      <c r="AT110" s="45">
        <v>95.317669999999993</v>
      </c>
      <c r="AU110" s="45">
        <v>3.6944833333333338</v>
      </c>
      <c r="AV110" s="45">
        <v>122.08462593141975</v>
      </c>
      <c r="AW110" s="45">
        <v>30.78736111111111</v>
      </c>
      <c r="AX110" s="45">
        <v>18.22611777777778</v>
      </c>
      <c r="AY110" s="45">
        <v>0.46181041666666667</v>
      </c>
      <c r="AZ110" s="45">
        <v>7.3889666666666676</v>
      </c>
      <c r="BA110" s="45">
        <v>2.8734870370370369</v>
      </c>
      <c r="BB110" s="45">
        <v>21.983489427407413</v>
      </c>
      <c r="BC110" s="45">
        <v>81.721232436666668</v>
      </c>
      <c r="BD110" s="45"/>
      <c r="BE110" s="45">
        <v>0</v>
      </c>
      <c r="BF110" s="45">
        <v>81.721232436666668</v>
      </c>
      <c r="BG110" s="45">
        <v>67.580104166666672</v>
      </c>
      <c r="BH110" s="45"/>
      <c r="BI110" s="45">
        <v>0</v>
      </c>
      <c r="BJ110" s="45"/>
      <c r="BK110" s="45"/>
      <c r="BL110" s="45">
        <v>67.580104166666672</v>
      </c>
      <c r="BM110" s="45">
        <v>4373.9660225347525</v>
      </c>
      <c r="BN110" s="45">
        <f t="shared" si="12"/>
        <v>-8.2602882006328366E-8</v>
      </c>
      <c r="BO110" s="45">
        <f t="shared" si="13"/>
        <v>-5.8372703284472042E-8</v>
      </c>
      <c r="BP110" s="46">
        <f t="shared" si="16"/>
        <v>8.8629737609329435</v>
      </c>
      <c r="BQ110" s="46">
        <f t="shared" si="14"/>
        <v>1.9241982507288626</v>
      </c>
      <c r="BR110" s="47">
        <v>5</v>
      </c>
      <c r="BS110" s="46">
        <f t="shared" si="17"/>
        <v>5.8309037900874632</v>
      </c>
      <c r="BT110" s="46">
        <f t="shared" si="18"/>
        <v>14.25</v>
      </c>
      <c r="BU110" s="46">
        <f t="shared" si="19"/>
        <v>16.618075801749271</v>
      </c>
      <c r="BV110" s="45">
        <f t="shared" si="15"/>
        <v>726.86898914415531</v>
      </c>
      <c r="BW110" s="45">
        <f t="shared" si="20"/>
        <v>726.86898900317976</v>
      </c>
      <c r="BX110" s="45">
        <f t="shared" si="21"/>
        <v>5100.8350115379326</v>
      </c>
      <c r="BY110" s="45">
        <f t="shared" si="22"/>
        <v>61210.020138455191</v>
      </c>
      <c r="BZ110" s="45">
        <f t="shared" si="23"/>
        <v>122420.04027691038</v>
      </c>
      <c r="CA110" s="48">
        <v>43101</v>
      </c>
      <c r="CB110" s="49">
        <v>0</v>
      </c>
      <c r="CC110" s="49">
        <v>0</v>
      </c>
    </row>
    <row r="111" spans="1:81">
      <c r="A111" s="41" t="s">
        <v>260</v>
      </c>
      <c r="B111" s="41" t="s">
        <v>17</v>
      </c>
      <c r="C111" s="41" t="s">
        <v>238</v>
      </c>
      <c r="D111" s="42" t="s">
        <v>266</v>
      </c>
      <c r="E111" s="43" t="s">
        <v>62</v>
      </c>
      <c r="F111" s="43" t="s">
        <v>63</v>
      </c>
      <c r="G111" s="43">
        <v>1</v>
      </c>
      <c r="H111" s="44">
        <v>1511.38</v>
      </c>
      <c r="I111" s="45">
        <v>1511.38</v>
      </c>
      <c r="J111" s="45"/>
      <c r="K111" s="45"/>
      <c r="L111" s="45"/>
      <c r="M111" s="45"/>
      <c r="N111" s="45"/>
      <c r="O111" s="45"/>
      <c r="P111" s="45"/>
      <c r="Q111" s="45">
        <v>1511.38</v>
      </c>
      <c r="R111" s="45">
        <v>302.27600000000001</v>
      </c>
      <c r="S111" s="45">
        <v>22.6707</v>
      </c>
      <c r="T111" s="45">
        <v>15.113800000000001</v>
      </c>
      <c r="U111" s="45">
        <v>3.0227600000000003</v>
      </c>
      <c r="V111" s="45">
        <v>37.784500000000001</v>
      </c>
      <c r="W111" s="45">
        <v>120.91040000000001</v>
      </c>
      <c r="X111" s="45">
        <v>45.3414</v>
      </c>
      <c r="Y111" s="45">
        <v>9.0682800000000015</v>
      </c>
      <c r="Z111" s="45">
        <v>556.18784000000005</v>
      </c>
      <c r="AA111" s="45">
        <v>125.94833333333334</v>
      </c>
      <c r="AB111" s="45">
        <v>167.93111111111111</v>
      </c>
      <c r="AC111" s="45">
        <v>108.14763555555558</v>
      </c>
      <c r="AD111" s="45">
        <v>402.02708000000007</v>
      </c>
      <c r="AE111" s="45">
        <v>89.3172</v>
      </c>
      <c r="AF111" s="45">
        <v>397</v>
      </c>
      <c r="AG111" s="45">
        <v>0</v>
      </c>
      <c r="AH111" s="45">
        <v>33.44</v>
      </c>
      <c r="AI111" s="45">
        <v>0</v>
      </c>
      <c r="AJ111" s="45">
        <v>0</v>
      </c>
      <c r="AK111" s="45">
        <v>3.0700000000000003</v>
      </c>
      <c r="AL111" s="45">
        <v>0</v>
      </c>
      <c r="AM111" s="45">
        <v>522.82720000000006</v>
      </c>
      <c r="AN111" s="45">
        <v>1481.0421200000001</v>
      </c>
      <c r="AO111" s="45">
        <v>7.584596971450619</v>
      </c>
      <c r="AP111" s="45">
        <v>0.60676775771604952</v>
      </c>
      <c r="AQ111" s="45">
        <v>0.30338387885802476</v>
      </c>
      <c r="AR111" s="45">
        <v>5.2898300000000011</v>
      </c>
      <c r="AS111" s="45">
        <v>1.946657440000001</v>
      </c>
      <c r="AT111" s="45">
        <v>64.989339999999999</v>
      </c>
      <c r="AU111" s="45">
        <v>2.518966666666667</v>
      </c>
      <c r="AV111" s="45">
        <v>83.239542714691368</v>
      </c>
      <c r="AW111" s="45">
        <v>20.991388888888888</v>
      </c>
      <c r="AX111" s="45">
        <v>12.426902222222225</v>
      </c>
      <c r="AY111" s="45">
        <v>0.31487083333333332</v>
      </c>
      <c r="AZ111" s="45">
        <v>5.037933333333334</v>
      </c>
      <c r="BA111" s="45">
        <v>1.9591962962962963</v>
      </c>
      <c r="BB111" s="45">
        <v>14.988747299259263</v>
      </c>
      <c r="BC111" s="45">
        <v>55.719038873333346</v>
      </c>
      <c r="BD111" s="45"/>
      <c r="BE111" s="45">
        <v>0</v>
      </c>
      <c r="BF111" s="45">
        <v>55.719038873333346</v>
      </c>
      <c r="BG111" s="45">
        <v>67.580104166666658</v>
      </c>
      <c r="BH111" s="45"/>
      <c r="BI111" s="45">
        <v>0</v>
      </c>
      <c r="BJ111" s="45"/>
      <c r="BK111" s="45"/>
      <c r="BL111" s="45">
        <v>67.580104166666658</v>
      </c>
      <c r="BM111" s="45">
        <v>3198.9608057546916</v>
      </c>
      <c r="BN111" s="45">
        <f t="shared" si="12"/>
        <v>-8.2602882006328366E-8</v>
      </c>
      <c r="BO111" s="45">
        <f t="shared" si="13"/>
        <v>-5.8372703284472042E-8</v>
      </c>
      <c r="BP111" s="46">
        <f t="shared" si="16"/>
        <v>8.8629737609329435</v>
      </c>
      <c r="BQ111" s="46">
        <f t="shared" si="14"/>
        <v>1.9241982507288626</v>
      </c>
      <c r="BR111" s="47">
        <v>5</v>
      </c>
      <c r="BS111" s="46">
        <f t="shared" si="17"/>
        <v>5.8309037900874632</v>
      </c>
      <c r="BT111" s="46">
        <f t="shared" si="18"/>
        <v>14.25</v>
      </c>
      <c r="BU111" s="46">
        <f t="shared" si="19"/>
        <v>16.618075801749271</v>
      </c>
      <c r="BV111" s="45">
        <f t="shared" si="15"/>
        <v>531.60573154513645</v>
      </c>
      <c r="BW111" s="45">
        <f t="shared" si="20"/>
        <v>531.60573140416091</v>
      </c>
      <c r="BX111" s="45">
        <f t="shared" si="21"/>
        <v>3730.5665371588525</v>
      </c>
      <c r="BY111" s="45">
        <f t="shared" si="22"/>
        <v>44766.798445906228</v>
      </c>
      <c r="BZ111" s="45">
        <f t="shared" si="23"/>
        <v>89533.596891812456</v>
      </c>
      <c r="CA111" s="48">
        <v>43101</v>
      </c>
      <c r="CB111" s="49">
        <v>0</v>
      </c>
      <c r="CC111" s="49">
        <v>0</v>
      </c>
    </row>
    <row r="112" spans="1:81">
      <c r="A112" s="41" t="s">
        <v>267</v>
      </c>
      <c r="B112" s="41" t="s">
        <v>114</v>
      </c>
      <c r="C112" s="41" t="s">
        <v>115</v>
      </c>
      <c r="D112" s="42" t="s">
        <v>268</v>
      </c>
      <c r="E112" s="43" t="s">
        <v>62</v>
      </c>
      <c r="F112" s="43" t="s">
        <v>63</v>
      </c>
      <c r="G112" s="43">
        <v>1</v>
      </c>
      <c r="H112" s="44">
        <v>1200.1400000000001</v>
      </c>
      <c r="I112" s="45">
        <v>1200.1400000000001</v>
      </c>
      <c r="J112" s="45"/>
      <c r="K112" s="45"/>
      <c r="L112" s="45"/>
      <c r="M112" s="45"/>
      <c r="N112" s="45"/>
      <c r="O112" s="45"/>
      <c r="P112" s="45"/>
      <c r="Q112" s="45">
        <v>1200.1400000000001</v>
      </c>
      <c r="R112" s="45">
        <v>240.02800000000002</v>
      </c>
      <c r="S112" s="45">
        <v>18.002100000000002</v>
      </c>
      <c r="T112" s="45">
        <v>12.001400000000002</v>
      </c>
      <c r="U112" s="45">
        <v>2.4002800000000004</v>
      </c>
      <c r="V112" s="45">
        <v>30.003500000000003</v>
      </c>
      <c r="W112" s="45">
        <v>96.011200000000017</v>
      </c>
      <c r="X112" s="45">
        <v>36.004200000000004</v>
      </c>
      <c r="Y112" s="45">
        <v>7.2008400000000004</v>
      </c>
      <c r="Z112" s="45">
        <v>441.65152000000012</v>
      </c>
      <c r="AA112" s="45">
        <v>100.01166666666667</v>
      </c>
      <c r="AB112" s="45">
        <v>133.34888888888889</v>
      </c>
      <c r="AC112" s="45">
        <v>85.876684444444464</v>
      </c>
      <c r="AD112" s="45">
        <v>319.23724000000004</v>
      </c>
      <c r="AE112" s="45">
        <v>107.99159999999999</v>
      </c>
      <c r="AF112" s="45">
        <v>397</v>
      </c>
      <c r="AG112" s="45">
        <v>0</v>
      </c>
      <c r="AH112" s="45">
        <v>28.32</v>
      </c>
      <c r="AI112" s="45">
        <v>0</v>
      </c>
      <c r="AJ112" s="45">
        <v>0</v>
      </c>
      <c r="AK112" s="45">
        <v>3.0700000000000003</v>
      </c>
      <c r="AL112" s="45">
        <v>0</v>
      </c>
      <c r="AM112" s="45">
        <v>536.38160000000005</v>
      </c>
      <c r="AN112" s="45">
        <v>1297.2703600000002</v>
      </c>
      <c r="AO112" s="45">
        <v>6.0226933063271613</v>
      </c>
      <c r="AP112" s="45">
        <v>0.48181546450617291</v>
      </c>
      <c r="AQ112" s="45">
        <v>0.24090773225308645</v>
      </c>
      <c r="AR112" s="45">
        <v>4.2004900000000012</v>
      </c>
      <c r="AS112" s="45">
        <v>1.5457803200000007</v>
      </c>
      <c r="AT112" s="45">
        <v>51.606020000000001</v>
      </c>
      <c r="AU112" s="45">
        <v>2.0002333333333335</v>
      </c>
      <c r="AV112" s="45">
        <v>66.097940156419753</v>
      </c>
      <c r="AW112" s="45">
        <v>16.668611111111112</v>
      </c>
      <c r="AX112" s="45">
        <v>9.8678177777777787</v>
      </c>
      <c r="AY112" s="45">
        <v>0.25002916666666669</v>
      </c>
      <c r="AZ112" s="45">
        <v>4.0004666666666671</v>
      </c>
      <c r="BA112" s="45">
        <v>1.5557370370370371</v>
      </c>
      <c r="BB112" s="45">
        <v>11.90209952740741</v>
      </c>
      <c r="BC112" s="45">
        <v>44.244761286666673</v>
      </c>
      <c r="BD112" s="45"/>
      <c r="BE112" s="45">
        <v>0</v>
      </c>
      <c r="BF112" s="45">
        <v>44.244761286666673</v>
      </c>
      <c r="BG112" s="45">
        <v>49.08625</v>
      </c>
      <c r="BH112" s="45"/>
      <c r="BI112" s="45">
        <v>0</v>
      </c>
      <c r="BJ112" s="45"/>
      <c r="BK112" s="45"/>
      <c r="BL112" s="45">
        <v>49.08625</v>
      </c>
      <c r="BM112" s="45">
        <v>2656.8393114430864</v>
      </c>
      <c r="BN112" s="45">
        <f t="shared" si="12"/>
        <v>-8.2602882006328366E-8</v>
      </c>
      <c r="BO112" s="45">
        <f t="shared" si="13"/>
        <v>-5.8372703284472042E-8</v>
      </c>
      <c r="BP112" s="46">
        <f t="shared" si="16"/>
        <v>8.5633802816901436</v>
      </c>
      <c r="BQ112" s="46">
        <f t="shared" si="14"/>
        <v>1.8591549295774654</v>
      </c>
      <c r="BR112" s="47">
        <v>2</v>
      </c>
      <c r="BS112" s="46">
        <f t="shared" si="17"/>
        <v>2.2535211267605644</v>
      </c>
      <c r="BT112" s="46">
        <f t="shared" si="18"/>
        <v>11.25</v>
      </c>
      <c r="BU112" s="46">
        <f t="shared" si="19"/>
        <v>12.676056338028173</v>
      </c>
      <c r="BV112" s="45">
        <f t="shared" si="15"/>
        <v>336.78244791153526</v>
      </c>
      <c r="BW112" s="45">
        <f t="shared" si="20"/>
        <v>336.78244777055966</v>
      </c>
      <c r="BX112" s="45">
        <f t="shared" si="21"/>
        <v>2993.6217592136463</v>
      </c>
      <c r="BY112" s="45">
        <f t="shared" si="22"/>
        <v>35923.46111056376</v>
      </c>
      <c r="BZ112" s="45">
        <f t="shared" si="23"/>
        <v>71846.922221127519</v>
      </c>
      <c r="CA112" s="48">
        <v>43101</v>
      </c>
      <c r="CB112" s="49">
        <v>0</v>
      </c>
      <c r="CC112" s="49">
        <v>0</v>
      </c>
    </row>
    <row r="113" spans="1:81">
      <c r="A113" s="41" t="s">
        <v>267</v>
      </c>
      <c r="B113" s="41" t="s">
        <v>66</v>
      </c>
      <c r="C113" s="41" t="s">
        <v>165</v>
      </c>
      <c r="D113" s="42" t="s">
        <v>269</v>
      </c>
      <c r="E113" s="43" t="s">
        <v>62</v>
      </c>
      <c r="F113" s="43" t="s">
        <v>63</v>
      </c>
      <c r="G113" s="43">
        <v>1</v>
      </c>
      <c r="H113" s="44">
        <v>1281.1600000000001</v>
      </c>
      <c r="I113" s="45">
        <v>1281.1600000000001</v>
      </c>
      <c r="J113" s="45"/>
      <c r="K113" s="45"/>
      <c r="L113" s="45"/>
      <c r="M113" s="45"/>
      <c r="N113" s="45"/>
      <c r="O113" s="45"/>
      <c r="P113" s="45"/>
      <c r="Q113" s="45">
        <v>1281.1600000000001</v>
      </c>
      <c r="R113" s="45">
        <v>256.23200000000003</v>
      </c>
      <c r="S113" s="45">
        <v>19.217400000000001</v>
      </c>
      <c r="T113" s="45">
        <v>12.8116</v>
      </c>
      <c r="U113" s="45">
        <v>2.5623200000000002</v>
      </c>
      <c r="V113" s="45">
        <v>32.029000000000003</v>
      </c>
      <c r="W113" s="45">
        <v>102.4928</v>
      </c>
      <c r="X113" s="45">
        <v>38.434800000000003</v>
      </c>
      <c r="Y113" s="45">
        <v>7.6869600000000009</v>
      </c>
      <c r="Z113" s="45">
        <v>471.46688</v>
      </c>
      <c r="AA113" s="45">
        <v>106.76333333333334</v>
      </c>
      <c r="AB113" s="45">
        <v>142.35111111111112</v>
      </c>
      <c r="AC113" s="45">
        <v>91.674115555555574</v>
      </c>
      <c r="AD113" s="45">
        <v>340.78856000000007</v>
      </c>
      <c r="AE113" s="45">
        <v>103.13039999999999</v>
      </c>
      <c r="AF113" s="45">
        <v>397</v>
      </c>
      <c r="AG113" s="45">
        <v>0</v>
      </c>
      <c r="AH113" s="45">
        <v>0</v>
      </c>
      <c r="AI113" s="45">
        <v>0</v>
      </c>
      <c r="AJ113" s="45">
        <v>0</v>
      </c>
      <c r="AK113" s="45">
        <v>3.0700000000000003</v>
      </c>
      <c r="AL113" s="45">
        <v>0</v>
      </c>
      <c r="AM113" s="45">
        <v>503.2004</v>
      </c>
      <c r="AN113" s="45">
        <v>1315.4558400000001</v>
      </c>
      <c r="AO113" s="45">
        <v>6.4292780478395075</v>
      </c>
      <c r="AP113" s="45">
        <v>0.51434224382716054</v>
      </c>
      <c r="AQ113" s="45">
        <v>0.25717112191358027</v>
      </c>
      <c r="AR113" s="45">
        <v>4.4840600000000013</v>
      </c>
      <c r="AS113" s="45">
        <v>1.6501340800000008</v>
      </c>
      <c r="AT113" s="45">
        <v>55.089880000000001</v>
      </c>
      <c r="AU113" s="45">
        <v>2.1352666666666669</v>
      </c>
      <c r="AV113" s="45">
        <v>70.560132160246923</v>
      </c>
      <c r="AW113" s="45">
        <v>17.79388888888889</v>
      </c>
      <c r="AX113" s="45">
        <v>10.533982222222223</v>
      </c>
      <c r="AY113" s="45">
        <v>0.26690833333333336</v>
      </c>
      <c r="AZ113" s="45">
        <v>4.2705333333333337</v>
      </c>
      <c r="BA113" s="45">
        <v>1.660762962962963</v>
      </c>
      <c r="BB113" s="45">
        <v>12.705595872592596</v>
      </c>
      <c r="BC113" s="45">
        <v>47.23167161333334</v>
      </c>
      <c r="BD113" s="45">
        <v>174.70363636363635</v>
      </c>
      <c r="BE113" s="45">
        <v>174.70363636363635</v>
      </c>
      <c r="BF113" s="45">
        <v>221.93530797696968</v>
      </c>
      <c r="BG113" s="45">
        <v>67.580104166666672</v>
      </c>
      <c r="BH113" s="45"/>
      <c r="BI113" s="45">
        <v>0</v>
      </c>
      <c r="BJ113" s="45"/>
      <c r="BK113" s="45"/>
      <c r="BL113" s="45">
        <v>67.580104166666672</v>
      </c>
      <c r="BM113" s="45">
        <v>2956.6913843038842</v>
      </c>
      <c r="BN113" s="45">
        <f t="shared" si="12"/>
        <v>-8.2602882006328366E-8</v>
      </c>
      <c r="BO113" s="45">
        <f t="shared" si="13"/>
        <v>-5.8372703284472042E-8</v>
      </c>
      <c r="BP113" s="46">
        <f t="shared" si="16"/>
        <v>8.5633802816901436</v>
      </c>
      <c r="BQ113" s="46">
        <f t="shared" si="14"/>
        <v>1.8591549295774654</v>
      </c>
      <c r="BR113" s="47">
        <v>2</v>
      </c>
      <c r="BS113" s="46">
        <f t="shared" si="17"/>
        <v>2.2535211267605644</v>
      </c>
      <c r="BT113" s="46">
        <f t="shared" si="18"/>
        <v>11.25</v>
      </c>
      <c r="BU113" s="46">
        <f t="shared" si="19"/>
        <v>12.676056338028173</v>
      </c>
      <c r="BV113" s="45">
        <f t="shared" si="15"/>
        <v>374.79186559811524</v>
      </c>
      <c r="BW113" s="45">
        <f t="shared" si="20"/>
        <v>374.79186545713964</v>
      </c>
      <c r="BX113" s="45">
        <f t="shared" si="21"/>
        <v>3331.4832497610237</v>
      </c>
      <c r="BY113" s="45">
        <f t="shared" si="22"/>
        <v>39977.798997132282</v>
      </c>
      <c r="BZ113" s="45">
        <f t="shared" si="23"/>
        <v>79955.597994264564</v>
      </c>
      <c r="CA113" s="48">
        <v>43101</v>
      </c>
      <c r="CB113" s="49">
        <v>0</v>
      </c>
      <c r="CC113" s="49">
        <v>0</v>
      </c>
    </row>
    <row r="114" spans="1:81">
      <c r="A114" s="41" t="s">
        <v>270</v>
      </c>
      <c r="B114" s="41" t="s">
        <v>14</v>
      </c>
      <c r="C114" s="41" t="s">
        <v>271</v>
      </c>
      <c r="D114" s="42" t="s">
        <v>272</v>
      </c>
      <c r="E114" s="43" t="s">
        <v>62</v>
      </c>
      <c r="F114" s="43" t="s">
        <v>63</v>
      </c>
      <c r="G114" s="43">
        <v>2</v>
      </c>
      <c r="H114" s="44">
        <v>1281.1600000000001</v>
      </c>
      <c r="I114" s="45">
        <v>2562.3200000000002</v>
      </c>
      <c r="J114" s="45"/>
      <c r="K114" s="45"/>
      <c r="L114" s="45"/>
      <c r="M114" s="45"/>
      <c r="N114" s="45"/>
      <c r="O114" s="45"/>
      <c r="P114" s="45"/>
      <c r="Q114" s="45">
        <v>2562.3200000000002</v>
      </c>
      <c r="R114" s="45">
        <v>512.46400000000006</v>
      </c>
      <c r="S114" s="45">
        <v>38.434800000000003</v>
      </c>
      <c r="T114" s="45">
        <v>25.623200000000001</v>
      </c>
      <c r="U114" s="45">
        <v>5.1246400000000003</v>
      </c>
      <c r="V114" s="45">
        <v>64.058000000000007</v>
      </c>
      <c r="W114" s="45">
        <v>204.98560000000001</v>
      </c>
      <c r="X114" s="45">
        <v>76.869600000000005</v>
      </c>
      <c r="Y114" s="45">
        <v>15.373920000000002</v>
      </c>
      <c r="Z114" s="45">
        <v>942.93376000000001</v>
      </c>
      <c r="AA114" s="45">
        <v>213.52666666666667</v>
      </c>
      <c r="AB114" s="45">
        <v>284.70222222222225</v>
      </c>
      <c r="AC114" s="45">
        <v>183.34823111111115</v>
      </c>
      <c r="AD114" s="45">
        <v>681.57712000000015</v>
      </c>
      <c r="AE114" s="45">
        <v>206.26079999999999</v>
      </c>
      <c r="AF114" s="45">
        <v>794</v>
      </c>
      <c r="AG114" s="45">
        <v>0</v>
      </c>
      <c r="AH114" s="45">
        <v>0</v>
      </c>
      <c r="AI114" s="45">
        <v>0</v>
      </c>
      <c r="AJ114" s="45">
        <v>0</v>
      </c>
      <c r="AK114" s="45">
        <v>6.1400000000000006</v>
      </c>
      <c r="AL114" s="45">
        <v>0</v>
      </c>
      <c r="AM114" s="45">
        <v>1006.4008</v>
      </c>
      <c r="AN114" s="45">
        <v>2630.9116800000002</v>
      </c>
      <c r="AO114" s="45">
        <v>12.858556095679015</v>
      </c>
      <c r="AP114" s="45">
        <v>1.0286844876543211</v>
      </c>
      <c r="AQ114" s="45">
        <v>0.51434224382716054</v>
      </c>
      <c r="AR114" s="45">
        <v>8.9681200000000025</v>
      </c>
      <c r="AS114" s="45">
        <v>3.3002681600000017</v>
      </c>
      <c r="AT114" s="45">
        <v>110.17976</v>
      </c>
      <c r="AU114" s="45">
        <v>4.2705333333333337</v>
      </c>
      <c r="AV114" s="45">
        <v>141.12026432049385</v>
      </c>
      <c r="AW114" s="45">
        <v>35.587777777777781</v>
      </c>
      <c r="AX114" s="45">
        <v>21.067964444444446</v>
      </c>
      <c r="AY114" s="45">
        <v>0.53381666666666672</v>
      </c>
      <c r="AZ114" s="45">
        <v>8.5410666666666675</v>
      </c>
      <c r="BA114" s="45">
        <v>3.321525925925926</v>
      </c>
      <c r="BB114" s="45">
        <v>25.411191745185192</v>
      </c>
      <c r="BC114" s="45">
        <v>94.46334322666668</v>
      </c>
      <c r="BD114" s="45">
        <v>283.68542857142859</v>
      </c>
      <c r="BE114" s="45">
        <v>283.68542857142859</v>
      </c>
      <c r="BF114" s="45">
        <v>378.14877179809525</v>
      </c>
      <c r="BG114" s="45">
        <v>135.16020833333334</v>
      </c>
      <c r="BH114" s="45"/>
      <c r="BI114" s="45">
        <v>0</v>
      </c>
      <c r="BJ114" s="45"/>
      <c r="BK114" s="45"/>
      <c r="BL114" s="45">
        <v>135.16020833333334</v>
      </c>
      <c r="BM114" s="45">
        <v>5847.6609244519241</v>
      </c>
      <c r="BN114" s="45">
        <f t="shared" si="12"/>
        <v>-1.6520576401265673E-7</v>
      </c>
      <c r="BO114" s="45">
        <f t="shared" si="13"/>
        <v>-1.1674540656894408E-7</v>
      </c>
      <c r="BP114" s="46">
        <f t="shared" si="16"/>
        <v>8.5633802816901436</v>
      </c>
      <c r="BQ114" s="46">
        <f t="shared" si="14"/>
        <v>1.8591549295774654</v>
      </c>
      <c r="BR114" s="47">
        <v>2</v>
      </c>
      <c r="BS114" s="46">
        <f t="shared" si="17"/>
        <v>2.2535211267605644</v>
      </c>
      <c r="BT114" s="46">
        <f t="shared" si="18"/>
        <v>11.25</v>
      </c>
      <c r="BU114" s="46">
        <f t="shared" si="19"/>
        <v>12.676056338028173</v>
      </c>
      <c r="BV114" s="45">
        <f t="shared" si="15"/>
        <v>741.25279320464472</v>
      </c>
      <c r="BW114" s="45">
        <f t="shared" si="20"/>
        <v>741.25279292269352</v>
      </c>
      <c r="BX114" s="45">
        <f t="shared" si="21"/>
        <v>6588.9137173746176</v>
      </c>
      <c r="BY114" s="45">
        <f t="shared" si="22"/>
        <v>79066.964608495415</v>
      </c>
      <c r="BZ114" s="45">
        <f t="shared" si="23"/>
        <v>158133.92921699083</v>
      </c>
      <c r="CA114" s="48">
        <v>43101</v>
      </c>
      <c r="CB114" s="49">
        <v>0</v>
      </c>
      <c r="CC114" s="49">
        <v>0</v>
      </c>
    </row>
    <row r="115" spans="1:81">
      <c r="A115" s="41" t="s">
        <v>270</v>
      </c>
      <c r="B115" s="41" t="s">
        <v>15</v>
      </c>
      <c r="C115" s="41" t="s">
        <v>271</v>
      </c>
      <c r="D115" s="42" t="s">
        <v>273</v>
      </c>
      <c r="E115" s="43" t="s">
        <v>62</v>
      </c>
      <c r="F115" s="43" t="s">
        <v>63</v>
      </c>
      <c r="G115" s="43">
        <v>2</v>
      </c>
      <c r="H115" s="44">
        <v>1281.1600000000001</v>
      </c>
      <c r="I115" s="45">
        <v>2562.3200000000002</v>
      </c>
      <c r="J115" s="45"/>
      <c r="K115" s="45"/>
      <c r="L115" s="45">
        <v>389.02728438095244</v>
      </c>
      <c r="M115" s="45"/>
      <c r="N115" s="45"/>
      <c r="O115" s="45"/>
      <c r="P115" s="45"/>
      <c r="Q115" s="45">
        <v>2951.3472843809527</v>
      </c>
      <c r="R115" s="45">
        <v>590.26945687619059</v>
      </c>
      <c r="S115" s="45">
        <v>44.270209265714286</v>
      </c>
      <c r="T115" s="45">
        <v>29.513472843809527</v>
      </c>
      <c r="U115" s="45">
        <v>5.9026945687619055</v>
      </c>
      <c r="V115" s="45">
        <v>73.783682109523824</v>
      </c>
      <c r="W115" s="45">
        <v>236.10778275047622</v>
      </c>
      <c r="X115" s="45">
        <v>88.540418531428571</v>
      </c>
      <c r="Y115" s="45">
        <v>17.708083706285716</v>
      </c>
      <c r="Z115" s="45">
        <v>1086.0958006521905</v>
      </c>
      <c r="AA115" s="45">
        <v>245.94560703174605</v>
      </c>
      <c r="AB115" s="45">
        <v>327.92747604232807</v>
      </c>
      <c r="AC115" s="45">
        <v>211.18529457125931</v>
      </c>
      <c r="AD115" s="45">
        <v>785.05837764533339</v>
      </c>
      <c r="AE115" s="45">
        <v>206.26079999999999</v>
      </c>
      <c r="AF115" s="45">
        <v>794</v>
      </c>
      <c r="AG115" s="45">
        <v>0</v>
      </c>
      <c r="AH115" s="45">
        <v>0</v>
      </c>
      <c r="AI115" s="45">
        <v>0</v>
      </c>
      <c r="AJ115" s="45">
        <v>0</v>
      </c>
      <c r="AK115" s="45">
        <v>6.1400000000000006</v>
      </c>
      <c r="AL115" s="45">
        <v>0</v>
      </c>
      <c r="AM115" s="45">
        <v>1006.4008</v>
      </c>
      <c r="AN115" s="45">
        <v>2877.554978297524</v>
      </c>
      <c r="AO115" s="45">
        <v>14.810821682710356</v>
      </c>
      <c r="AP115" s="45">
        <v>1.1848657346168285</v>
      </c>
      <c r="AQ115" s="45">
        <v>0.59243286730841427</v>
      </c>
      <c r="AR115" s="45">
        <v>10.329715495333335</v>
      </c>
      <c r="AS115" s="45">
        <v>3.8013353022826686</v>
      </c>
      <c r="AT115" s="45">
        <v>126.90793322838095</v>
      </c>
      <c r="AU115" s="45">
        <v>4.9189121406349212</v>
      </c>
      <c r="AV115" s="45">
        <v>162.54601645126746</v>
      </c>
      <c r="AW115" s="45">
        <v>40.990934505291008</v>
      </c>
      <c r="AX115" s="45">
        <v>24.266633227132278</v>
      </c>
      <c r="AY115" s="45">
        <v>0.61486401757936515</v>
      </c>
      <c r="AZ115" s="45">
        <v>9.8378242812698424</v>
      </c>
      <c r="BA115" s="45">
        <v>3.8258205538271608</v>
      </c>
      <c r="BB115" s="45">
        <v>29.269276183316681</v>
      </c>
      <c r="BC115" s="45">
        <v>108.80535276841633</v>
      </c>
      <c r="BD115" s="45">
        <v>326.75630648503403</v>
      </c>
      <c r="BE115" s="45">
        <v>326.75630648503403</v>
      </c>
      <c r="BF115" s="45">
        <v>435.56165925345033</v>
      </c>
      <c r="BG115" s="45">
        <v>135.16020833333332</v>
      </c>
      <c r="BH115" s="45"/>
      <c r="BI115" s="45">
        <v>0</v>
      </c>
      <c r="BJ115" s="45"/>
      <c r="BK115" s="45"/>
      <c r="BL115" s="45">
        <v>135.16020833333332</v>
      </c>
      <c r="BM115" s="45">
        <v>6562.1701467165294</v>
      </c>
      <c r="BN115" s="45">
        <f t="shared" si="12"/>
        <v>-1.6520576401265673E-7</v>
      </c>
      <c r="BO115" s="45">
        <f t="shared" si="13"/>
        <v>-1.1674540656894408E-7</v>
      </c>
      <c r="BP115" s="46">
        <f t="shared" si="16"/>
        <v>8.5633802816901436</v>
      </c>
      <c r="BQ115" s="46">
        <f t="shared" si="14"/>
        <v>1.8591549295774654</v>
      </c>
      <c r="BR115" s="47">
        <v>2</v>
      </c>
      <c r="BS115" s="46">
        <f t="shared" si="17"/>
        <v>2.2535211267605644</v>
      </c>
      <c r="BT115" s="46">
        <f t="shared" si="18"/>
        <v>11.25</v>
      </c>
      <c r="BU115" s="46">
        <f t="shared" si="19"/>
        <v>12.676056338028173</v>
      </c>
      <c r="BV115" s="45">
        <f t="shared" si="15"/>
        <v>831.82438475931292</v>
      </c>
      <c r="BW115" s="45">
        <f t="shared" si="20"/>
        <v>831.82438447736172</v>
      </c>
      <c r="BX115" s="45">
        <f t="shared" si="21"/>
        <v>7393.9945311938909</v>
      </c>
      <c r="BY115" s="45">
        <f t="shared" si="22"/>
        <v>88727.934374326695</v>
      </c>
      <c r="BZ115" s="45">
        <f t="shared" si="23"/>
        <v>177455.86874865339</v>
      </c>
      <c r="CA115" s="48">
        <v>43101</v>
      </c>
      <c r="CB115" s="49">
        <v>0</v>
      </c>
      <c r="CC115" s="49">
        <v>0</v>
      </c>
    </row>
    <row r="116" spans="1:81">
      <c r="A116" s="41" t="s">
        <v>274</v>
      </c>
      <c r="B116" s="41" t="s">
        <v>73</v>
      </c>
      <c r="C116" s="41" t="s">
        <v>67</v>
      </c>
      <c r="D116" s="42" t="s">
        <v>275</v>
      </c>
      <c r="E116" s="43" t="s">
        <v>62</v>
      </c>
      <c r="F116" s="43" t="s">
        <v>63</v>
      </c>
      <c r="G116" s="43">
        <v>1</v>
      </c>
      <c r="H116" s="44">
        <v>1041.5999999999999</v>
      </c>
      <c r="I116" s="45">
        <v>1041.5999999999999</v>
      </c>
      <c r="J116" s="45"/>
      <c r="K116" s="45"/>
      <c r="L116" s="45"/>
      <c r="M116" s="45"/>
      <c r="N116" s="45"/>
      <c r="O116" s="45"/>
      <c r="P116" s="45"/>
      <c r="Q116" s="45">
        <v>1041.5999999999999</v>
      </c>
      <c r="R116" s="45">
        <v>208.32</v>
      </c>
      <c r="S116" s="45">
        <v>15.623999999999999</v>
      </c>
      <c r="T116" s="45">
        <v>10.415999999999999</v>
      </c>
      <c r="U116" s="45">
        <v>2.0831999999999997</v>
      </c>
      <c r="V116" s="45">
        <v>26.04</v>
      </c>
      <c r="W116" s="45">
        <v>83.327999999999989</v>
      </c>
      <c r="X116" s="45">
        <v>31.247999999999998</v>
      </c>
      <c r="Y116" s="45">
        <v>6.2495999999999992</v>
      </c>
      <c r="Z116" s="45">
        <v>383.30879999999996</v>
      </c>
      <c r="AA116" s="45">
        <v>86.799999999999983</v>
      </c>
      <c r="AB116" s="45">
        <v>115.73333333333332</v>
      </c>
      <c r="AC116" s="45">
        <v>74.532266666666672</v>
      </c>
      <c r="AD116" s="45">
        <v>277.06559999999996</v>
      </c>
      <c r="AE116" s="45">
        <v>117.504</v>
      </c>
      <c r="AF116" s="45">
        <v>397</v>
      </c>
      <c r="AG116" s="45">
        <v>0</v>
      </c>
      <c r="AH116" s="45">
        <v>0</v>
      </c>
      <c r="AI116" s="45">
        <v>9.84</v>
      </c>
      <c r="AJ116" s="45">
        <v>0</v>
      </c>
      <c r="AK116" s="45">
        <v>3.0700000000000003</v>
      </c>
      <c r="AL116" s="45">
        <v>0</v>
      </c>
      <c r="AM116" s="45">
        <v>527.4140000000001</v>
      </c>
      <c r="AN116" s="45">
        <v>1187.7884000000001</v>
      </c>
      <c r="AO116" s="45">
        <v>5.2270879629629627</v>
      </c>
      <c r="AP116" s="45">
        <v>0.418167037037037</v>
      </c>
      <c r="AQ116" s="45">
        <v>0.2090835185185185</v>
      </c>
      <c r="AR116" s="45">
        <v>3.6456000000000004</v>
      </c>
      <c r="AS116" s="45">
        <v>1.3415808000000005</v>
      </c>
      <c r="AT116" s="45">
        <v>44.788799999999995</v>
      </c>
      <c r="AU116" s="45">
        <v>1.736</v>
      </c>
      <c r="AV116" s="45">
        <v>57.366319318518514</v>
      </c>
      <c r="AW116" s="45">
        <v>14.466666666666665</v>
      </c>
      <c r="AX116" s="45">
        <v>8.5642666666666667</v>
      </c>
      <c r="AY116" s="45">
        <v>0.21699999999999997</v>
      </c>
      <c r="AZ116" s="45">
        <v>3.472</v>
      </c>
      <c r="BA116" s="45">
        <v>1.350222222222222</v>
      </c>
      <c r="BB116" s="45">
        <v>10.329817244444445</v>
      </c>
      <c r="BC116" s="45">
        <v>38.3999728</v>
      </c>
      <c r="BD116" s="45"/>
      <c r="BE116" s="45">
        <v>0</v>
      </c>
      <c r="BF116" s="45">
        <v>38.3999728</v>
      </c>
      <c r="BG116" s="45">
        <v>48.642916666666657</v>
      </c>
      <c r="BH116" s="45"/>
      <c r="BI116" s="45">
        <v>0</v>
      </c>
      <c r="BJ116" s="45"/>
      <c r="BK116" s="45"/>
      <c r="BL116" s="45">
        <v>48.642916666666657</v>
      </c>
      <c r="BM116" s="45">
        <v>2373.7976087851848</v>
      </c>
      <c r="BN116" s="45">
        <f t="shared" si="12"/>
        <v>-8.2602882006328366E-8</v>
      </c>
      <c r="BO116" s="45">
        <f t="shared" si="13"/>
        <v>-5.8372703284472042E-8</v>
      </c>
      <c r="BP116" s="46">
        <f t="shared" si="16"/>
        <v>8.6609686609686669</v>
      </c>
      <c r="BQ116" s="46">
        <f t="shared" si="14"/>
        <v>1.8803418803418819</v>
      </c>
      <c r="BR116" s="47">
        <v>3</v>
      </c>
      <c r="BS116" s="46">
        <f t="shared" si="17"/>
        <v>3.4188034188034218</v>
      </c>
      <c r="BT116" s="46">
        <f t="shared" si="18"/>
        <v>12.25</v>
      </c>
      <c r="BU116" s="46">
        <f t="shared" si="19"/>
        <v>13.960113960113972</v>
      </c>
      <c r="BV116" s="45">
        <f t="shared" si="15"/>
        <v>331.38485134919188</v>
      </c>
      <c r="BW116" s="45">
        <f t="shared" si="20"/>
        <v>331.38485120821628</v>
      </c>
      <c r="BX116" s="45">
        <f t="shared" si="21"/>
        <v>2705.1824599934012</v>
      </c>
      <c r="BY116" s="45">
        <f t="shared" si="22"/>
        <v>32462.189519920816</v>
      </c>
      <c r="BZ116" s="45">
        <f t="shared" si="23"/>
        <v>64924.379039841631</v>
      </c>
      <c r="CA116" s="48">
        <v>43101</v>
      </c>
      <c r="CB116" s="49">
        <v>0</v>
      </c>
      <c r="CC116" s="49">
        <v>0</v>
      </c>
    </row>
    <row r="117" spans="1:81">
      <c r="A117" s="41" t="s">
        <v>276</v>
      </c>
      <c r="B117" s="41" t="s">
        <v>17</v>
      </c>
      <c r="C117" s="41" t="s">
        <v>161</v>
      </c>
      <c r="D117" s="42" t="s">
        <v>277</v>
      </c>
      <c r="E117" s="43" t="s">
        <v>62</v>
      </c>
      <c r="F117" s="43" t="s">
        <v>63</v>
      </c>
      <c r="G117" s="43">
        <v>1</v>
      </c>
      <c r="H117" s="44">
        <v>1511.38</v>
      </c>
      <c r="I117" s="45">
        <v>1511.38</v>
      </c>
      <c r="J117" s="45"/>
      <c r="K117" s="45"/>
      <c r="L117" s="45"/>
      <c r="M117" s="45"/>
      <c r="N117" s="45"/>
      <c r="O117" s="45"/>
      <c r="P117" s="45"/>
      <c r="Q117" s="45">
        <v>1511.38</v>
      </c>
      <c r="R117" s="45">
        <v>302.27600000000001</v>
      </c>
      <c r="S117" s="45">
        <v>22.6707</v>
      </c>
      <c r="T117" s="45">
        <v>15.113800000000001</v>
      </c>
      <c r="U117" s="45">
        <v>3.0227600000000003</v>
      </c>
      <c r="V117" s="45">
        <v>37.784500000000001</v>
      </c>
      <c r="W117" s="45">
        <v>120.91040000000001</v>
      </c>
      <c r="X117" s="45">
        <v>45.3414</v>
      </c>
      <c r="Y117" s="45">
        <v>9.0682800000000015</v>
      </c>
      <c r="Z117" s="45">
        <v>556.18784000000005</v>
      </c>
      <c r="AA117" s="45">
        <v>125.94833333333334</v>
      </c>
      <c r="AB117" s="45">
        <v>167.93111111111111</v>
      </c>
      <c r="AC117" s="45">
        <v>108.14763555555558</v>
      </c>
      <c r="AD117" s="45">
        <v>402.02708000000007</v>
      </c>
      <c r="AE117" s="45">
        <v>89.3172</v>
      </c>
      <c r="AF117" s="45">
        <v>397</v>
      </c>
      <c r="AG117" s="45">
        <v>0</v>
      </c>
      <c r="AH117" s="45">
        <v>48.58</v>
      </c>
      <c r="AI117" s="45">
        <v>9.5500000000000007</v>
      </c>
      <c r="AJ117" s="45">
        <v>0</v>
      </c>
      <c r="AK117" s="45">
        <v>3.0700000000000003</v>
      </c>
      <c r="AL117" s="45">
        <v>0</v>
      </c>
      <c r="AM117" s="45">
        <v>547.5172</v>
      </c>
      <c r="AN117" s="45">
        <v>1505.7321200000001</v>
      </c>
      <c r="AO117" s="45">
        <v>7.584596971450619</v>
      </c>
      <c r="AP117" s="45">
        <v>0.60676775771604952</v>
      </c>
      <c r="AQ117" s="45">
        <v>0.30338387885802476</v>
      </c>
      <c r="AR117" s="45">
        <v>5.2898300000000011</v>
      </c>
      <c r="AS117" s="45">
        <v>1.946657440000001</v>
      </c>
      <c r="AT117" s="45">
        <v>64.989339999999999</v>
      </c>
      <c r="AU117" s="45">
        <v>2.518966666666667</v>
      </c>
      <c r="AV117" s="45">
        <v>83.239542714691368</v>
      </c>
      <c r="AW117" s="45">
        <v>20.991388888888888</v>
      </c>
      <c r="AX117" s="45">
        <v>12.426902222222225</v>
      </c>
      <c r="AY117" s="45">
        <v>0.31487083333333332</v>
      </c>
      <c r="AZ117" s="45">
        <v>5.037933333333334</v>
      </c>
      <c r="BA117" s="45">
        <v>1.9591962962962963</v>
      </c>
      <c r="BB117" s="45">
        <v>14.988747299259263</v>
      </c>
      <c r="BC117" s="45">
        <v>55.719038873333346</v>
      </c>
      <c r="BD117" s="45"/>
      <c r="BE117" s="45">
        <v>0</v>
      </c>
      <c r="BF117" s="45">
        <v>55.719038873333346</v>
      </c>
      <c r="BG117" s="45">
        <v>67.580104166666658</v>
      </c>
      <c r="BH117" s="45"/>
      <c r="BI117" s="45">
        <v>0</v>
      </c>
      <c r="BJ117" s="45"/>
      <c r="BK117" s="45"/>
      <c r="BL117" s="45">
        <v>67.580104166666658</v>
      </c>
      <c r="BM117" s="45">
        <v>3223.6508057546916</v>
      </c>
      <c r="BN117" s="45">
        <f t="shared" si="12"/>
        <v>-8.2602882006328366E-8</v>
      </c>
      <c r="BO117" s="45">
        <f t="shared" si="13"/>
        <v>-5.8372703284472042E-8</v>
      </c>
      <c r="BP117" s="46">
        <f t="shared" si="16"/>
        <v>8.5633802816901436</v>
      </c>
      <c r="BQ117" s="46">
        <f t="shared" si="14"/>
        <v>1.8591549295774654</v>
      </c>
      <c r="BR117" s="47">
        <v>2</v>
      </c>
      <c r="BS117" s="46">
        <f t="shared" si="17"/>
        <v>2.2535211267605644</v>
      </c>
      <c r="BT117" s="46">
        <f t="shared" si="18"/>
        <v>11.25</v>
      </c>
      <c r="BU117" s="46">
        <f t="shared" si="19"/>
        <v>12.676056338028173</v>
      </c>
      <c r="BV117" s="45">
        <f t="shared" si="15"/>
        <v>408.63179226089369</v>
      </c>
      <c r="BW117" s="45">
        <f t="shared" si="20"/>
        <v>408.63179211991809</v>
      </c>
      <c r="BX117" s="45">
        <f t="shared" si="21"/>
        <v>3632.2825978746096</v>
      </c>
      <c r="BY117" s="45">
        <f t="shared" si="22"/>
        <v>43587.391174495315</v>
      </c>
      <c r="BZ117" s="45">
        <f t="shared" si="23"/>
        <v>87174.78234899063</v>
      </c>
      <c r="CA117" s="48">
        <v>43101</v>
      </c>
      <c r="CB117" s="49">
        <v>0</v>
      </c>
      <c r="CC117" s="49">
        <v>0</v>
      </c>
    </row>
    <row r="118" spans="1:81">
      <c r="A118" s="41" t="s">
        <v>278</v>
      </c>
      <c r="B118" s="41" t="s">
        <v>66</v>
      </c>
      <c r="C118" s="41" t="s">
        <v>175</v>
      </c>
      <c r="D118" s="42" t="s">
        <v>279</v>
      </c>
      <c r="E118" s="43" t="s">
        <v>62</v>
      </c>
      <c r="F118" s="43" t="s">
        <v>63</v>
      </c>
      <c r="G118" s="43">
        <v>1</v>
      </c>
      <c r="H118" s="44">
        <v>1281.1600000000001</v>
      </c>
      <c r="I118" s="45">
        <v>1281.1600000000001</v>
      </c>
      <c r="J118" s="45"/>
      <c r="K118" s="45"/>
      <c r="L118" s="45"/>
      <c r="M118" s="45"/>
      <c r="N118" s="45"/>
      <c r="O118" s="45"/>
      <c r="P118" s="45"/>
      <c r="Q118" s="45">
        <v>1281.1600000000001</v>
      </c>
      <c r="R118" s="45">
        <v>256.23200000000003</v>
      </c>
      <c r="S118" s="45">
        <v>19.217400000000001</v>
      </c>
      <c r="T118" s="45">
        <v>12.8116</v>
      </c>
      <c r="U118" s="45">
        <v>2.5623200000000002</v>
      </c>
      <c r="V118" s="45">
        <v>32.029000000000003</v>
      </c>
      <c r="W118" s="45">
        <v>102.4928</v>
      </c>
      <c r="X118" s="45">
        <v>38.434800000000003</v>
      </c>
      <c r="Y118" s="45">
        <v>7.6869600000000009</v>
      </c>
      <c r="Z118" s="45">
        <v>471.46688</v>
      </c>
      <c r="AA118" s="45">
        <v>106.76333333333334</v>
      </c>
      <c r="AB118" s="45">
        <v>142.35111111111112</v>
      </c>
      <c r="AC118" s="45">
        <v>91.674115555555574</v>
      </c>
      <c r="AD118" s="45">
        <v>340.78856000000007</v>
      </c>
      <c r="AE118" s="45">
        <v>103.13039999999999</v>
      </c>
      <c r="AF118" s="45">
        <v>397</v>
      </c>
      <c r="AG118" s="45">
        <v>0</v>
      </c>
      <c r="AH118" s="45">
        <v>0</v>
      </c>
      <c r="AI118" s="45">
        <v>0</v>
      </c>
      <c r="AJ118" s="45">
        <v>0</v>
      </c>
      <c r="AK118" s="45">
        <v>3.0700000000000003</v>
      </c>
      <c r="AL118" s="45">
        <v>0</v>
      </c>
      <c r="AM118" s="45">
        <v>503.2004</v>
      </c>
      <c r="AN118" s="45">
        <v>1315.4558400000001</v>
      </c>
      <c r="AO118" s="45">
        <v>6.4292780478395075</v>
      </c>
      <c r="AP118" s="45">
        <v>0.51434224382716054</v>
      </c>
      <c r="AQ118" s="45">
        <v>0.25717112191358027</v>
      </c>
      <c r="AR118" s="45">
        <v>4.4840600000000013</v>
      </c>
      <c r="AS118" s="45">
        <v>1.6501340800000008</v>
      </c>
      <c r="AT118" s="45">
        <v>55.089880000000001</v>
      </c>
      <c r="AU118" s="45">
        <v>2.1352666666666669</v>
      </c>
      <c r="AV118" s="45">
        <v>70.560132160246923</v>
      </c>
      <c r="AW118" s="45">
        <v>17.79388888888889</v>
      </c>
      <c r="AX118" s="45">
        <v>10.533982222222223</v>
      </c>
      <c r="AY118" s="45">
        <v>0.26690833333333336</v>
      </c>
      <c r="AZ118" s="45">
        <v>4.2705333333333337</v>
      </c>
      <c r="BA118" s="45">
        <v>1.660762962962963</v>
      </c>
      <c r="BB118" s="45">
        <v>12.705595872592596</v>
      </c>
      <c r="BC118" s="45">
        <v>47.23167161333334</v>
      </c>
      <c r="BD118" s="45">
        <v>174.70363636363635</v>
      </c>
      <c r="BE118" s="45">
        <v>174.70363636363635</v>
      </c>
      <c r="BF118" s="45">
        <v>221.93530797696968</v>
      </c>
      <c r="BG118" s="45">
        <v>67.580104166666672</v>
      </c>
      <c r="BH118" s="45"/>
      <c r="BI118" s="45">
        <v>0</v>
      </c>
      <c r="BJ118" s="45"/>
      <c r="BK118" s="45"/>
      <c r="BL118" s="45">
        <v>67.580104166666672</v>
      </c>
      <c r="BM118" s="45">
        <v>2956.6913843038842</v>
      </c>
      <c r="BN118" s="45">
        <f t="shared" si="12"/>
        <v>-8.2602882006328366E-8</v>
      </c>
      <c r="BO118" s="45">
        <f t="shared" si="13"/>
        <v>-5.8372703284472042E-8</v>
      </c>
      <c r="BP118" s="46">
        <f t="shared" si="16"/>
        <v>8.6609686609686669</v>
      </c>
      <c r="BQ118" s="46">
        <f t="shared" si="14"/>
        <v>1.8803418803418819</v>
      </c>
      <c r="BR118" s="47">
        <v>3</v>
      </c>
      <c r="BS118" s="46">
        <f t="shared" si="17"/>
        <v>3.4188034188034218</v>
      </c>
      <c r="BT118" s="46">
        <f t="shared" si="18"/>
        <v>12.25</v>
      </c>
      <c r="BU118" s="46">
        <f t="shared" si="19"/>
        <v>13.960113960113972</v>
      </c>
      <c r="BV118" s="45">
        <f t="shared" si="15"/>
        <v>412.75748667801321</v>
      </c>
      <c r="BW118" s="45">
        <f t="shared" si="20"/>
        <v>412.75748653703761</v>
      </c>
      <c r="BX118" s="45">
        <f t="shared" si="21"/>
        <v>3369.4488708409217</v>
      </c>
      <c r="BY118" s="45">
        <f t="shared" si="22"/>
        <v>40433.386450091057</v>
      </c>
      <c r="BZ118" s="45">
        <f t="shared" si="23"/>
        <v>80866.772900182114</v>
      </c>
      <c r="CA118" s="48">
        <v>43101</v>
      </c>
      <c r="CB118" s="49">
        <v>0</v>
      </c>
      <c r="CC118" s="49">
        <v>0</v>
      </c>
    </row>
    <row r="119" spans="1:81">
      <c r="A119" s="41" t="s">
        <v>280</v>
      </c>
      <c r="B119" s="41" t="s">
        <v>73</v>
      </c>
      <c r="C119" s="41" t="s">
        <v>271</v>
      </c>
      <c r="D119" s="42" t="s">
        <v>281</v>
      </c>
      <c r="E119" s="43" t="s">
        <v>62</v>
      </c>
      <c r="F119" s="43" t="s">
        <v>63</v>
      </c>
      <c r="G119" s="43">
        <v>1</v>
      </c>
      <c r="H119" s="44">
        <v>1041.5999999999999</v>
      </c>
      <c r="I119" s="45">
        <v>1041.5999999999999</v>
      </c>
      <c r="J119" s="45"/>
      <c r="K119" s="45"/>
      <c r="L119" s="45"/>
      <c r="M119" s="45"/>
      <c r="N119" s="45"/>
      <c r="O119" s="45"/>
      <c r="P119" s="45"/>
      <c r="Q119" s="45">
        <v>1041.5999999999999</v>
      </c>
      <c r="R119" s="45">
        <v>208.32</v>
      </c>
      <c r="S119" s="45">
        <v>15.623999999999999</v>
      </c>
      <c r="T119" s="45">
        <v>10.415999999999999</v>
      </c>
      <c r="U119" s="45">
        <v>2.0831999999999997</v>
      </c>
      <c r="V119" s="45">
        <v>26.04</v>
      </c>
      <c r="W119" s="45">
        <v>83.327999999999989</v>
      </c>
      <c r="X119" s="45">
        <v>31.247999999999998</v>
      </c>
      <c r="Y119" s="45">
        <v>6.2495999999999992</v>
      </c>
      <c r="Z119" s="45">
        <v>383.30879999999996</v>
      </c>
      <c r="AA119" s="45">
        <v>86.799999999999983</v>
      </c>
      <c r="AB119" s="45">
        <v>115.73333333333332</v>
      </c>
      <c r="AC119" s="45">
        <v>74.532266666666672</v>
      </c>
      <c r="AD119" s="45">
        <v>277.06559999999996</v>
      </c>
      <c r="AE119" s="45">
        <v>117.504</v>
      </c>
      <c r="AF119" s="45">
        <v>397</v>
      </c>
      <c r="AG119" s="45">
        <v>0</v>
      </c>
      <c r="AH119" s="45">
        <v>0</v>
      </c>
      <c r="AI119" s="45">
        <v>0</v>
      </c>
      <c r="AJ119" s="45">
        <v>0</v>
      </c>
      <c r="AK119" s="45">
        <v>3.0700000000000003</v>
      </c>
      <c r="AL119" s="45">
        <v>0</v>
      </c>
      <c r="AM119" s="45">
        <v>517.57400000000007</v>
      </c>
      <c r="AN119" s="45">
        <v>1177.9484</v>
      </c>
      <c r="AO119" s="45">
        <v>5.2270879629629627</v>
      </c>
      <c r="AP119" s="45">
        <v>0.418167037037037</v>
      </c>
      <c r="AQ119" s="45">
        <v>0.2090835185185185</v>
      </c>
      <c r="AR119" s="45">
        <v>3.6456000000000004</v>
      </c>
      <c r="AS119" s="45">
        <v>1.3415808000000005</v>
      </c>
      <c r="AT119" s="45">
        <v>44.788799999999995</v>
      </c>
      <c r="AU119" s="45">
        <v>1.736</v>
      </c>
      <c r="AV119" s="45">
        <v>57.366319318518514</v>
      </c>
      <c r="AW119" s="45">
        <v>14.466666666666665</v>
      </c>
      <c r="AX119" s="45">
        <v>8.5642666666666667</v>
      </c>
      <c r="AY119" s="45">
        <v>0.21699999999999997</v>
      </c>
      <c r="AZ119" s="45">
        <v>3.472</v>
      </c>
      <c r="BA119" s="45">
        <v>1.350222222222222</v>
      </c>
      <c r="BB119" s="45">
        <v>10.329817244444445</v>
      </c>
      <c r="BC119" s="45">
        <v>38.3999728</v>
      </c>
      <c r="BD119" s="45"/>
      <c r="BE119" s="45">
        <v>0</v>
      </c>
      <c r="BF119" s="45">
        <v>38.3999728</v>
      </c>
      <c r="BG119" s="45">
        <v>48.642916666666657</v>
      </c>
      <c r="BH119" s="45"/>
      <c r="BI119" s="45">
        <v>0</v>
      </c>
      <c r="BJ119" s="45"/>
      <c r="BK119" s="45"/>
      <c r="BL119" s="45">
        <v>48.642916666666657</v>
      </c>
      <c r="BM119" s="45">
        <v>2363.9576087851847</v>
      </c>
      <c r="BN119" s="45">
        <f t="shared" si="12"/>
        <v>-8.2602882006328366E-8</v>
      </c>
      <c r="BO119" s="45">
        <f t="shared" si="13"/>
        <v>-5.8372703284472042E-8</v>
      </c>
      <c r="BP119" s="46">
        <f t="shared" si="16"/>
        <v>8.6609686609686669</v>
      </c>
      <c r="BQ119" s="46">
        <f t="shared" si="14"/>
        <v>1.8803418803418819</v>
      </c>
      <c r="BR119" s="47">
        <v>3</v>
      </c>
      <c r="BS119" s="46">
        <f t="shared" si="17"/>
        <v>3.4188034188034218</v>
      </c>
      <c r="BT119" s="46">
        <f t="shared" si="18"/>
        <v>12.25</v>
      </c>
      <c r="BU119" s="46">
        <f t="shared" si="19"/>
        <v>13.960113960113972</v>
      </c>
      <c r="BV119" s="45">
        <f t="shared" si="15"/>
        <v>330.01117613551668</v>
      </c>
      <c r="BW119" s="45">
        <f t="shared" si="20"/>
        <v>330.01117599454108</v>
      </c>
      <c r="BX119" s="45">
        <f t="shared" si="21"/>
        <v>2693.9687847797259</v>
      </c>
      <c r="BY119" s="45">
        <f t="shared" si="22"/>
        <v>32327.62541735671</v>
      </c>
      <c r="BZ119" s="45">
        <f t="shared" si="23"/>
        <v>64655.250834713421</v>
      </c>
      <c r="CA119" s="48">
        <v>43101</v>
      </c>
      <c r="CB119" s="49">
        <v>0</v>
      </c>
      <c r="CC119" s="49">
        <v>0</v>
      </c>
    </row>
    <row r="120" spans="1:81">
      <c r="A120" s="41" t="s">
        <v>282</v>
      </c>
      <c r="B120" s="41" t="s">
        <v>73</v>
      </c>
      <c r="C120" s="41" t="s">
        <v>282</v>
      </c>
      <c r="D120" s="42" t="s">
        <v>283</v>
      </c>
      <c r="E120" s="43" t="s">
        <v>62</v>
      </c>
      <c r="F120" s="43" t="s">
        <v>63</v>
      </c>
      <c r="G120" s="43">
        <v>1</v>
      </c>
      <c r="H120" s="44">
        <v>1076.08</v>
      </c>
      <c r="I120" s="45">
        <v>1076.08</v>
      </c>
      <c r="J120" s="45"/>
      <c r="K120" s="45"/>
      <c r="L120" s="45"/>
      <c r="M120" s="45"/>
      <c r="N120" s="45"/>
      <c r="O120" s="45"/>
      <c r="P120" s="45"/>
      <c r="Q120" s="45">
        <v>1076.08</v>
      </c>
      <c r="R120" s="45">
        <v>215.21600000000001</v>
      </c>
      <c r="S120" s="45">
        <v>16.141199999999998</v>
      </c>
      <c r="T120" s="45">
        <v>10.7608</v>
      </c>
      <c r="U120" s="45">
        <v>2.1521599999999999</v>
      </c>
      <c r="V120" s="45">
        <v>26.902000000000001</v>
      </c>
      <c r="W120" s="45">
        <v>86.086399999999998</v>
      </c>
      <c r="X120" s="45">
        <v>32.282399999999996</v>
      </c>
      <c r="Y120" s="45">
        <v>6.45648</v>
      </c>
      <c r="Z120" s="45">
        <v>395.99743999999998</v>
      </c>
      <c r="AA120" s="45">
        <v>89.673333333333318</v>
      </c>
      <c r="AB120" s="45">
        <v>119.56444444444443</v>
      </c>
      <c r="AC120" s="45">
        <v>76.999502222222233</v>
      </c>
      <c r="AD120" s="45">
        <v>286.23728</v>
      </c>
      <c r="AE120" s="45">
        <v>115.43520000000001</v>
      </c>
      <c r="AF120" s="45">
        <v>397</v>
      </c>
      <c r="AG120" s="45">
        <v>0</v>
      </c>
      <c r="AH120" s="45">
        <v>32.619999999999997</v>
      </c>
      <c r="AI120" s="45">
        <v>0</v>
      </c>
      <c r="AJ120" s="45">
        <v>0</v>
      </c>
      <c r="AK120" s="45">
        <v>3.0700000000000003</v>
      </c>
      <c r="AL120" s="45">
        <v>0</v>
      </c>
      <c r="AM120" s="45">
        <v>548.12520000000006</v>
      </c>
      <c r="AN120" s="45">
        <v>1230.3599199999999</v>
      </c>
      <c r="AO120" s="45">
        <v>5.400119830246914</v>
      </c>
      <c r="AP120" s="45">
        <v>0.43200958641975307</v>
      </c>
      <c r="AQ120" s="45">
        <v>0.21600479320987653</v>
      </c>
      <c r="AR120" s="45">
        <v>3.7662800000000001</v>
      </c>
      <c r="AS120" s="45">
        <v>1.3859910400000004</v>
      </c>
      <c r="AT120" s="45">
        <v>46.271439999999991</v>
      </c>
      <c r="AU120" s="45">
        <v>1.7934666666666668</v>
      </c>
      <c r="AV120" s="45">
        <v>59.265311916543205</v>
      </c>
      <c r="AW120" s="45">
        <v>14.945555555555554</v>
      </c>
      <c r="AX120" s="45">
        <v>8.8477688888888881</v>
      </c>
      <c r="AY120" s="45">
        <v>0.22418333333333329</v>
      </c>
      <c r="AZ120" s="45">
        <v>3.5869333333333335</v>
      </c>
      <c r="BA120" s="45">
        <v>1.3949185185185184</v>
      </c>
      <c r="BB120" s="45">
        <v>10.671764343703705</v>
      </c>
      <c r="BC120" s="45">
        <v>39.671123973333337</v>
      </c>
      <c r="BD120" s="45"/>
      <c r="BE120" s="45">
        <v>0</v>
      </c>
      <c r="BF120" s="45">
        <v>39.671123973333337</v>
      </c>
      <c r="BG120" s="45">
        <v>48.642916666666657</v>
      </c>
      <c r="BH120" s="45"/>
      <c r="BI120" s="45">
        <v>0</v>
      </c>
      <c r="BJ120" s="45"/>
      <c r="BK120" s="45"/>
      <c r="BL120" s="45">
        <v>48.642916666666657</v>
      </c>
      <c r="BM120" s="45">
        <v>2454.019272556543</v>
      </c>
      <c r="BN120" s="45">
        <f t="shared" si="12"/>
        <v>-8.2602882006328366E-8</v>
      </c>
      <c r="BO120" s="45">
        <f t="shared" si="13"/>
        <v>-5.8372703284472042E-8</v>
      </c>
      <c r="BP120" s="46">
        <f t="shared" si="16"/>
        <v>8.6609686609686669</v>
      </c>
      <c r="BQ120" s="46">
        <f t="shared" si="14"/>
        <v>1.8803418803418819</v>
      </c>
      <c r="BR120" s="47">
        <v>3</v>
      </c>
      <c r="BS120" s="46">
        <f t="shared" si="17"/>
        <v>3.4188034188034218</v>
      </c>
      <c r="BT120" s="46">
        <f t="shared" si="18"/>
        <v>12.25</v>
      </c>
      <c r="BU120" s="46">
        <f t="shared" si="19"/>
        <v>13.960113960113972</v>
      </c>
      <c r="BV120" s="45">
        <f t="shared" si="15"/>
        <v>342.58388703237296</v>
      </c>
      <c r="BW120" s="45">
        <f t="shared" si="20"/>
        <v>342.58388689139736</v>
      </c>
      <c r="BX120" s="45">
        <f t="shared" si="21"/>
        <v>2796.6031594479405</v>
      </c>
      <c r="BY120" s="45">
        <f t="shared" si="22"/>
        <v>33559.237913375284</v>
      </c>
      <c r="BZ120" s="45">
        <f t="shared" si="23"/>
        <v>67118.475826750568</v>
      </c>
      <c r="CA120" s="48">
        <v>43101</v>
      </c>
      <c r="CB120" s="49">
        <v>0</v>
      </c>
      <c r="CC120" s="49">
        <v>0</v>
      </c>
    </row>
    <row r="121" spans="1:81">
      <c r="A121" s="41" t="s">
        <v>282</v>
      </c>
      <c r="B121" s="41" t="s">
        <v>78</v>
      </c>
      <c r="C121" s="41" t="s">
        <v>284</v>
      </c>
      <c r="D121" s="42" t="s">
        <v>285</v>
      </c>
      <c r="E121" s="43" t="s">
        <v>62</v>
      </c>
      <c r="F121" s="43" t="s">
        <v>63</v>
      </c>
      <c r="G121" s="43">
        <v>4</v>
      </c>
      <c r="H121" s="44">
        <v>2973.68</v>
      </c>
      <c r="I121" s="45">
        <v>11894.72</v>
      </c>
      <c r="J121" s="45"/>
      <c r="K121" s="45"/>
      <c r="L121" s="45"/>
      <c r="M121" s="45"/>
      <c r="N121" s="45"/>
      <c r="O121" s="45"/>
      <c r="P121" s="45"/>
      <c r="Q121" s="45">
        <v>11894.72</v>
      </c>
      <c r="R121" s="45">
        <v>2378.944</v>
      </c>
      <c r="S121" s="45">
        <v>178.42079999999999</v>
      </c>
      <c r="T121" s="45">
        <v>118.9472</v>
      </c>
      <c r="U121" s="45">
        <v>23.789439999999999</v>
      </c>
      <c r="V121" s="45">
        <v>297.36799999999999</v>
      </c>
      <c r="W121" s="45">
        <v>951.57759999999996</v>
      </c>
      <c r="X121" s="45">
        <v>356.84159999999997</v>
      </c>
      <c r="Y121" s="45">
        <v>71.368319999999997</v>
      </c>
      <c r="Z121" s="45">
        <v>4377.2569599999997</v>
      </c>
      <c r="AA121" s="45">
        <v>991.22666666666657</v>
      </c>
      <c r="AB121" s="45">
        <v>1321.6355555555554</v>
      </c>
      <c r="AC121" s="45">
        <v>851.1332977777779</v>
      </c>
      <c r="AD121" s="45">
        <v>3163.9955199999999</v>
      </c>
      <c r="AE121" s="45">
        <v>6.3168000000000575</v>
      </c>
      <c r="AF121" s="45">
        <v>1297.5999999999999</v>
      </c>
      <c r="AG121" s="45">
        <v>0</v>
      </c>
      <c r="AH121" s="45">
        <v>0</v>
      </c>
      <c r="AI121" s="45">
        <v>0</v>
      </c>
      <c r="AJ121" s="45">
        <v>0</v>
      </c>
      <c r="AK121" s="45">
        <v>12.280000000000001</v>
      </c>
      <c r="AL121" s="45">
        <v>1175.52</v>
      </c>
      <c r="AM121" s="45">
        <v>2491.7168000000001</v>
      </c>
      <c r="AN121" s="45">
        <v>10032.969280000001</v>
      </c>
      <c r="AO121" s="45">
        <v>59.691578086419753</v>
      </c>
      <c r="AP121" s="45">
        <v>4.77532624691358</v>
      </c>
      <c r="AQ121" s="45">
        <v>2.38766312345679</v>
      </c>
      <c r="AR121" s="45">
        <v>41.631520000000002</v>
      </c>
      <c r="AS121" s="45">
        <v>15.320399360000005</v>
      </c>
      <c r="AT121" s="45">
        <v>511.47295999999994</v>
      </c>
      <c r="AU121" s="45">
        <v>19.824533333333335</v>
      </c>
      <c r="AV121" s="45">
        <v>655.10398015012345</v>
      </c>
      <c r="AW121" s="45">
        <v>165.20444444444442</v>
      </c>
      <c r="AX121" s="45">
        <v>97.801031111111115</v>
      </c>
      <c r="AY121" s="45">
        <v>2.4780666666666664</v>
      </c>
      <c r="AZ121" s="45">
        <v>39.64906666666667</v>
      </c>
      <c r="BA121" s="45">
        <v>15.419081481481481</v>
      </c>
      <c r="BB121" s="45">
        <v>117.96302205629631</v>
      </c>
      <c r="BC121" s="45">
        <v>438.51471242666673</v>
      </c>
      <c r="BD121" s="45"/>
      <c r="BE121" s="45">
        <v>0</v>
      </c>
      <c r="BF121" s="45">
        <v>438.51471242666673</v>
      </c>
      <c r="BG121" s="45">
        <v>352.83041666666679</v>
      </c>
      <c r="BH121" s="45"/>
      <c r="BI121" s="45">
        <v>0</v>
      </c>
      <c r="BJ121" s="45"/>
      <c r="BK121" s="45"/>
      <c r="BL121" s="45">
        <v>352.83041666666679</v>
      </c>
      <c r="BM121" s="45">
        <v>23374.138389243457</v>
      </c>
      <c r="BN121" s="45">
        <f t="shared" si="12"/>
        <v>-3.3041152802531346E-7</v>
      </c>
      <c r="BO121" s="45">
        <f t="shared" si="13"/>
        <v>-2.3349081313788817E-7</v>
      </c>
      <c r="BP121" s="46">
        <f t="shared" si="16"/>
        <v>8.6609686609686669</v>
      </c>
      <c r="BQ121" s="46">
        <f t="shared" si="14"/>
        <v>1.8803418803418819</v>
      </c>
      <c r="BR121" s="47">
        <v>3</v>
      </c>
      <c r="BS121" s="46">
        <f t="shared" si="17"/>
        <v>3.4188034188034218</v>
      </c>
      <c r="BT121" s="46">
        <f t="shared" si="18"/>
        <v>12.25</v>
      </c>
      <c r="BU121" s="46">
        <f t="shared" si="19"/>
        <v>13.960113960113972</v>
      </c>
      <c r="BV121" s="45">
        <f t="shared" si="15"/>
        <v>3263.0563562544139</v>
      </c>
      <c r="BW121" s="45">
        <f t="shared" si="20"/>
        <v>3263.0563556905117</v>
      </c>
      <c r="BX121" s="45">
        <f t="shared" si="21"/>
        <v>26637.194744933968</v>
      </c>
      <c r="BY121" s="45">
        <f t="shared" si="22"/>
        <v>319646.33693920763</v>
      </c>
      <c r="BZ121" s="45">
        <f t="shared" si="23"/>
        <v>639292.67387841525</v>
      </c>
      <c r="CA121" s="50">
        <v>42736</v>
      </c>
      <c r="CB121" s="49">
        <v>0</v>
      </c>
      <c r="CC121" s="49">
        <v>0</v>
      </c>
    </row>
    <row r="122" spans="1:81">
      <c r="A122" s="41" t="s">
        <v>282</v>
      </c>
      <c r="B122" s="41" t="s">
        <v>14</v>
      </c>
      <c r="C122" s="41" t="s">
        <v>282</v>
      </c>
      <c r="D122" s="42" t="s">
        <v>286</v>
      </c>
      <c r="E122" s="43" t="s">
        <v>62</v>
      </c>
      <c r="F122" s="43" t="s">
        <v>63</v>
      </c>
      <c r="G122" s="43">
        <v>2</v>
      </c>
      <c r="H122" s="44">
        <v>1393</v>
      </c>
      <c r="I122" s="45">
        <v>2786</v>
      </c>
      <c r="J122" s="45"/>
      <c r="K122" s="45"/>
      <c r="L122" s="45"/>
      <c r="M122" s="45"/>
      <c r="N122" s="45"/>
      <c r="O122" s="45"/>
      <c r="P122" s="45"/>
      <c r="Q122" s="45">
        <v>2786</v>
      </c>
      <c r="R122" s="45">
        <v>557.20000000000005</v>
      </c>
      <c r="S122" s="45">
        <v>41.79</v>
      </c>
      <c r="T122" s="45">
        <v>27.86</v>
      </c>
      <c r="U122" s="45">
        <v>5.5720000000000001</v>
      </c>
      <c r="V122" s="45">
        <v>69.650000000000006</v>
      </c>
      <c r="W122" s="45">
        <v>222.88</v>
      </c>
      <c r="X122" s="45">
        <v>83.58</v>
      </c>
      <c r="Y122" s="45">
        <v>16.716000000000001</v>
      </c>
      <c r="Z122" s="45">
        <v>1025.248</v>
      </c>
      <c r="AA122" s="45">
        <v>232.16666666666666</v>
      </c>
      <c r="AB122" s="45">
        <v>309.55555555555554</v>
      </c>
      <c r="AC122" s="45">
        <v>199.35377777777782</v>
      </c>
      <c r="AD122" s="45">
        <v>741.07600000000002</v>
      </c>
      <c r="AE122" s="45">
        <v>192.84</v>
      </c>
      <c r="AF122" s="45">
        <v>794</v>
      </c>
      <c r="AG122" s="45">
        <v>0</v>
      </c>
      <c r="AH122" s="45">
        <v>65.239999999999995</v>
      </c>
      <c r="AI122" s="45">
        <v>0</v>
      </c>
      <c r="AJ122" s="45">
        <v>0</v>
      </c>
      <c r="AK122" s="45">
        <v>6.1400000000000006</v>
      </c>
      <c r="AL122" s="45">
        <v>0</v>
      </c>
      <c r="AM122" s="45">
        <v>1058.22</v>
      </c>
      <c r="AN122" s="45">
        <v>2824.5439999999999</v>
      </c>
      <c r="AO122" s="45">
        <v>13.981055169753088</v>
      </c>
      <c r="AP122" s="45">
        <v>1.118484413580247</v>
      </c>
      <c r="AQ122" s="45">
        <v>0.55924220679012349</v>
      </c>
      <c r="AR122" s="45">
        <v>9.7510000000000012</v>
      </c>
      <c r="AS122" s="45">
        <v>3.5883680000000013</v>
      </c>
      <c r="AT122" s="45">
        <v>119.79799999999999</v>
      </c>
      <c r="AU122" s="45">
        <v>4.6433333333333335</v>
      </c>
      <c r="AV122" s="45">
        <v>153.4394831234568</v>
      </c>
      <c r="AW122" s="45">
        <v>38.694444444444443</v>
      </c>
      <c r="AX122" s="45">
        <v>22.907111111111114</v>
      </c>
      <c r="AY122" s="45">
        <v>0.58041666666666658</v>
      </c>
      <c r="AZ122" s="45">
        <v>9.2866666666666671</v>
      </c>
      <c r="BA122" s="45">
        <v>3.6114814814814813</v>
      </c>
      <c r="BB122" s="45">
        <v>27.629484296296301</v>
      </c>
      <c r="BC122" s="45">
        <v>102.70960466666666</v>
      </c>
      <c r="BD122" s="45">
        <v>308.45000000000005</v>
      </c>
      <c r="BE122" s="45">
        <v>308.45000000000005</v>
      </c>
      <c r="BF122" s="45">
        <v>411.15960466666672</v>
      </c>
      <c r="BG122" s="45">
        <v>135.16020833333334</v>
      </c>
      <c r="BH122" s="45"/>
      <c r="BI122" s="45">
        <v>0</v>
      </c>
      <c r="BJ122" s="45"/>
      <c r="BK122" s="45"/>
      <c r="BL122" s="45">
        <v>135.16020833333334</v>
      </c>
      <c r="BM122" s="45">
        <v>6310.3032961234567</v>
      </c>
      <c r="BN122" s="45">
        <f t="shared" si="12"/>
        <v>-1.6520576401265673E-7</v>
      </c>
      <c r="BO122" s="45">
        <f t="shared" si="13"/>
        <v>-1.1674540656894408E-7</v>
      </c>
      <c r="BP122" s="46">
        <f t="shared" si="16"/>
        <v>8.6609686609686669</v>
      </c>
      <c r="BQ122" s="46">
        <f t="shared" si="14"/>
        <v>1.8803418803418819</v>
      </c>
      <c r="BR122" s="47">
        <v>3</v>
      </c>
      <c r="BS122" s="46">
        <f t="shared" si="17"/>
        <v>3.4188034188034218</v>
      </c>
      <c r="BT122" s="46">
        <f t="shared" si="18"/>
        <v>12.25</v>
      </c>
      <c r="BU122" s="46">
        <f t="shared" si="19"/>
        <v>13.960113960113972</v>
      </c>
      <c r="BV122" s="45">
        <f t="shared" si="15"/>
        <v>880.92553132830199</v>
      </c>
      <c r="BW122" s="45">
        <f t="shared" si="20"/>
        <v>880.92553104635078</v>
      </c>
      <c r="BX122" s="45">
        <f t="shared" si="21"/>
        <v>7191.2288271698071</v>
      </c>
      <c r="BY122" s="45">
        <f t="shared" si="22"/>
        <v>86294.745926037693</v>
      </c>
      <c r="BZ122" s="45">
        <f t="shared" si="23"/>
        <v>172589.49185207539</v>
      </c>
      <c r="CA122" s="48">
        <v>43101</v>
      </c>
      <c r="CB122" s="49">
        <v>0</v>
      </c>
      <c r="CC122" s="49">
        <v>0</v>
      </c>
    </row>
    <row r="123" spans="1:81">
      <c r="A123" s="41" t="s">
        <v>282</v>
      </c>
      <c r="B123" s="41" t="s">
        <v>15</v>
      </c>
      <c r="C123" s="41" t="s">
        <v>282</v>
      </c>
      <c r="D123" s="42" t="s">
        <v>287</v>
      </c>
      <c r="E123" s="43" t="s">
        <v>62</v>
      </c>
      <c r="F123" s="43" t="s">
        <v>63</v>
      </c>
      <c r="G123" s="43">
        <v>2</v>
      </c>
      <c r="H123" s="44">
        <v>1393</v>
      </c>
      <c r="I123" s="45">
        <v>2786</v>
      </c>
      <c r="J123" s="45"/>
      <c r="K123" s="45"/>
      <c r="L123" s="45">
        <v>422.98776666666674</v>
      </c>
      <c r="M123" s="45"/>
      <c r="N123" s="45"/>
      <c r="O123" s="45"/>
      <c r="P123" s="45"/>
      <c r="Q123" s="45">
        <v>3208.9877666666666</v>
      </c>
      <c r="R123" s="45">
        <v>641.79755333333333</v>
      </c>
      <c r="S123" s="45">
        <v>48.134816499999999</v>
      </c>
      <c r="T123" s="45">
        <v>32.089877666666666</v>
      </c>
      <c r="U123" s="45">
        <v>6.4179755333333333</v>
      </c>
      <c r="V123" s="45">
        <v>80.224694166666666</v>
      </c>
      <c r="W123" s="45">
        <v>256.71902133333333</v>
      </c>
      <c r="X123" s="45">
        <v>96.269632999999999</v>
      </c>
      <c r="Y123" s="45">
        <v>19.2539266</v>
      </c>
      <c r="Z123" s="45">
        <v>1180.9074981333333</v>
      </c>
      <c r="AA123" s="45">
        <v>267.41564722222222</v>
      </c>
      <c r="AB123" s="45">
        <v>356.55419629629625</v>
      </c>
      <c r="AC123" s="45">
        <v>229.62090241481485</v>
      </c>
      <c r="AD123" s="45">
        <v>853.59074593333332</v>
      </c>
      <c r="AE123" s="45">
        <v>192.84</v>
      </c>
      <c r="AF123" s="45">
        <v>794</v>
      </c>
      <c r="AG123" s="45">
        <v>0</v>
      </c>
      <c r="AH123" s="45">
        <v>65.239999999999995</v>
      </c>
      <c r="AI123" s="45">
        <v>0</v>
      </c>
      <c r="AJ123" s="45">
        <v>0</v>
      </c>
      <c r="AK123" s="45">
        <v>6.1400000000000006</v>
      </c>
      <c r="AL123" s="45">
        <v>0</v>
      </c>
      <c r="AM123" s="45">
        <v>1058.22</v>
      </c>
      <c r="AN123" s="45">
        <v>3092.7182440666666</v>
      </c>
      <c r="AO123" s="45">
        <v>16.103745515014147</v>
      </c>
      <c r="AP123" s="45">
        <v>1.2882996412011318</v>
      </c>
      <c r="AQ123" s="45">
        <v>0.64414982060056591</v>
      </c>
      <c r="AR123" s="45">
        <v>11.231457183333335</v>
      </c>
      <c r="AS123" s="45">
        <v>4.1331762434666679</v>
      </c>
      <c r="AT123" s="45">
        <v>137.98647396666667</v>
      </c>
      <c r="AU123" s="45">
        <v>5.3483129444444444</v>
      </c>
      <c r="AV123" s="45">
        <v>176.73561531472694</v>
      </c>
      <c r="AW123" s="45">
        <v>44.569274537037032</v>
      </c>
      <c r="AX123" s="45">
        <v>26.385010525925928</v>
      </c>
      <c r="AY123" s="45">
        <v>0.66853911805555555</v>
      </c>
      <c r="AZ123" s="45">
        <v>10.696625888888889</v>
      </c>
      <c r="BA123" s="45">
        <v>4.159798956790123</v>
      </c>
      <c r="BB123" s="45">
        <v>31.824363641824696</v>
      </c>
      <c r="BC123" s="45">
        <v>118.30361266852222</v>
      </c>
      <c r="BD123" s="45">
        <v>355.28078845238093</v>
      </c>
      <c r="BE123" s="45">
        <v>355.28078845238093</v>
      </c>
      <c r="BF123" s="45">
        <v>473.58440112090318</v>
      </c>
      <c r="BG123" s="45">
        <v>135.16020833333332</v>
      </c>
      <c r="BH123" s="45"/>
      <c r="BI123" s="45">
        <v>0</v>
      </c>
      <c r="BJ123" s="45"/>
      <c r="BK123" s="45"/>
      <c r="BL123" s="45">
        <v>135.16020833333332</v>
      </c>
      <c r="BM123" s="45">
        <v>7087.1862355022959</v>
      </c>
      <c r="BN123" s="45">
        <f t="shared" si="12"/>
        <v>-1.6520576401265673E-7</v>
      </c>
      <c r="BO123" s="45">
        <f t="shared" si="13"/>
        <v>-1.1674540656894408E-7</v>
      </c>
      <c r="BP123" s="46">
        <f t="shared" si="16"/>
        <v>8.6609686609686669</v>
      </c>
      <c r="BQ123" s="46">
        <f t="shared" si="14"/>
        <v>1.8803418803418819</v>
      </c>
      <c r="BR123" s="47">
        <v>3</v>
      </c>
      <c r="BS123" s="46">
        <f t="shared" si="17"/>
        <v>3.4188034188034218</v>
      </c>
      <c r="BT123" s="46">
        <f t="shared" si="18"/>
        <v>12.25</v>
      </c>
      <c r="BU123" s="46">
        <f t="shared" si="19"/>
        <v>13.960113960113972</v>
      </c>
      <c r="BV123" s="45">
        <f t="shared" si="15"/>
        <v>989.37927500227113</v>
      </c>
      <c r="BW123" s="45">
        <f t="shared" si="20"/>
        <v>989.37927472031993</v>
      </c>
      <c r="BX123" s="45">
        <f t="shared" si="21"/>
        <v>8076.5655102226156</v>
      </c>
      <c r="BY123" s="45">
        <f t="shared" si="22"/>
        <v>96918.786122671387</v>
      </c>
      <c r="BZ123" s="45">
        <f t="shared" si="23"/>
        <v>193837.57224534277</v>
      </c>
      <c r="CA123" s="48">
        <v>43101</v>
      </c>
      <c r="CB123" s="49">
        <v>0</v>
      </c>
      <c r="CC123" s="49">
        <v>0</v>
      </c>
    </row>
    <row r="124" spans="1:81">
      <c r="A124" s="41" t="s">
        <v>288</v>
      </c>
      <c r="B124" s="41" t="s">
        <v>114</v>
      </c>
      <c r="C124" s="41" t="s">
        <v>115</v>
      </c>
      <c r="D124" s="42" t="s">
        <v>289</v>
      </c>
      <c r="E124" s="43" t="s">
        <v>62</v>
      </c>
      <c r="F124" s="43" t="s">
        <v>63</v>
      </c>
      <c r="G124" s="43">
        <v>1</v>
      </c>
      <c r="H124" s="44">
        <v>1200.1400000000001</v>
      </c>
      <c r="I124" s="45">
        <v>1200.1400000000001</v>
      </c>
      <c r="J124" s="45"/>
      <c r="K124" s="45"/>
      <c r="L124" s="45"/>
      <c r="M124" s="45"/>
      <c r="N124" s="45"/>
      <c r="O124" s="45"/>
      <c r="P124" s="45"/>
      <c r="Q124" s="45">
        <v>1200.1400000000001</v>
      </c>
      <c r="R124" s="45">
        <v>240.02800000000002</v>
      </c>
      <c r="S124" s="45">
        <v>18.002100000000002</v>
      </c>
      <c r="T124" s="45">
        <v>12.001400000000002</v>
      </c>
      <c r="U124" s="45">
        <v>2.4002800000000004</v>
      </c>
      <c r="V124" s="45">
        <v>30.003500000000003</v>
      </c>
      <c r="W124" s="45">
        <v>96.011200000000017</v>
      </c>
      <c r="X124" s="45">
        <v>36.004200000000004</v>
      </c>
      <c r="Y124" s="45">
        <v>7.2008400000000004</v>
      </c>
      <c r="Z124" s="45">
        <v>441.65152000000012</v>
      </c>
      <c r="AA124" s="45">
        <v>100.01166666666667</v>
      </c>
      <c r="AB124" s="45">
        <v>133.34888888888889</v>
      </c>
      <c r="AC124" s="45">
        <v>85.876684444444464</v>
      </c>
      <c r="AD124" s="45">
        <v>319.23724000000004</v>
      </c>
      <c r="AE124" s="45">
        <v>107.99159999999999</v>
      </c>
      <c r="AF124" s="45">
        <v>397</v>
      </c>
      <c r="AG124" s="45">
        <v>0</v>
      </c>
      <c r="AH124" s="45">
        <v>28.32</v>
      </c>
      <c r="AI124" s="45">
        <v>0</v>
      </c>
      <c r="AJ124" s="45">
        <v>0</v>
      </c>
      <c r="AK124" s="45">
        <v>3.0700000000000003</v>
      </c>
      <c r="AL124" s="45">
        <v>0</v>
      </c>
      <c r="AM124" s="45">
        <v>536.38160000000005</v>
      </c>
      <c r="AN124" s="45">
        <v>1297.2703600000002</v>
      </c>
      <c r="AO124" s="45">
        <v>6.0226933063271613</v>
      </c>
      <c r="AP124" s="45">
        <v>0.48181546450617291</v>
      </c>
      <c r="AQ124" s="45">
        <v>0.24090773225308645</v>
      </c>
      <c r="AR124" s="45">
        <v>4.2004900000000012</v>
      </c>
      <c r="AS124" s="45">
        <v>1.5457803200000007</v>
      </c>
      <c r="AT124" s="45">
        <v>51.606020000000001</v>
      </c>
      <c r="AU124" s="45">
        <v>2.0002333333333335</v>
      </c>
      <c r="AV124" s="45">
        <v>66.097940156419753</v>
      </c>
      <c r="AW124" s="45">
        <v>16.668611111111112</v>
      </c>
      <c r="AX124" s="45">
        <v>9.8678177777777787</v>
      </c>
      <c r="AY124" s="45">
        <v>0.25002916666666669</v>
      </c>
      <c r="AZ124" s="45">
        <v>4.0004666666666671</v>
      </c>
      <c r="BA124" s="45">
        <v>1.5557370370370371</v>
      </c>
      <c r="BB124" s="45">
        <v>11.90209952740741</v>
      </c>
      <c r="BC124" s="45">
        <v>44.244761286666673</v>
      </c>
      <c r="BD124" s="45"/>
      <c r="BE124" s="45">
        <v>0</v>
      </c>
      <c r="BF124" s="45">
        <v>44.244761286666673</v>
      </c>
      <c r="BG124" s="45">
        <v>49.08625</v>
      </c>
      <c r="BH124" s="45"/>
      <c r="BI124" s="45">
        <v>0</v>
      </c>
      <c r="BJ124" s="45"/>
      <c r="BK124" s="45"/>
      <c r="BL124" s="45">
        <v>49.08625</v>
      </c>
      <c r="BM124" s="45">
        <v>2656.8393114430864</v>
      </c>
      <c r="BN124" s="45">
        <f t="shared" si="12"/>
        <v>-8.2602882006328366E-8</v>
      </c>
      <c r="BO124" s="45">
        <f t="shared" si="13"/>
        <v>-5.8372703284472042E-8</v>
      </c>
      <c r="BP124" s="46">
        <f t="shared" si="16"/>
        <v>8.6609686609686669</v>
      </c>
      <c r="BQ124" s="46">
        <f t="shared" si="14"/>
        <v>1.8803418803418819</v>
      </c>
      <c r="BR124" s="47">
        <v>3</v>
      </c>
      <c r="BS124" s="46">
        <f t="shared" si="17"/>
        <v>3.4188034188034218</v>
      </c>
      <c r="BT124" s="46">
        <f t="shared" si="18"/>
        <v>12.25</v>
      </c>
      <c r="BU124" s="46">
        <f t="shared" si="19"/>
        <v>13.960113960113972</v>
      </c>
      <c r="BV124" s="45">
        <f t="shared" si="15"/>
        <v>370.89779559488193</v>
      </c>
      <c r="BW124" s="45">
        <f t="shared" si="20"/>
        <v>370.89779545390633</v>
      </c>
      <c r="BX124" s="45">
        <f t="shared" si="21"/>
        <v>3027.7371068969928</v>
      </c>
      <c r="BY124" s="45">
        <f t="shared" si="22"/>
        <v>36332.845282763912</v>
      </c>
      <c r="BZ124" s="45">
        <f t="shared" si="23"/>
        <v>72665.690565527824</v>
      </c>
      <c r="CA124" s="48">
        <v>43101</v>
      </c>
      <c r="CB124" s="49">
        <v>0</v>
      </c>
      <c r="CC124" s="49">
        <v>0</v>
      </c>
    </row>
    <row r="125" spans="1:81">
      <c r="A125" s="41" t="s">
        <v>288</v>
      </c>
      <c r="B125" s="41" t="s">
        <v>78</v>
      </c>
      <c r="C125" s="41" t="s">
        <v>290</v>
      </c>
      <c r="D125" s="42" t="s">
        <v>291</v>
      </c>
      <c r="E125" s="43" t="s">
        <v>62</v>
      </c>
      <c r="F125" s="43" t="s">
        <v>63</v>
      </c>
      <c r="G125" s="43">
        <v>1</v>
      </c>
      <c r="H125" s="44">
        <v>2973.68</v>
      </c>
      <c r="I125" s="45">
        <v>2973.68</v>
      </c>
      <c r="J125" s="45"/>
      <c r="K125" s="45"/>
      <c r="L125" s="45"/>
      <c r="M125" s="45"/>
      <c r="N125" s="45"/>
      <c r="O125" s="45"/>
      <c r="P125" s="45"/>
      <c r="Q125" s="45">
        <v>2973.68</v>
      </c>
      <c r="R125" s="45">
        <v>594.73599999999999</v>
      </c>
      <c r="S125" s="45">
        <v>44.605199999999996</v>
      </c>
      <c r="T125" s="45">
        <v>29.736799999999999</v>
      </c>
      <c r="U125" s="45">
        <v>5.9473599999999998</v>
      </c>
      <c r="V125" s="45">
        <v>74.341999999999999</v>
      </c>
      <c r="W125" s="45">
        <v>237.89439999999999</v>
      </c>
      <c r="X125" s="45">
        <v>89.210399999999993</v>
      </c>
      <c r="Y125" s="45">
        <v>17.842079999999999</v>
      </c>
      <c r="Z125" s="45">
        <v>1094.3142399999999</v>
      </c>
      <c r="AA125" s="45">
        <v>247.80666666666664</v>
      </c>
      <c r="AB125" s="45">
        <v>330.40888888888884</v>
      </c>
      <c r="AC125" s="45">
        <v>212.78332444444447</v>
      </c>
      <c r="AD125" s="45">
        <v>790.99887999999999</v>
      </c>
      <c r="AE125" s="45">
        <v>1.5792000000000144</v>
      </c>
      <c r="AF125" s="45">
        <v>324.39999999999998</v>
      </c>
      <c r="AG125" s="45">
        <v>0</v>
      </c>
      <c r="AH125" s="45">
        <v>0</v>
      </c>
      <c r="AI125" s="45">
        <v>0</v>
      </c>
      <c r="AJ125" s="45">
        <v>0</v>
      </c>
      <c r="AK125" s="45">
        <v>3.0700000000000003</v>
      </c>
      <c r="AL125" s="45">
        <v>293.88</v>
      </c>
      <c r="AM125" s="45">
        <v>622.92920000000004</v>
      </c>
      <c r="AN125" s="45">
        <v>2508.2423200000003</v>
      </c>
      <c r="AO125" s="45">
        <v>14.922894521604938</v>
      </c>
      <c r="AP125" s="45">
        <v>1.193831561728395</v>
      </c>
      <c r="AQ125" s="45">
        <v>0.5969157808641975</v>
      </c>
      <c r="AR125" s="45">
        <v>10.40788</v>
      </c>
      <c r="AS125" s="45">
        <v>3.8300998400000013</v>
      </c>
      <c r="AT125" s="45">
        <v>127.86823999999999</v>
      </c>
      <c r="AU125" s="45">
        <v>4.9561333333333337</v>
      </c>
      <c r="AV125" s="45">
        <v>163.77599503753086</v>
      </c>
      <c r="AW125" s="45">
        <v>41.301111111111105</v>
      </c>
      <c r="AX125" s="45">
        <v>24.450257777777779</v>
      </c>
      <c r="AY125" s="45">
        <v>0.6195166666666666</v>
      </c>
      <c r="AZ125" s="45">
        <v>9.9122666666666674</v>
      </c>
      <c r="BA125" s="45">
        <v>3.8547703703703702</v>
      </c>
      <c r="BB125" s="45">
        <v>29.490755514074078</v>
      </c>
      <c r="BC125" s="45">
        <v>109.62867810666668</v>
      </c>
      <c r="BD125" s="45"/>
      <c r="BE125" s="45">
        <v>0</v>
      </c>
      <c r="BF125" s="45">
        <v>109.62867810666668</v>
      </c>
      <c r="BG125" s="45">
        <v>88.207604166666698</v>
      </c>
      <c r="BH125" s="45"/>
      <c r="BI125" s="45">
        <v>0</v>
      </c>
      <c r="BJ125" s="45"/>
      <c r="BK125" s="45"/>
      <c r="BL125" s="45">
        <v>88.207604166666698</v>
      </c>
      <c r="BM125" s="45">
        <v>5843.5345973108642</v>
      </c>
      <c r="BN125" s="45">
        <f t="shared" si="12"/>
        <v>-8.2602882006328366E-8</v>
      </c>
      <c r="BO125" s="45">
        <f t="shared" si="13"/>
        <v>-5.8372703284472042E-8</v>
      </c>
      <c r="BP125" s="46">
        <f t="shared" si="16"/>
        <v>8.6609686609686669</v>
      </c>
      <c r="BQ125" s="46">
        <f t="shared" si="14"/>
        <v>1.8803418803418819</v>
      </c>
      <c r="BR125" s="47">
        <v>3</v>
      </c>
      <c r="BS125" s="46">
        <f t="shared" si="17"/>
        <v>3.4188034188034218</v>
      </c>
      <c r="BT125" s="46">
        <f t="shared" si="18"/>
        <v>12.25</v>
      </c>
      <c r="BU125" s="46">
        <f t="shared" si="19"/>
        <v>13.960113960113972</v>
      </c>
      <c r="BV125" s="45">
        <f t="shared" si="15"/>
        <v>815.76408906360348</v>
      </c>
      <c r="BW125" s="45">
        <f t="shared" si="20"/>
        <v>815.76408892262793</v>
      </c>
      <c r="BX125" s="45">
        <f t="shared" si="21"/>
        <v>6659.2986862334919</v>
      </c>
      <c r="BY125" s="45">
        <f t="shared" si="22"/>
        <v>79911.584234801907</v>
      </c>
      <c r="BZ125" s="45">
        <f t="shared" si="23"/>
        <v>159823.16846960381</v>
      </c>
      <c r="CA125" s="50">
        <v>42736</v>
      </c>
      <c r="CB125" s="49">
        <v>0</v>
      </c>
      <c r="CC125" s="49">
        <v>0</v>
      </c>
    </row>
    <row r="126" spans="1:81">
      <c r="A126" s="41" t="s">
        <v>288</v>
      </c>
      <c r="B126" s="41" t="s">
        <v>14</v>
      </c>
      <c r="C126" s="41" t="s">
        <v>161</v>
      </c>
      <c r="D126" s="42" t="s">
        <v>292</v>
      </c>
      <c r="E126" s="43" t="s">
        <v>62</v>
      </c>
      <c r="F126" s="43" t="s">
        <v>63</v>
      </c>
      <c r="G126" s="43">
        <v>2</v>
      </c>
      <c r="H126" s="44">
        <v>1393</v>
      </c>
      <c r="I126" s="45">
        <v>2786</v>
      </c>
      <c r="J126" s="45"/>
      <c r="K126" s="45"/>
      <c r="L126" s="45"/>
      <c r="M126" s="45"/>
      <c r="N126" s="45"/>
      <c r="O126" s="45"/>
      <c r="P126" s="45"/>
      <c r="Q126" s="45">
        <v>2786</v>
      </c>
      <c r="R126" s="45">
        <v>557.20000000000005</v>
      </c>
      <c r="S126" s="45">
        <v>41.79</v>
      </c>
      <c r="T126" s="45">
        <v>27.86</v>
      </c>
      <c r="U126" s="45">
        <v>5.5720000000000001</v>
      </c>
      <c r="V126" s="45">
        <v>69.650000000000006</v>
      </c>
      <c r="W126" s="45">
        <v>222.88</v>
      </c>
      <c r="X126" s="45">
        <v>83.58</v>
      </c>
      <c r="Y126" s="45">
        <v>16.716000000000001</v>
      </c>
      <c r="Z126" s="45">
        <v>1025.248</v>
      </c>
      <c r="AA126" s="45">
        <v>232.16666666666666</v>
      </c>
      <c r="AB126" s="45">
        <v>309.55555555555554</v>
      </c>
      <c r="AC126" s="45">
        <v>199.35377777777782</v>
      </c>
      <c r="AD126" s="45">
        <v>741.07600000000002</v>
      </c>
      <c r="AE126" s="45">
        <v>192.84</v>
      </c>
      <c r="AF126" s="45">
        <v>794</v>
      </c>
      <c r="AG126" s="45">
        <v>0</v>
      </c>
      <c r="AH126" s="45">
        <v>97.16</v>
      </c>
      <c r="AI126" s="45">
        <v>19.100000000000001</v>
      </c>
      <c r="AJ126" s="45">
        <v>0</v>
      </c>
      <c r="AK126" s="45">
        <v>6.1400000000000006</v>
      </c>
      <c r="AL126" s="45">
        <v>0</v>
      </c>
      <c r="AM126" s="45">
        <v>1109.24</v>
      </c>
      <c r="AN126" s="45">
        <v>2875.5640000000003</v>
      </c>
      <c r="AO126" s="45">
        <v>13.981055169753088</v>
      </c>
      <c r="AP126" s="45">
        <v>1.118484413580247</v>
      </c>
      <c r="AQ126" s="45">
        <v>0.55924220679012349</v>
      </c>
      <c r="AR126" s="45">
        <v>9.7510000000000012</v>
      </c>
      <c r="AS126" s="45">
        <v>3.5883680000000013</v>
      </c>
      <c r="AT126" s="45">
        <v>119.79799999999999</v>
      </c>
      <c r="AU126" s="45">
        <v>4.6433333333333335</v>
      </c>
      <c r="AV126" s="45">
        <v>153.4394831234568</v>
      </c>
      <c r="AW126" s="45">
        <v>38.694444444444443</v>
      </c>
      <c r="AX126" s="45">
        <v>22.907111111111114</v>
      </c>
      <c r="AY126" s="45">
        <v>0.58041666666666658</v>
      </c>
      <c r="AZ126" s="45">
        <v>9.2866666666666671</v>
      </c>
      <c r="BA126" s="45">
        <v>3.6114814814814813</v>
      </c>
      <c r="BB126" s="45">
        <v>27.629484296296301</v>
      </c>
      <c r="BC126" s="45">
        <v>102.70960466666666</v>
      </c>
      <c r="BD126" s="45">
        <v>308.45000000000005</v>
      </c>
      <c r="BE126" s="45">
        <v>308.45000000000005</v>
      </c>
      <c r="BF126" s="45">
        <v>411.15960466666672</v>
      </c>
      <c r="BG126" s="45">
        <v>135.16020833333334</v>
      </c>
      <c r="BH126" s="45"/>
      <c r="BI126" s="45">
        <v>0</v>
      </c>
      <c r="BJ126" s="45"/>
      <c r="BK126" s="45"/>
      <c r="BL126" s="45">
        <v>135.16020833333334</v>
      </c>
      <c r="BM126" s="45">
        <v>6361.3232961234571</v>
      </c>
      <c r="BN126" s="45">
        <f t="shared" si="12"/>
        <v>-1.6520576401265673E-7</v>
      </c>
      <c r="BO126" s="45">
        <f t="shared" si="13"/>
        <v>-1.1674540656894408E-7</v>
      </c>
      <c r="BP126" s="46">
        <f t="shared" si="16"/>
        <v>8.6609686609686669</v>
      </c>
      <c r="BQ126" s="46">
        <f t="shared" si="14"/>
        <v>1.8803418803418819</v>
      </c>
      <c r="BR126" s="47">
        <v>3</v>
      </c>
      <c r="BS126" s="46">
        <f t="shared" si="17"/>
        <v>3.4188034188034218</v>
      </c>
      <c r="BT126" s="46">
        <f t="shared" si="18"/>
        <v>12.25</v>
      </c>
      <c r="BU126" s="46">
        <f t="shared" si="19"/>
        <v>13.960113960113972</v>
      </c>
      <c r="BV126" s="45">
        <f t="shared" si="15"/>
        <v>888.04798147075223</v>
      </c>
      <c r="BW126" s="45">
        <f t="shared" si="20"/>
        <v>888.04798118880103</v>
      </c>
      <c r="BX126" s="45">
        <f t="shared" si="21"/>
        <v>7249.3712773122579</v>
      </c>
      <c r="BY126" s="45">
        <f t="shared" si="22"/>
        <v>86992.455327747099</v>
      </c>
      <c r="BZ126" s="45">
        <f t="shared" si="23"/>
        <v>173984.9106554942</v>
      </c>
      <c r="CA126" s="48">
        <v>43101</v>
      </c>
      <c r="CB126" s="49">
        <v>0</v>
      </c>
      <c r="CC126" s="49">
        <v>0</v>
      </c>
    </row>
    <row r="127" spans="1:81">
      <c r="A127" s="41" t="s">
        <v>288</v>
      </c>
      <c r="B127" s="41" t="s">
        <v>15</v>
      </c>
      <c r="C127" s="41" t="s">
        <v>161</v>
      </c>
      <c r="D127" s="42" t="s">
        <v>293</v>
      </c>
      <c r="E127" s="43" t="s">
        <v>62</v>
      </c>
      <c r="F127" s="43" t="s">
        <v>63</v>
      </c>
      <c r="G127" s="43">
        <v>2</v>
      </c>
      <c r="H127" s="44">
        <v>1393</v>
      </c>
      <c r="I127" s="45">
        <v>2786</v>
      </c>
      <c r="J127" s="45"/>
      <c r="K127" s="45"/>
      <c r="L127" s="45">
        <v>422.98776666666674</v>
      </c>
      <c r="M127" s="45"/>
      <c r="N127" s="45"/>
      <c r="O127" s="45"/>
      <c r="P127" s="45"/>
      <c r="Q127" s="45">
        <v>3208.9877666666666</v>
      </c>
      <c r="R127" s="45">
        <v>641.79755333333333</v>
      </c>
      <c r="S127" s="45">
        <v>48.134816499999999</v>
      </c>
      <c r="T127" s="45">
        <v>32.089877666666666</v>
      </c>
      <c r="U127" s="45">
        <v>6.4179755333333333</v>
      </c>
      <c r="V127" s="45">
        <v>80.224694166666666</v>
      </c>
      <c r="W127" s="45">
        <v>256.71902133333333</v>
      </c>
      <c r="X127" s="45">
        <v>96.269632999999999</v>
      </c>
      <c r="Y127" s="45">
        <v>19.2539266</v>
      </c>
      <c r="Z127" s="45">
        <v>1180.9074981333333</v>
      </c>
      <c r="AA127" s="45">
        <v>267.41564722222222</v>
      </c>
      <c r="AB127" s="45">
        <v>356.55419629629625</v>
      </c>
      <c r="AC127" s="45">
        <v>229.62090241481485</v>
      </c>
      <c r="AD127" s="45">
        <v>853.59074593333332</v>
      </c>
      <c r="AE127" s="45">
        <v>192.84</v>
      </c>
      <c r="AF127" s="45">
        <v>794</v>
      </c>
      <c r="AG127" s="45">
        <v>0</v>
      </c>
      <c r="AH127" s="45">
        <v>97.16</v>
      </c>
      <c r="AI127" s="45">
        <v>19.100000000000001</v>
      </c>
      <c r="AJ127" s="45">
        <v>0</v>
      </c>
      <c r="AK127" s="45">
        <v>6.1400000000000006</v>
      </c>
      <c r="AL127" s="45">
        <v>0</v>
      </c>
      <c r="AM127" s="45">
        <v>1109.24</v>
      </c>
      <c r="AN127" s="45">
        <v>3143.7382440666665</v>
      </c>
      <c r="AO127" s="45">
        <v>16.103745515014147</v>
      </c>
      <c r="AP127" s="45">
        <v>1.2882996412011318</v>
      </c>
      <c r="AQ127" s="45">
        <v>0.64414982060056591</v>
      </c>
      <c r="AR127" s="45">
        <v>11.231457183333335</v>
      </c>
      <c r="AS127" s="45">
        <v>4.1331762434666679</v>
      </c>
      <c r="AT127" s="45">
        <v>137.98647396666667</v>
      </c>
      <c r="AU127" s="45">
        <v>5.3483129444444444</v>
      </c>
      <c r="AV127" s="45">
        <v>176.73561531472694</v>
      </c>
      <c r="AW127" s="45">
        <v>44.569274537037032</v>
      </c>
      <c r="AX127" s="45">
        <v>26.385010525925928</v>
      </c>
      <c r="AY127" s="45">
        <v>0.66853911805555555</v>
      </c>
      <c r="AZ127" s="45">
        <v>10.696625888888889</v>
      </c>
      <c r="BA127" s="45">
        <v>4.159798956790123</v>
      </c>
      <c r="BB127" s="45">
        <v>31.824363641824696</v>
      </c>
      <c r="BC127" s="45">
        <v>118.30361266852222</v>
      </c>
      <c r="BD127" s="45">
        <v>355.28078845238093</v>
      </c>
      <c r="BE127" s="45">
        <v>355.28078845238093</v>
      </c>
      <c r="BF127" s="45">
        <v>473.58440112090318</v>
      </c>
      <c r="BG127" s="45">
        <v>135.16020833333332</v>
      </c>
      <c r="BH127" s="45"/>
      <c r="BI127" s="45">
        <v>0</v>
      </c>
      <c r="BJ127" s="45"/>
      <c r="BK127" s="45"/>
      <c r="BL127" s="45">
        <v>135.16020833333332</v>
      </c>
      <c r="BM127" s="45">
        <v>7138.2062355022963</v>
      </c>
      <c r="BN127" s="45">
        <f t="shared" si="12"/>
        <v>-1.6520576401265673E-7</v>
      </c>
      <c r="BO127" s="45">
        <f t="shared" si="13"/>
        <v>-1.1674540656894408E-7</v>
      </c>
      <c r="BP127" s="46">
        <f t="shared" si="16"/>
        <v>8.6609686609686669</v>
      </c>
      <c r="BQ127" s="46">
        <f t="shared" si="14"/>
        <v>1.8803418803418819</v>
      </c>
      <c r="BR127" s="47">
        <v>3</v>
      </c>
      <c r="BS127" s="46">
        <f t="shared" si="17"/>
        <v>3.4188034188034218</v>
      </c>
      <c r="BT127" s="46">
        <f t="shared" si="18"/>
        <v>12.25</v>
      </c>
      <c r="BU127" s="46">
        <f t="shared" si="19"/>
        <v>13.960113960113972</v>
      </c>
      <c r="BV127" s="45">
        <f t="shared" si="15"/>
        <v>996.50172514472126</v>
      </c>
      <c r="BW127" s="45">
        <f t="shared" si="20"/>
        <v>996.50172486277006</v>
      </c>
      <c r="BX127" s="45">
        <f t="shared" si="21"/>
        <v>8134.7079603650664</v>
      </c>
      <c r="BY127" s="45">
        <f t="shared" si="22"/>
        <v>97616.495524380793</v>
      </c>
      <c r="BZ127" s="45">
        <f t="shared" si="23"/>
        <v>195232.99104876159</v>
      </c>
      <c r="CA127" s="48">
        <v>43101</v>
      </c>
      <c r="CB127" s="49">
        <v>0</v>
      </c>
      <c r="CC127" s="49">
        <v>0</v>
      </c>
    </row>
    <row r="128" spans="1:81">
      <c r="A128" s="41" t="s">
        <v>288</v>
      </c>
      <c r="B128" s="41" t="s">
        <v>17</v>
      </c>
      <c r="C128" s="41" t="s">
        <v>161</v>
      </c>
      <c r="D128" s="42" t="s">
        <v>294</v>
      </c>
      <c r="E128" s="43" t="s">
        <v>62</v>
      </c>
      <c r="F128" s="43" t="s">
        <v>63</v>
      </c>
      <c r="G128" s="43">
        <v>1</v>
      </c>
      <c r="H128" s="44">
        <v>1511.38</v>
      </c>
      <c r="I128" s="45">
        <v>1511.38</v>
      </c>
      <c r="J128" s="45"/>
      <c r="K128" s="45"/>
      <c r="L128" s="45"/>
      <c r="M128" s="45"/>
      <c r="N128" s="45"/>
      <c r="O128" s="45"/>
      <c r="P128" s="45"/>
      <c r="Q128" s="45">
        <v>1511.38</v>
      </c>
      <c r="R128" s="45">
        <v>302.27600000000001</v>
      </c>
      <c r="S128" s="45">
        <v>22.6707</v>
      </c>
      <c r="T128" s="45">
        <v>15.113800000000001</v>
      </c>
      <c r="U128" s="45">
        <v>3.0227600000000003</v>
      </c>
      <c r="V128" s="45">
        <v>37.784500000000001</v>
      </c>
      <c r="W128" s="45">
        <v>120.91040000000001</v>
      </c>
      <c r="X128" s="45">
        <v>45.3414</v>
      </c>
      <c r="Y128" s="45">
        <v>9.0682800000000015</v>
      </c>
      <c r="Z128" s="45">
        <v>556.18784000000005</v>
      </c>
      <c r="AA128" s="45">
        <v>125.94833333333334</v>
      </c>
      <c r="AB128" s="45">
        <v>167.93111111111111</v>
      </c>
      <c r="AC128" s="45">
        <v>108.14763555555558</v>
      </c>
      <c r="AD128" s="45">
        <v>402.02708000000007</v>
      </c>
      <c r="AE128" s="45">
        <v>89.3172</v>
      </c>
      <c r="AF128" s="45">
        <v>397</v>
      </c>
      <c r="AG128" s="45">
        <v>0</v>
      </c>
      <c r="AH128" s="45">
        <v>48.58</v>
      </c>
      <c r="AI128" s="45">
        <v>9.5500000000000007</v>
      </c>
      <c r="AJ128" s="45">
        <v>0</v>
      </c>
      <c r="AK128" s="45">
        <v>3.0700000000000003</v>
      </c>
      <c r="AL128" s="45">
        <v>0</v>
      </c>
      <c r="AM128" s="45">
        <v>547.5172</v>
      </c>
      <c r="AN128" s="45">
        <v>1505.7321200000001</v>
      </c>
      <c r="AO128" s="45">
        <v>7.584596971450619</v>
      </c>
      <c r="AP128" s="45">
        <v>0.60676775771604952</v>
      </c>
      <c r="AQ128" s="45">
        <v>0.30338387885802476</v>
      </c>
      <c r="AR128" s="45">
        <v>5.2898300000000011</v>
      </c>
      <c r="AS128" s="45">
        <v>1.946657440000001</v>
      </c>
      <c r="AT128" s="45">
        <v>64.989339999999999</v>
      </c>
      <c r="AU128" s="45">
        <v>2.518966666666667</v>
      </c>
      <c r="AV128" s="45">
        <v>83.239542714691368</v>
      </c>
      <c r="AW128" s="45">
        <v>20.991388888888888</v>
      </c>
      <c r="AX128" s="45">
        <v>12.426902222222225</v>
      </c>
      <c r="AY128" s="45">
        <v>0.31487083333333332</v>
      </c>
      <c r="AZ128" s="45">
        <v>5.037933333333334</v>
      </c>
      <c r="BA128" s="45">
        <v>1.9591962962962963</v>
      </c>
      <c r="BB128" s="45">
        <v>14.988747299259263</v>
      </c>
      <c r="BC128" s="45">
        <v>55.719038873333346</v>
      </c>
      <c r="BD128" s="45"/>
      <c r="BE128" s="45">
        <v>0</v>
      </c>
      <c r="BF128" s="45">
        <v>55.719038873333346</v>
      </c>
      <c r="BG128" s="45">
        <v>67.580104166666658</v>
      </c>
      <c r="BH128" s="45"/>
      <c r="BI128" s="45">
        <v>0</v>
      </c>
      <c r="BJ128" s="45"/>
      <c r="BK128" s="45"/>
      <c r="BL128" s="45">
        <v>67.580104166666658</v>
      </c>
      <c r="BM128" s="45">
        <v>3223.6508057546916</v>
      </c>
      <c r="BN128" s="45">
        <f t="shared" si="12"/>
        <v>-8.2602882006328366E-8</v>
      </c>
      <c r="BO128" s="45">
        <f t="shared" si="13"/>
        <v>-5.8372703284472042E-8</v>
      </c>
      <c r="BP128" s="46">
        <f t="shared" si="16"/>
        <v>8.6609686609686669</v>
      </c>
      <c r="BQ128" s="46">
        <f t="shared" si="14"/>
        <v>1.8803418803418819</v>
      </c>
      <c r="BR128" s="47">
        <v>3</v>
      </c>
      <c r="BS128" s="46">
        <f t="shared" si="17"/>
        <v>3.4188034188034218</v>
      </c>
      <c r="BT128" s="46">
        <f t="shared" si="18"/>
        <v>12.25</v>
      </c>
      <c r="BU128" s="46">
        <f t="shared" si="19"/>
        <v>13.960113960113972</v>
      </c>
      <c r="BV128" s="45">
        <f t="shared" si="15"/>
        <v>450.02532613980685</v>
      </c>
      <c r="BW128" s="45">
        <f t="shared" si="20"/>
        <v>450.02532599883125</v>
      </c>
      <c r="BX128" s="45">
        <f t="shared" si="21"/>
        <v>3673.6761317535229</v>
      </c>
      <c r="BY128" s="45">
        <f t="shared" si="22"/>
        <v>44084.113581042271</v>
      </c>
      <c r="BZ128" s="45">
        <f t="shared" si="23"/>
        <v>88168.227162084542</v>
      </c>
      <c r="CA128" s="48">
        <v>43101</v>
      </c>
      <c r="CB128" s="49">
        <v>0</v>
      </c>
      <c r="CC128" s="49">
        <v>0</v>
      </c>
    </row>
    <row r="129" spans="1:81">
      <c r="A129" s="41" t="s">
        <v>295</v>
      </c>
      <c r="B129" s="41" t="s">
        <v>16</v>
      </c>
      <c r="C129" s="41" t="s">
        <v>74</v>
      </c>
      <c r="D129" s="42" t="s">
        <v>296</v>
      </c>
      <c r="E129" s="43" t="s">
        <v>62</v>
      </c>
      <c r="F129" s="43" t="s">
        <v>63</v>
      </c>
      <c r="G129" s="43">
        <v>1</v>
      </c>
      <c r="H129" s="44">
        <v>2216.6799999999998</v>
      </c>
      <c r="I129" s="45">
        <v>2216.6799999999998</v>
      </c>
      <c r="J129" s="45"/>
      <c r="K129" s="45"/>
      <c r="L129" s="45"/>
      <c r="M129" s="45"/>
      <c r="N129" s="45"/>
      <c r="O129" s="45"/>
      <c r="P129" s="45"/>
      <c r="Q129" s="45">
        <v>2216.6799999999998</v>
      </c>
      <c r="R129" s="45">
        <v>443.33600000000001</v>
      </c>
      <c r="S129" s="45">
        <v>33.2502</v>
      </c>
      <c r="T129" s="45">
        <v>22.166799999999999</v>
      </c>
      <c r="U129" s="45">
        <v>4.4333599999999995</v>
      </c>
      <c r="V129" s="45">
        <v>55.417000000000002</v>
      </c>
      <c r="W129" s="45">
        <v>177.33439999999999</v>
      </c>
      <c r="X129" s="45">
        <v>66.500399999999999</v>
      </c>
      <c r="Y129" s="45">
        <v>13.300079999999999</v>
      </c>
      <c r="Z129" s="45">
        <v>815.73824000000002</v>
      </c>
      <c r="AA129" s="45">
        <v>184.7233333333333</v>
      </c>
      <c r="AB129" s="45">
        <v>246.29777777777775</v>
      </c>
      <c r="AC129" s="45">
        <v>158.61576888888891</v>
      </c>
      <c r="AD129" s="45">
        <v>589.63688000000002</v>
      </c>
      <c r="AE129" s="45">
        <v>46.999200000000002</v>
      </c>
      <c r="AF129" s="45">
        <v>0</v>
      </c>
      <c r="AG129" s="45">
        <v>264.83999999999997</v>
      </c>
      <c r="AH129" s="45">
        <v>27.01</v>
      </c>
      <c r="AI129" s="45">
        <v>0</v>
      </c>
      <c r="AJ129" s="45">
        <v>0</v>
      </c>
      <c r="AK129" s="45">
        <v>3.0700000000000003</v>
      </c>
      <c r="AL129" s="45">
        <v>0</v>
      </c>
      <c r="AM129" s="45">
        <v>341.91919999999999</v>
      </c>
      <c r="AN129" s="45">
        <v>1747.29432</v>
      </c>
      <c r="AO129" s="45">
        <v>11.124022029320988</v>
      </c>
      <c r="AP129" s="45">
        <v>0.88992176234567899</v>
      </c>
      <c r="AQ129" s="45">
        <v>0.4449608811728395</v>
      </c>
      <c r="AR129" s="45">
        <v>7.7583800000000007</v>
      </c>
      <c r="AS129" s="45">
        <v>2.8550838400000011</v>
      </c>
      <c r="AT129" s="45">
        <v>95.317239999999984</v>
      </c>
      <c r="AU129" s="45">
        <v>3.6944666666666666</v>
      </c>
      <c r="AV129" s="45">
        <v>122.08407517950616</v>
      </c>
      <c r="AW129" s="45">
        <v>30.787222222222219</v>
      </c>
      <c r="AX129" s="45">
        <v>18.226035555555555</v>
      </c>
      <c r="AY129" s="45">
        <v>0.46180833333333327</v>
      </c>
      <c r="AZ129" s="45">
        <v>7.3889333333333331</v>
      </c>
      <c r="BA129" s="45">
        <v>2.8734740740740738</v>
      </c>
      <c r="BB129" s="45">
        <v>21.983390254814818</v>
      </c>
      <c r="BC129" s="45">
        <v>81.720863773333335</v>
      </c>
      <c r="BD129" s="45"/>
      <c r="BE129" s="45">
        <v>0</v>
      </c>
      <c r="BF129" s="45">
        <v>81.720863773333335</v>
      </c>
      <c r="BG129" s="45">
        <v>67.580104166666672</v>
      </c>
      <c r="BH129" s="45"/>
      <c r="BI129" s="45">
        <v>0</v>
      </c>
      <c r="BJ129" s="45"/>
      <c r="BK129" s="45"/>
      <c r="BL129" s="45">
        <v>67.580104166666672</v>
      </c>
      <c r="BM129" s="45">
        <v>4235.3593631195054</v>
      </c>
      <c r="BN129" s="45">
        <f t="shared" si="12"/>
        <v>-8.2602882006328366E-8</v>
      </c>
      <c r="BO129" s="45">
        <f t="shared" si="13"/>
        <v>-5.8372703284472042E-8</v>
      </c>
      <c r="BP129" s="46">
        <f t="shared" si="16"/>
        <v>8.5633802816901436</v>
      </c>
      <c r="BQ129" s="46">
        <f t="shared" si="14"/>
        <v>1.8591549295774654</v>
      </c>
      <c r="BR129" s="47">
        <v>2</v>
      </c>
      <c r="BS129" s="46">
        <f t="shared" si="17"/>
        <v>2.2535211267605644</v>
      </c>
      <c r="BT129" s="46">
        <f t="shared" si="18"/>
        <v>11.25</v>
      </c>
      <c r="BU129" s="46">
        <f t="shared" si="19"/>
        <v>12.676056338028173</v>
      </c>
      <c r="BV129" s="45">
        <f t="shared" si="15"/>
        <v>536.87653896910956</v>
      </c>
      <c r="BW129" s="45">
        <f t="shared" si="20"/>
        <v>536.87653882813402</v>
      </c>
      <c r="BX129" s="45">
        <f t="shared" si="21"/>
        <v>4772.2359019476389</v>
      </c>
      <c r="BY129" s="45">
        <f t="shared" si="22"/>
        <v>57266.830823371667</v>
      </c>
      <c r="BZ129" s="45">
        <f t="shared" si="23"/>
        <v>114533.66164674333</v>
      </c>
      <c r="CA129" s="48">
        <v>43101</v>
      </c>
      <c r="CB129" s="49">
        <v>0</v>
      </c>
      <c r="CC129" s="49">
        <v>0</v>
      </c>
    </row>
    <row r="130" spans="1:81">
      <c r="A130" s="41" t="s">
        <v>297</v>
      </c>
      <c r="B130" s="41" t="s">
        <v>73</v>
      </c>
      <c r="C130" s="41" t="s">
        <v>84</v>
      </c>
      <c r="D130" s="42" t="s">
        <v>298</v>
      </c>
      <c r="E130" s="43" t="s">
        <v>62</v>
      </c>
      <c r="F130" s="43" t="s">
        <v>63</v>
      </c>
      <c r="G130" s="43">
        <v>1</v>
      </c>
      <c r="H130" s="44">
        <v>1041.5999999999999</v>
      </c>
      <c r="I130" s="45">
        <v>1041.5999999999999</v>
      </c>
      <c r="J130" s="45"/>
      <c r="K130" s="45"/>
      <c r="L130" s="45"/>
      <c r="M130" s="45"/>
      <c r="N130" s="45"/>
      <c r="O130" s="45"/>
      <c r="P130" s="45"/>
      <c r="Q130" s="45">
        <v>1041.5999999999999</v>
      </c>
      <c r="R130" s="45">
        <v>208.32</v>
      </c>
      <c r="S130" s="45">
        <v>15.623999999999999</v>
      </c>
      <c r="T130" s="45">
        <v>10.415999999999999</v>
      </c>
      <c r="U130" s="45">
        <v>2.0831999999999997</v>
      </c>
      <c r="V130" s="45">
        <v>26.04</v>
      </c>
      <c r="W130" s="45">
        <v>83.327999999999989</v>
      </c>
      <c r="X130" s="45">
        <v>31.247999999999998</v>
      </c>
      <c r="Y130" s="45">
        <v>6.2495999999999992</v>
      </c>
      <c r="Z130" s="45">
        <v>383.30879999999996</v>
      </c>
      <c r="AA130" s="45">
        <v>86.799999999999983</v>
      </c>
      <c r="AB130" s="45">
        <v>115.73333333333332</v>
      </c>
      <c r="AC130" s="45">
        <v>74.532266666666672</v>
      </c>
      <c r="AD130" s="45">
        <v>277.06559999999996</v>
      </c>
      <c r="AE130" s="45">
        <v>117.504</v>
      </c>
      <c r="AF130" s="45">
        <v>397</v>
      </c>
      <c r="AG130" s="45">
        <v>0</v>
      </c>
      <c r="AH130" s="45">
        <v>32.619999999999997</v>
      </c>
      <c r="AI130" s="45">
        <v>0</v>
      </c>
      <c r="AJ130" s="45">
        <v>0</v>
      </c>
      <c r="AK130" s="45">
        <v>3.0700000000000003</v>
      </c>
      <c r="AL130" s="45">
        <v>0</v>
      </c>
      <c r="AM130" s="45">
        <v>550.19400000000007</v>
      </c>
      <c r="AN130" s="45">
        <v>1210.5684000000001</v>
      </c>
      <c r="AO130" s="45">
        <v>5.2270879629629627</v>
      </c>
      <c r="AP130" s="45">
        <v>0.418167037037037</v>
      </c>
      <c r="AQ130" s="45">
        <v>0.2090835185185185</v>
      </c>
      <c r="AR130" s="45">
        <v>3.6456000000000004</v>
      </c>
      <c r="AS130" s="45">
        <v>1.3415808000000005</v>
      </c>
      <c r="AT130" s="45">
        <v>44.788799999999995</v>
      </c>
      <c r="AU130" s="45">
        <v>1.736</v>
      </c>
      <c r="AV130" s="45">
        <v>57.366319318518514</v>
      </c>
      <c r="AW130" s="45">
        <v>14.466666666666665</v>
      </c>
      <c r="AX130" s="45">
        <v>8.5642666666666667</v>
      </c>
      <c r="AY130" s="45">
        <v>0.21699999999999997</v>
      </c>
      <c r="AZ130" s="45">
        <v>3.472</v>
      </c>
      <c r="BA130" s="45">
        <v>1.350222222222222</v>
      </c>
      <c r="BB130" s="45">
        <v>10.329817244444445</v>
      </c>
      <c r="BC130" s="45">
        <v>38.3999728</v>
      </c>
      <c r="BD130" s="45"/>
      <c r="BE130" s="45">
        <v>0</v>
      </c>
      <c r="BF130" s="45">
        <v>38.3999728</v>
      </c>
      <c r="BG130" s="45">
        <v>48.642916666666657</v>
      </c>
      <c r="BH130" s="45"/>
      <c r="BI130" s="45">
        <v>0</v>
      </c>
      <c r="BJ130" s="45"/>
      <c r="BK130" s="45"/>
      <c r="BL130" s="45">
        <v>48.642916666666657</v>
      </c>
      <c r="BM130" s="45">
        <v>2396.577608785185</v>
      </c>
      <c r="BN130" s="45">
        <f t="shared" si="12"/>
        <v>-8.2602882006328366E-8</v>
      </c>
      <c r="BO130" s="45">
        <f t="shared" si="13"/>
        <v>-5.8372703284472042E-8</v>
      </c>
      <c r="BP130" s="46">
        <f t="shared" si="16"/>
        <v>8.6609686609686669</v>
      </c>
      <c r="BQ130" s="46">
        <f t="shared" si="14"/>
        <v>1.8803418803418819</v>
      </c>
      <c r="BR130" s="47">
        <v>3</v>
      </c>
      <c r="BS130" s="46">
        <f t="shared" si="17"/>
        <v>3.4188034188034218</v>
      </c>
      <c r="BT130" s="46">
        <f t="shared" si="18"/>
        <v>12.25</v>
      </c>
      <c r="BU130" s="46">
        <f t="shared" si="19"/>
        <v>13.960113960113972</v>
      </c>
      <c r="BV130" s="45">
        <f t="shared" si="15"/>
        <v>334.56496530930582</v>
      </c>
      <c r="BW130" s="45">
        <f t="shared" si="20"/>
        <v>334.56496516833022</v>
      </c>
      <c r="BX130" s="45">
        <f t="shared" si="21"/>
        <v>2731.1425739535152</v>
      </c>
      <c r="BY130" s="45">
        <f t="shared" si="22"/>
        <v>32773.710887442183</v>
      </c>
      <c r="BZ130" s="45">
        <f t="shared" si="23"/>
        <v>65547.421774884366</v>
      </c>
      <c r="CA130" s="48">
        <v>43101</v>
      </c>
      <c r="CB130" s="49">
        <v>0</v>
      </c>
      <c r="CC130" s="49">
        <v>0</v>
      </c>
    </row>
    <row r="131" spans="1:81">
      <c r="A131" s="41" t="s">
        <v>297</v>
      </c>
      <c r="B131" s="41" t="s">
        <v>16</v>
      </c>
      <c r="C131" s="41" t="s">
        <v>84</v>
      </c>
      <c r="D131" s="42" t="s">
        <v>299</v>
      </c>
      <c r="E131" s="43" t="s">
        <v>62</v>
      </c>
      <c r="F131" s="43" t="s">
        <v>63</v>
      </c>
      <c r="G131" s="43">
        <v>1</v>
      </c>
      <c r="H131" s="44">
        <v>2216.69</v>
      </c>
      <c r="I131" s="45">
        <v>2216.69</v>
      </c>
      <c r="J131" s="45"/>
      <c r="K131" s="45"/>
      <c r="L131" s="45"/>
      <c r="M131" s="45"/>
      <c r="N131" s="45"/>
      <c r="O131" s="45"/>
      <c r="P131" s="45"/>
      <c r="Q131" s="45">
        <v>2216.69</v>
      </c>
      <c r="R131" s="45">
        <v>443.33800000000002</v>
      </c>
      <c r="S131" s="45">
        <v>33.250349999999997</v>
      </c>
      <c r="T131" s="45">
        <v>22.166900000000002</v>
      </c>
      <c r="U131" s="45">
        <v>4.4333800000000005</v>
      </c>
      <c r="V131" s="45">
        <v>55.417250000000003</v>
      </c>
      <c r="W131" s="45">
        <v>177.33520000000001</v>
      </c>
      <c r="X131" s="45">
        <v>66.500699999999995</v>
      </c>
      <c r="Y131" s="45">
        <v>13.300140000000001</v>
      </c>
      <c r="Z131" s="45">
        <v>815.74191999999994</v>
      </c>
      <c r="AA131" s="45">
        <v>184.72416666666666</v>
      </c>
      <c r="AB131" s="45">
        <v>246.29888888888888</v>
      </c>
      <c r="AC131" s="45">
        <v>158.61648444444447</v>
      </c>
      <c r="AD131" s="45">
        <v>589.63954000000001</v>
      </c>
      <c r="AE131" s="45">
        <v>46.99860000000001</v>
      </c>
      <c r="AF131" s="45">
        <v>397</v>
      </c>
      <c r="AG131" s="45">
        <v>0</v>
      </c>
      <c r="AH131" s="45">
        <v>32.619999999999997</v>
      </c>
      <c r="AI131" s="45">
        <v>0</v>
      </c>
      <c r="AJ131" s="45">
        <v>0</v>
      </c>
      <c r="AK131" s="45">
        <v>3.0700000000000003</v>
      </c>
      <c r="AL131" s="45">
        <v>0</v>
      </c>
      <c r="AM131" s="45">
        <v>479.68860000000001</v>
      </c>
      <c r="AN131" s="45">
        <v>1885.07006</v>
      </c>
      <c r="AO131" s="45">
        <v>11.124072212577161</v>
      </c>
      <c r="AP131" s="45">
        <v>0.88992577700617292</v>
      </c>
      <c r="AQ131" s="45">
        <v>0.44496288850308646</v>
      </c>
      <c r="AR131" s="45">
        <v>7.7584150000000012</v>
      </c>
      <c r="AS131" s="45">
        <v>2.855096720000001</v>
      </c>
      <c r="AT131" s="45">
        <v>95.317669999999993</v>
      </c>
      <c r="AU131" s="45">
        <v>3.6944833333333338</v>
      </c>
      <c r="AV131" s="45">
        <v>122.08462593141975</v>
      </c>
      <c r="AW131" s="45">
        <v>30.78736111111111</v>
      </c>
      <c r="AX131" s="45">
        <v>18.22611777777778</v>
      </c>
      <c r="AY131" s="45">
        <v>0.46181041666666667</v>
      </c>
      <c r="AZ131" s="45">
        <v>7.3889666666666676</v>
      </c>
      <c r="BA131" s="45">
        <v>2.8734870370370369</v>
      </c>
      <c r="BB131" s="45">
        <v>21.983489427407413</v>
      </c>
      <c r="BC131" s="45">
        <v>81.721232436666668</v>
      </c>
      <c r="BD131" s="45"/>
      <c r="BE131" s="45">
        <v>0</v>
      </c>
      <c r="BF131" s="45">
        <v>81.721232436666668</v>
      </c>
      <c r="BG131" s="45">
        <v>67.580104166666672</v>
      </c>
      <c r="BH131" s="45"/>
      <c r="BI131" s="45">
        <v>0</v>
      </c>
      <c r="BJ131" s="45"/>
      <c r="BK131" s="45"/>
      <c r="BL131" s="45">
        <v>67.580104166666672</v>
      </c>
      <c r="BM131" s="45">
        <v>4373.1460225347528</v>
      </c>
      <c r="BN131" s="45">
        <f t="shared" si="12"/>
        <v>-8.2602882006328366E-8</v>
      </c>
      <c r="BO131" s="45">
        <f t="shared" si="13"/>
        <v>-5.8372703284472042E-8</v>
      </c>
      <c r="BP131" s="46">
        <f t="shared" si="16"/>
        <v>8.6609686609686669</v>
      </c>
      <c r="BQ131" s="46">
        <f t="shared" si="14"/>
        <v>1.8803418803418819</v>
      </c>
      <c r="BR131" s="47">
        <v>3</v>
      </c>
      <c r="BS131" s="46">
        <f t="shared" si="17"/>
        <v>3.4188034188034218</v>
      </c>
      <c r="BT131" s="46">
        <f t="shared" si="18"/>
        <v>12.25</v>
      </c>
      <c r="BU131" s="46">
        <f t="shared" si="19"/>
        <v>13.960113960113972</v>
      </c>
      <c r="BV131" s="45">
        <f t="shared" si="15"/>
        <v>610.49616836836265</v>
      </c>
      <c r="BW131" s="45">
        <f t="shared" si="20"/>
        <v>610.4961682273871</v>
      </c>
      <c r="BX131" s="45">
        <f t="shared" si="21"/>
        <v>4983.6421907621398</v>
      </c>
      <c r="BY131" s="45">
        <f t="shared" si="22"/>
        <v>59803.706289145674</v>
      </c>
      <c r="BZ131" s="45">
        <f t="shared" si="23"/>
        <v>119607.41257829135</v>
      </c>
      <c r="CA131" s="48">
        <v>43101</v>
      </c>
      <c r="CB131" s="49">
        <v>0</v>
      </c>
      <c r="CC131" s="49">
        <v>0</v>
      </c>
    </row>
    <row r="132" spans="1:81">
      <c r="A132" s="41" t="s">
        <v>300</v>
      </c>
      <c r="B132" s="41" t="s">
        <v>16</v>
      </c>
      <c r="C132" s="41" t="s">
        <v>84</v>
      </c>
      <c r="D132" s="42" t="s">
        <v>301</v>
      </c>
      <c r="E132" s="43" t="s">
        <v>62</v>
      </c>
      <c r="F132" s="43" t="s">
        <v>63</v>
      </c>
      <c r="G132" s="43">
        <v>1</v>
      </c>
      <c r="H132" s="44">
        <v>2216.69</v>
      </c>
      <c r="I132" s="45">
        <v>2216.69</v>
      </c>
      <c r="J132" s="45"/>
      <c r="K132" s="45"/>
      <c r="L132" s="45"/>
      <c r="M132" s="45"/>
      <c r="N132" s="45"/>
      <c r="O132" s="45"/>
      <c r="P132" s="45"/>
      <c r="Q132" s="45">
        <v>2216.69</v>
      </c>
      <c r="R132" s="45">
        <v>443.33800000000002</v>
      </c>
      <c r="S132" s="45">
        <v>33.250349999999997</v>
      </c>
      <c r="T132" s="45">
        <v>22.166900000000002</v>
      </c>
      <c r="U132" s="45">
        <v>4.4333800000000005</v>
      </c>
      <c r="V132" s="45">
        <v>55.417250000000003</v>
      </c>
      <c r="W132" s="45">
        <v>177.33520000000001</v>
      </c>
      <c r="X132" s="45">
        <v>66.500699999999995</v>
      </c>
      <c r="Y132" s="45">
        <v>13.300140000000001</v>
      </c>
      <c r="Z132" s="45">
        <v>815.74191999999994</v>
      </c>
      <c r="AA132" s="45">
        <v>184.72416666666666</v>
      </c>
      <c r="AB132" s="45">
        <v>246.29888888888888</v>
      </c>
      <c r="AC132" s="45">
        <v>158.61648444444447</v>
      </c>
      <c r="AD132" s="45">
        <v>589.63954000000001</v>
      </c>
      <c r="AE132" s="45">
        <v>46.99860000000001</v>
      </c>
      <c r="AF132" s="45">
        <v>397</v>
      </c>
      <c r="AG132" s="45">
        <v>0</v>
      </c>
      <c r="AH132" s="45">
        <v>32.619999999999997</v>
      </c>
      <c r="AI132" s="45">
        <v>0</v>
      </c>
      <c r="AJ132" s="45">
        <v>0</v>
      </c>
      <c r="AK132" s="45">
        <v>3.0700000000000003</v>
      </c>
      <c r="AL132" s="45">
        <v>0</v>
      </c>
      <c r="AM132" s="45">
        <v>479.68860000000001</v>
      </c>
      <c r="AN132" s="45">
        <v>1885.07006</v>
      </c>
      <c r="AO132" s="45">
        <v>11.124072212577161</v>
      </c>
      <c r="AP132" s="45">
        <v>0.88992577700617292</v>
      </c>
      <c r="AQ132" s="45">
        <v>0.44496288850308646</v>
      </c>
      <c r="AR132" s="45">
        <v>7.7584150000000012</v>
      </c>
      <c r="AS132" s="45">
        <v>2.855096720000001</v>
      </c>
      <c r="AT132" s="45">
        <v>95.317669999999993</v>
      </c>
      <c r="AU132" s="45">
        <v>3.6944833333333338</v>
      </c>
      <c r="AV132" s="45">
        <v>122.08462593141975</v>
      </c>
      <c r="AW132" s="45">
        <v>30.78736111111111</v>
      </c>
      <c r="AX132" s="45">
        <v>18.22611777777778</v>
      </c>
      <c r="AY132" s="45">
        <v>0.46181041666666667</v>
      </c>
      <c r="AZ132" s="45">
        <v>7.3889666666666676</v>
      </c>
      <c r="BA132" s="45">
        <v>2.8734870370370369</v>
      </c>
      <c r="BB132" s="45">
        <v>21.983489427407413</v>
      </c>
      <c r="BC132" s="45">
        <v>81.721232436666668</v>
      </c>
      <c r="BD132" s="45"/>
      <c r="BE132" s="45">
        <v>0</v>
      </c>
      <c r="BF132" s="45">
        <v>81.721232436666668</v>
      </c>
      <c r="BG132" s="45">
        <v>67.580104166666672</v>
      </c>
      <c r="BH132" s="45"/>
      <c r="BI132" s="45">
        <v>0</v>
      </c>
      <c r="BJ132" s="45"/>
      <c r="BK132" s="45"/>
      <c r="BL132" s="45">
        <v>67.580104166666672</v>
      </c>
      <c r="BM132" s="45">
        <v>4373.1460225347528</v>
      </c>
      <c r="BN132" s="45">
        <f t="shared" si="12"/>
        <v>-8.2602882006328366E-8</v>
      </c>
      <c r="BO132" s="45">
        <f t="shared" si="13"/>
        <v>-5.8372703284472042E-8</v>
      </c>
      <c r="BP132" s="46">
        <f t="shared" si="16"/>
        <v>8.6609686609686669</v>
      </c>
      <c r="BQ132" s="46">
        <f t="shared" si="14"/>
        <v>1.8803418803418819</v>
      </c>
      <c r="BR132" s="47">
        <v>3</v>
      </c>
      <c r="BS132" s="46">
        <f t="shared" si="17"/>
        <v>3.4188034188034218</v>
      </c>
      <c r="BT132" s="46">
        <f t="shared" si="18"/>
        <v>12.25</v>
      </c>
      <c r="BU132" s="46">
        <f t="shared" si="19"/>
        <v>13.960113960113972</v>
      </c>
      <c r="BV132" s="45">
        <f t="shared" si="15"/>
        <v>610.49616836836265</v>
      </c>
      <c r="BW132" s="45">
        <f t="shared" si="20"/>
        <v>610.4961682273871</v>
      </c>
      <c r="BX132" s="45">
        <f t="shared" si="21"/>
        <v>4983.6421907621398</v>
      </c>
      <c r="BY132" s="45">
        <f t="shared" si="22"/>
        <v>59803.706289145674</v>
      </c>
      <c r="BZ132" s="45">
        <f t="shared" si="23"/>
        <v>119607.41257829135</v>
      </c>
      <c r="CA132" s="48">
        <v>43101</v>
      </c>
      <c r="CB132" s="49">
        <v>0</v>
      </c>
      <c r="CC132" s="49">
        <v>0</v>
      </c>
    </row>
    <row r="133" spans="1:81">
      <c r="A133" s="41" t="s">
        <v>302</v>
      </c>
      <c r="B133" s="41" t="s">
        <v>66</v>
      </c>
      <c r="C133" s="41" t="s">
        <v>183</v>
      </c>
      <c r="D133" s="42" t="s">
        <v>303</v>
      </c>
      <c r="E133" s="43" t="s">
        <v>62</v>
      </c>
      <c r="F133" s="43" t="s">
        <v>63</v>
      </c>
      <c r="G133" s="43">
        <v>1</v>
      </c>
      <c r="H133" s="44">
        <v>1281.1600000000001</v>
      </c>
      <c r="I133" s="45">
        <v>1281.1600000000001</v>
      </c>
      <c r="J133" s="45"/>
      <c r="K133" s="45"/>
      <c r="L133" s="45"/>
      <c r="M133" s="45"/>
      <c r="N133" s="45"/>
      <c r="O133" s="45"/>
      <c r="P133" s="45"/>
      <c r="Q133" s="45">
        <v>1281.1600000000001</v>
      </c>
      <c r="R133" s="45">
        <v>256.23200000000003</v>
      </c>
      <c r="S133" s="45">
        <v>19.217400000000001</v>
      </c>
      <c r="T133" s="45">
        <v>12.8116</v>
      </c>
      <c r="U133" s="45">
        <v>2.5623200000000002</v>
      </c>
      <c r="V133" s="45">
        <v>32.029000000000003</v>
      </c>
      <c r="W133" s="45">
        <v>102.4928</v>
      </c>
      <c r="X133" s="45">
        <v>38.434800000000003</v>
      </c>
      <c r="Y133" s="45">
        <v>7.6869600000000009</v>
      </c>
      <c r="Z133" s="45">
        <v>471.46688</v>
      </c>
      <c r="AA133" s="45">
        <v>106.76333333333334</v>
      </c>
      <c r="AB133" s="45">
        <v>142.35111111111112</v>
      </c>
      <c r="AC133" s="45">
        <v>91.674115555555574</v>
      </c>
      <c r="AD133" s="45">
        <v>340.78856000000007</v>
      </c>
      <c r="AE133" s="45">
        <v>103.13039999999999</v>
      </c>
      <c r="AF133" s="45">
        <v>397</v>
      </c>
      <c r="AG133" s="45">
        <v>0</v>
      </c>
      <c r="AH133" s="45">
        <v>32.619999999999997</v>
      </c>
      <c r="AI133" s="45">
        <v>0</v>
      </c>
      <c r="AJ133" s="45">
        <v>0</v>
      </c>
      <c r="AK133" s="45">
        <v>3.0700000000000003</v>
      </c>
      <c r="AL133" s="45">
        <v>0</v>
      </c>
      <c r="AM133" s="45">
        <v>535.82040000000006</v>
      </c>
      <c r="AN133" s="45">
        <v>1348.0758400000002</v>
      </c>
      <c r="AO133" s="45">
        <v>6.4292780478395075</v>
      </c>
      <c r="AP133" s="45">
        <v>0.51434224382716054</v>
      </c>
      <c r="AQ133" s="45">
        <v>0.25717112191358027</v>
      </c>
      <c r="AR133" s="45">
        <v>4.4840600000000013</v>
      </c>
      <c r="AS133" s="45">
        <v>1.6501340800000008</v>
      </c>
      <c r="AT133" s="45">
        <v>55.089880000000001</v>
      </c>
      <c r="AU133" s="45">
        <v>2.1352666666666669</v>
      </c>
      <c r="AV133" s="45">
        <v>70.560132160246923</v>
      </c>
      <c r="AW133" s="45">
        <v>17.79388888888889</v>
      </c>
      <c r="AX133" s="45">
        <v>10.533982222222223</v>
      </c>
      <c r="AY133" s="45">
        <v>0.26690833333333336</v>
      </c>
      <c r="AZ133" s="45">
        <v>4.2705333333333337</v>
      </c>
      <c r="BA133" s="45">
        <v>1.660762962962963</v>
      </c>
      <c r="BB133" s="45">
        <v>12.705595872592596</v>
      </c>
      <c r="BC133" s="45">
        <v>47.23167161333334</v>
      </c>
      <c r="BD133" s="45">
        <v>174.70363636363635</v>
      </c>
      <c r="BE133" s="45">
        <v>174.70363636363635</v>
      </c>
      <c r="BF133" s="45">
        <v>221.93530797696968</v>
      </c>
      <c r="BG133" s="45">
        <v>67.580104166666672</v>
      </c>
      <c r="BH133" s="45"/>
      <c r="BI133" s="45">
        <v>0</v>
      </c>
      <c r="BJ133" s="45"/>
      <c r="BK133" s="45"/>
      <c r="BL133" s="45">
        <v>67.580104166666672</v>
      </c>
      <c r="BM133" s="45">
        <v>2989.3113843038841</v>
      </c>
      <c r="BN133" s="45">
        <f t="shared" si="12"/>
        <v>-8.2602882006328366E-8</v>
      </c>
      <c r="BO133" s="45">
        <f t="shared" si="13"/>
        <v>-5.8372703284472042E-8</v>
      </c>
      <c r="BP133" s="46">
        <f t="shared" si="16"/>
        <v>8.8629737609329435</v>
      </c>
      <c r="BQ133" s="46">
        <f t="shared" si="14"/>
        <v>1.9241982507288626</v>
      </c>
      <c r="BR133" s="47">
        <v>5</v>
      </c>
      <c r="BS133" s="46">
        <f t="shared" si="17"/>
        <v>5.8309037900874632</v>
      </c>
      <c r="BT133" s="46">
        <f t="shared" si="18"/>
        <v>14.25</v>
      </c>
      <c r="BU133" s="46">
        <f t="shared" si="19"/>
        <v>16.618075801749271</v>
      </c>
      <c r="BV133" s="45">
        <f t="shared" si="15"/>
        <v>496.76603177051243</v>
      </c>
      <c r="BW133" s="45">
        <f t="shared" si="20"/>
        <v>496.76603162953683</v>
      </c>
      <c r="BX133" s="45">
        <f t="shared" si="21"/>
        <v>3486.077415933421</v>
      </c>
      <c r="BY133" s="45">
        <f t="shared" si="22"/>
        <v>41832.92899120105</v>
      </c>
      <c r="BZ133" s="45">
        <f t="shared" si="23"/>
        <v>83665.8579824021</v>
      </c>
      <c r="CA133" s="48">
        <v>43101</v>
      </c>
      <c r="CB133" s="49">
        <v>0</v>
      </c>
      <c r="CC133" s="49">
        <v>0</v>
      </c>
    </row>
    <row r="134" spans="1:81">
      <c r="A134" s="41" t="s">
        <v>304</v>
      </c>
      <c r="B134" s="41" t="s">
        <v>78</v>
      </c>
      <c r="C134" s="41" t="s">
        <v>305</v>
      </c>
      <c r="D134" s="42" t="s">
        <v>306</v>
      </c>
      <c r="E134" s="43" t="s">
        <v>62</v>
      </c>
      <c r="F134" s="43" t="s">
        <v>63</v>
      </c>
      <c r="G134" s="43">
        <v>1</v>
      </c>
      <c r="H134" s="44">
        <v>3062.89</v>
      </c>
      <c r="I134" s="45">
        <v>3062.89</v>
      </c>
      <c r="J134" s="45"/>
      <c r="K134" s="45"/>
      <c r="L134" s="45"/>
      <c r="M134" s="45"/>
      <c r="N134" s="45"/>
      <c r="O134" s="45"/>
      <c r="P134" s="45"/>
      <c r="Q134" s="45">
        <v>3062.89</v>
      </c>
      <c r="R134" s="45">
        <v>612.57799999999997</v>
      </c>
      <c r="S134" s="45">
        <v>45.943349999999995</v>
      </c>
      <c r="T134" s="45">
        <v>30.628899999999998</v>
      </c>
      <c r="U134" s="45">
        <v>6.1257799999999998</v>
      </c>
      <c r="V134" s="45">
        <v>76.572249999999997</v>
      </c>
      <c r="W134" s="45">
        <v>245.03119999999998</v>
      </c>
      <c r="X134" s="45">
        <v>91.88669999999999</v>
      </c>
      <c r="Y134" s="45">
        <v>18.37734</v>
      </c>
      <c r="Z134" s="45">
        <v>1127.1435199999999</v>
      </c>
      <c r="AA134" s="45">
        <v>255.24083333333331</v>
      </c>
      <c r="AB134" s="45">
        <v>340.32111111111107</v>
      </c>
      <c r="AC134" s="45">
        <v>219.16679555555558</v>
      </c>
      <c r="AD134" s="45">
        <v>814.72874000000002</v>
      </c>
      <c r="AE134" s="45">
        <v>0</v>
      </c>
      <c r="AF134" s="45">
        <v>397</v>
      </c>
      <c r="AG134" s="45">
        <v>0</v>
      </c>
      <c r="AH134" s="45">
        <v>0</v>
      </c>
      <c r="AI134" s="45">
        <v>0</v>
      </c>
      <c r="AJ134" s="45">
        <v>0</v>
      </c>
      <c r="AK134" s="45">
        <v>3.0700000000000003</v>
      </c>
      <c r="AL134" s="45">
        <v>293.88</v>
      </c>
      <c r="AM134" s="45">
        <v>693.95</v>
      </c>
      <c r="AN134" s="45">
        <v>2635.8222599999999</v>
      </c>
      <c r="AO134" s="45">
        <v>15.37057934992284</v>
      </c>
      <c r="AP134" s="45">
        <v>1.2296463479938271</v>
      </c>
      <c r="AQ134" s="45">
        <v>0.61482317399691355</v>
      </c>
      <c r="AR134" s="45">
        <v>10.720115000000002</v>
      </c>
      <c r="AS134" s="45">
        <v>3.9450023200000013</v>
      </c>
      <c r="AT134" s="45">
        <v>131.70426999999998</v>
      </c>
      <c r="AU134" s="45">
        <v>5.1048166666666672</v>
      </c>
      <c r="AV134" s="45">
        <v>168.68925285858023</v>
      </c>
      <c r="AW134" s="45">
        <v>42.540138888888883</v>
      </c>
      <c r="AX134" s="45">
        <v>25.183762222222224</v>
      </c>
      <c r="AY134" s="45">
        <v>0.63810208333333329</v>
      </c>
      <c r="AZ134" s="45">
        <v>10.209633333333334</v>
      </c>
      <c r="BA134" s="45">
        <v>3.9704129629629628</v>
      </c>
      <c r="BB134" s="45">
        <v>30.375474212592597</v>
      </c>
      <c r="BC134" s="45">
        <v>112.91752370333333</v>
      </c>
      <c r="BD134" s="45"/>
      <c r="BE134" s="45">
        <v>0</v>
      </c>
      <c r="BF134" s="45">
        <v>112.91752370333333</v>
      </c>
      <c r="BG134" s="45">
        <v>88.207604166666698</v>
      </c>
      <c r="BH134" s="45"/>
      <c r="BI134" s="45">
        <v>0</v>
      </c>
      <c r="BJ134" s="45"/>
      <c r="BK134" s="45"/>
      <c r="BL134" s="45">
        <v>88.207604166666698</v>
      </c>
      <c r="BM134" s="45">
        <v>6068.5266407285808</v>
      </c>
      <c r="BN134" s="45">
        <f t="shared" ref="BN134:BN189" si="24">$BN$5*G134</f>
        <v>-8.2602882006328366E-8</v>
      </c>
      <c r="BO134" s="45">
        <f t="shared" ref="BO134:BO189" si="25">$BO$5*G134</f>
        <v>-5.8372703284472042E-8</v>
      </c>
      <c r="BP134" s="46">
        <f t="shared" si="16"/>
        <v>8.6609686609686669</v>
      </c>
      <c r="BQ134" s="46">
        <f t="shared" ref="BQ134:BQ189" si="26">((100/((100-$BT134)%)-100)*$BQ$5)/$BT134</f>
        <v>1.8803418803418819</v>
      </c>
      <c r="BR134" s="47">
        <v>3</v>
      </c>
      <c r="BS134" s="46">
        <f t="shared" si="17"/>
        <v>3.4188034188034218</v>
      </c>
      <c r="BT134" s="46">
        <f t="shared" si="18"/>
        <v>12.25</v>
      </c>
      <c r="BU134" s="46">
        <f t="shared" si="19"/>
        <v>13.960113960113972</v>
      </c>
      <c r="BV134" s="45">
        <f t="shared" ref="BV134:BV189" si="27">((BO134+BN134+BM134)*BU134)%</f>
        <v>847.17323472590579</v>
      </c>
      <c r="BW134" s="45">
        <f t="shared" si="20"/>
        <v>847.17323458493024</v>
      </c>
      <c r="BX134" s="45">
        <f t="shared" si="21"/>
        <v>6915.6998753135113</v>
      </c>
      <c r="BY134" s="45">
        <f t="shared" si="22"/>
        <v>82988.398503762131</v>
      </c>
      <c r="BZ134" s="45">
        <f t="shared" si="23"/>
        <v>165976.79700752426</v>
      </c>
      <c r="CA134" s="48">
        <v>43101</v>
      </c>
      <c r="CB134" s="49">
        <v>0</v>
      </c>
      <c r="CC134" s="49">
        <v>0</v>
      </c>
    </row>
    <row r="135" spans="1:81">
      <c r="A135" s="41" t="s">
        <v>304</v>
      </c>
      <c r="B135" s="41" t="s">
        <v>66</v>
      </c>
      <c r="C135" s="41" t="s">
        <v>165</v>
      </c>
      <c r="D135" s="42" t="s">
        <v>307</v>
      </c>
      <c r="E135" s="43" t="s">
        <v>62</v>
      </c>
      <c r="F135" s="43" t="s">
        <v>63</v>
      </c>
      <c r="G135" s="43">
        <v>1</v>
      </c>
      <c r="H135" s="44">
        <v>1281.1600000000001</v>
      </c>
      <c r="I135" s="45">
        <v>1281.1600000000001</v>
      </c>
      <c r="J135" s="45"/>
      <c r="K135" s="45"/>
      <c r="L135" s="45"/>
      <c r="M135" s="45"/>
      <c r="N135" s="45"/>
      <c r="O135" s="45"/>
      <c r="P135" s="45"/>
      <c r="Q135" s="45">
        <v>1281.1600000000001</v>
      </c>
      <c r="R135" s="45">
        <v>256.23200000000003</v>
      </c>
      <c r="S135" s="45">
        <v>19.217400000000001</v>
      </c>
      <c r="T135" s="45">
        <v>12.8116</v>
      </c>
      <c r="U135" s="45">
        <v>2.5623200000000002</v>
      </c>
      <c r="V135" s="45">
        <v>32.029000000000003</v>
      </c>
      <c r="W135" s="45">
        <v>102.4928</v>
      </c>
      <c r="X135" s="45">
        <v>38.434800000000003</v>
      </c>
      <c r="Y135" s="45">
        <v>7.6869600000000009</v>
      </c>
      <c r="Z135" s="45">
        <v>471.46688</v>
      </c>
      <c r="AA135" s="45">
        <v>106.76333333333334</v>
      </c>
      <c r="AB135" s="45">
        <v>142.35111111111112</v>
      </c>
      <c r="AC135" s="45">
        <v>91.674115555555574</v>
      </c>
      <c r="AD135" s="45">
        <v>340.78856000000007</v>
      </c>
      <c r="AE135" s="45">
        <v>103.13039999999999</v>
      </c>
      <c r="AF135" s="45">
        <v>397</v>
      </c>
      <c r="AG135" s="45">
        <v>0</v>
      </c>
      <c r="AH135" s="45">
        <v>0</v>
      </c>
      <c r="AI135" s="45">
        <v>0</v>
      </c>
      <c r="AJ135" s="45">
        <v>0</v>
      </c>
      <c r="AK135" s="45">
        <v>3.0700000000000003</v>
      </c>
      <c r="AL135" s="45">
        <v>0</v>
      </c>
      <c r="AM135" s="45">
        <v>503.2004</v>
      </c>
      <c r="AN135" s="45">
        <v>1315.4558400000001</v>
      </c>
      <c r="AO135" s="45">
        <v>6.4292780478395075</v>
      </c>
      <c r="AP135" s="45">
        <v>0.51434224382716054</v>
      </c>
      <c r="AQ135" s="45">
        <v>0.25717112191358027</v>
      </c>
      <c r="AR135" s="45">
        <v>4.4840600000000013</v>
      </c>
      <c r="AS135" s="45">
        <v>1.6501340800000008</v>
      </c>
      <c r="AT135" s="45">
        <v>55.089880000000001</v>
      </c>
      <c r="AU135" s="45">
        <v>2.1352666666666669</v>
      </c>
      <c r="AV135" s="45">
        <v>70.560132160246923</v>
      </c>
      <c r="AW135" s="45">
        <v>17.79388888888889</v>
      </c>
      <c r="AX135" s="45">
        <v>10.533982222222223</v>
      </c>
      <c r="AY135" s="45">
        <v>0.26690833333333336</v>
      </c>
      <c r="AZ135" s="45">
        <v>4.2705333333333337</v>
      </c>
      <c r="BA135" s="45">
        <v>1.660762962962963</v>
      </c>
      <c r="BB135" s="45">
        <v>12.705595872592596</v>
      </c>
      <c r="BC135" s="45">
        <v>47.23167161333334</v>
      </c>
      <c r="BD135" s="45">
        <v>174.70363636363635</v>
      </c>
      <c r="BE135" s="45">
        <v>174.70363636363635</v>
      </c>
      <c r="BF135" s="45">
        <v>221.93530797696968</v>
      </c>
      <c r="BG135" s="45">
        <v>67.580104166666672</v>
      </c>
      <c r="BH135" s="45"/>
      <c r="BI135" s="45">
        <v>0</v>
      </c>
      <c r="BJ135" s="45"/>
      <c r="BK135" s="45"/>
      <c r="BL135" s="45">
        <v>67.580104166666672</v>
      </c>
      <c r="BM135" s="45">
        <v>2956.6913843038842</v>
      </c>
      <c r="BN135" s="45">
        <f t="shared" si="24"/>
        <v>-8.2602882006328366E-8</v>
      </c>
      <c r="BO135" s="45">
        <f t="shared" si="25"/>
        <v>-5.8372703284472042E-8</v>
      </c>
      <c r="BP135" s="46">
        <f t="shared" ref="BP135:BP189" si="28">((100/((100-$BT135)%)-100)*$BP$5)/$BT135</f>
        <v>8.6609686609686669</v>
      </c>
      <c r="BQ135" s="46">
        <f t="shared" si="26"/>
        <v>1.8803418803418819</v>
      </c>
      <c r="BR135" s="47">
        <v>3</v>
      </c>
      <c r="BS135" s="46">
        <f t="shared" ref="BS135:BS189" si="29">((100/((100-$BT135)%)-100)*BR135)/$BT135</f>
        <v>3.4188034188034218</v>
      </c>
      <c r="BT135" s="46">
        <f t="shared" ref="BT135:BT189" si="30">$BP$5+$BQ$5+BR135</f>
        <v>12.25</v>
      </c>
      <c r="BU135" s="46">
        <f t="shared" ref="BU135:BU189" si="31">BP135+BQ135+BS135</f>
        <v>13.960113960113972</v>
      </c>
      <c r="BV135" s="45">
        <f t="shared" si="27"/>
        <v>412.75748667801321</v>
      </c>
      <c r="BW135" s="45">
        <f t="shared" ref="BW135:BW189" si="32">BN135+BO135+BV135</f>
        <v>412.75748653703761</v>
      </c>
      <c r="BX135" s="45">
        <f t="shared" ref="BX135:BX189" si="33">BM135+BW135</f>
        <v>3369.4488708409217</v>
      </c>
      <c r="BY135" s="45">
        <f t="shared" ref="BY135:BY189" si="34">BX135*12</f>
        <v>40433.386450091057</v>
      </c>
      <c r="BZ135" s="45">
        <f t="shared" ref="BZ135:BZ189" si="35">BX135*24</f>
        <v>80866.772900182114</v>
      </c>
      <c r="CA135" s="48">
        <v>43101</v>
      </c>
      <c r="CB135" s="49">
        <v>0</v>
      </c>
      <c r="CC135" s="49">
        <v>0</v>
      </c>
    </row>
    <row r="136" spans="1:81">
      <c r="A136" s="41" t="s">
        <v>304</v>
      </c>
      <c r="B136" s="41" t="s">
        <v>16</v>
      </c>
      <c r="C136" s="41" t="s">
        <v>165</v>
      </c>
      <c r="D136" s="42" t="s">
        <v>308</v>
      </c>
      <c r="E136" s="43" t="s">
        <v>62</v>
      </c>
      <c r="F136" s="43" t="s">
        <v>63</v>
      </c>
      <c r="G136" s="43">
        <v>1</v>
      </c>
      <c r="H136" s="44">
        <v>2216.69</v>
      </c>
      <c r="I136" s="45">
        <v>2216.69</v>
      </c>
      <c r="J136" s="45"/>
      <c r="K136" s="45"/>
      <c r="L136" s="45"/>
      <c r="M136" s="45"/>
      <c r="N136" s="45"/>
      <c r="O136" s="45"/>
      <c r="P136" s="45"/>
      <c r="Q136" s="45">
        <v>2216.69</v>
      </c>
      <c r="R136" s="45">
        <v>443.33800000000002</v>
      </c>
      <c r="S136" s="45">
        <v>33.250349999999997</v>
      </c>
      <c r="T136" s="45">
        <v>22.166900000000002</v>
      </c>
      <c r="U136" s="45">
        <v>4.4333800000000005</v>
      </c>
      <c r="V136" s="45">
        <v>55.417250000000003</v>
      </c>
      <c r="W136" s="45">
        <v>177.33520000000001</v>
      </c>
      <c r="X136" s="45">
        <v>66.500699999999995</v>
      </c>
      <c r="Y136" s="45">
        <v>13.300140000000001</v>
      </c>
      <c r="Z136" s="45">
        <v>815.74191999999994</v>
      </c>
      <c r="AA136" s="45">
        <v>184.72416666666666</v>
      </c>
      <c r="AB136" s="45">
        <v>246.29888888888888</v>
      </c>
      <c r="AC136" s="45">
        <v>158.61648444444447</v>
      </c>
      <c r="AD136" s="45">
        <v>589.63954000000001</v>
      </c>
      <c r="AE136" s="45">
        <v>46.99860000000001</v>
      </c>
      <c r="AF136" s="45">
        <v>397</v>
      </c>
      <c r="AG136" s="45">
        <v>0</v>
      </c>
      <c r="AH136" s="45">
        <v>0</v>
      </c>
      <c r="AI136" s="45">
        <v>0</v>
      </c>
      <c r="AJ136" s="45">
        <v>0</v>
      </c>
      <c r="AK136" s="45">
        <v>3.0700000000000003</v>
      </c>
      <c r="AL136" s="45">
        <v>0</v>
      </c>
      <c r="AM136" s="45">
        <v>447.0686</v>
      </c>
      <c r="AN136" s="45">
        <v>1852.4500599999999</v>
      </c>
      <c r="AO136" s="45">
        <v>11.124072212577161</v>
      </c>
      <c r="AP136" s="45">
        <v>0.88992577700617292</v>
      </c>
      <c r="AQ136" s="45">
        <v>0.44496288850308646</v>
      </c>
      <c r="AR136" s="45">
        <v>7.7584150000000012</v>
      </c>
      <c r="AS136" s="45">
        <v>2.855096720000001</v>
      </c>
      <c r="AT136" s="45">
        <v>95.317669999999993</v>
      </c>
      <c r="AU136" s="45">
        <v>3.6944833333333338</v>
      </c>
      <c r="AV136" s="45">
        <v>122.08462593141975</v>
      </c>
      <c r="AW136" s="45">
        <v>30.78736111111111</v>
      </c>
      <c r="AX136" s="45">
        <v>18.22611777777778</v>
      </c>
      <c r="AY136" s="45">
        <v>0.46181041666666667</v>
      </c>
      <c r="AZ136" s="45">
        <v>7.3889666666666676</v>
      </c>
      <c r="BA136" s="45">
        <v>2.8734870370370369</v>
      </c>
      <c r="BB136" s="45">
        <v>21.983489427407413</v>
      </c>
      <c r="BC136" s="45">
        <v>81.721232436666668</v>
      </c>
      <c r="BD136" s="45"/>
      <c r="BE136" s="45">
        <v>0</v>
      </c>
      <c r="BF136" s="45">
        <v>81.721232436666668</v>
      </c>
      <c r="BG136" s="45">
        <v>67.580104166666672</v>
      </c>
      <c r="BH136" s="45"/>
      <c r="BI136" s="45">
        <v>0</v>
      </c>
      <c r="BJ136" s="45"/>
      <c r="BK136" s="45"/>
      <c r="BL136" s="45">
        <v>67.580104166666672</v>
      </c>
      <c r="BM136" s="45">
        <v>4340.526022534752</v>
      </c>
      <c r="BN136" s="45">
        <f t="shared" si="24"/>
        <v>-8.2602882006328366E-8</v>
      </c>
      <c r="BO136" s="45">
        <f t="shared" si="25"/>
        <v>-5.8372703284472042E-8</v>
      </c>
      <c r="BP136" s="46">
        <f t="shared" si="28"/>
        <v>8.6609686609686669</v>
      </c>
      <c r="BQ136" s="46">
        <f t="shared" si="26"/>
        <v>1.8803418803418819</v>
      </c>
      <c r="BR136" s="47">
        <v>3</v>
      </c>
      <c r="BS136" s="46">
        <f t="shared" si="29"/>
        <v>3.4188034188034218</v>
      </c>
      <c r="BT136" s="46">
        <f t="shared" si="30"/>
        <v>12.25</v>
      </c>
      <c r="BU136" s="46">
        <f t="shared" si="31"/>
        <v>13.960113960113972</v>
      </c>
      <c r="BV136" s="45">
        <f t="shared" si="27"/>
        <v>605.94237919457328</v>
      </c>
      <c r="BW136" s="45">
        <f t="shared" si="32"/>
        <v>605.94237905359773</v>
      </c>
      <c r="BX136" s="45">
        <f t="shared" si="33"/>
        <v>4946.4684015883495</v>
      </c>
      <c r="BY136" s="45">
        <f t="shared" si="34"/>
        <v>59357.62081906019</v>
      </c>
      <c r="BZ136" s="45">
        <f t="shared" si="35"/>
        <v>118715.24163812038</v>
      </c>
      <c r="CA136" s="48">
        <v>43101</v>
      </c>
      <c r="CB136" s="49">
        <v>0</v>
      </c>
      <c r="CC136" s="49">
        <v>0</v>
      </c>
    </row>
    <row r="137" spans="1:81">
      <c r="A137" s="41" t="s">
        <v>309</v>
      </c>
      <c r="B137" s="41" t="s">
        <v>78</v>
      </c>
      <c r="C137" s="41" t="s">
        <v>310</v>
      </c>
      <c r="D137" s="42" t="s">
        <v>311</v>
      </c>
      <c r="E137" s="43" t="s">
        <v>62</v>
      </c>
      <c r="F137" s="43" t="s">
        <v>63</v>
      </c>
      <c r="G137" s="43">
        <v>2</v>
      </c>
      <c r="H137" s="44">
        <v>3035.23</v>
      </c>
      <c r="I137" s="45">
        <v>6070.46</v>
      </c>
      <c r="J137" s="45"/>
      <c r="K137" s="45"/>
      <c r="L137" s="45"/>
      <c r="M137" s="45"/>
      <c r="N137" s="45"/>
      <c r="O137" s="45"/>
      <c r="P137" s="45"/>
      <c r="Q137" s="45">
        <v>6070.46</v>
      </c>
      <c r="R137" s="45">
        <v>1214.0920000000001</v>
      </c>
      <c r="S137" s="45">
        <v>91.056899999999999</v>
      </c>
      <c r="T137" s="45">
        <v>60.704599999999999</v>
      </c>
      <c r="U137" s="45">
        <v>12.140919999999999</v>
      </c>
      <c r="V137" s="45">
        <v>151.76150000000001</v>
      </c>
      <c r="W137" s="45">
        <v>485.63679999999999</v>
      </c>
      <c r="X137" s="45">
        <v>182.1138</v>
      </c>
      <c r="Y137" s="45">
        <v>36.422760000000004</v>
      </c>
      <c r="Z137" s="45">
        <v>2233.9292800000003</v>
      </c>
      <c r="AA137" s="45">
        <v>505.87166666666667</v>
      </c>
      <c r="AB137" s="45">
        <v>674.49555555555548</v>
      </c>
      <c r="AC137" s="45">
        <v>434.37513777777787</v>
      </c>
      <c r="AD137" s="45">
        <v>1614.74236</v>
      </c>
      <c r="AE137" s="45">
        <v>0</v>
      </c>
      <c r="AF137" s="45">
        <v>794</v>
      </c>
      <c r="AG137" s="45">
        <v>0</v>
      </c>
      <c r="AH137" s="45">
        <v>30</v>
      </c>
      <c r="AI137" s="45">
        <v>0</v>
      </c>
      <c r="AJ137" s="45">
        <v>0</v>
      </c>
      <c r="AK137" s="45">
        <v>6.1400000000000006</v>
      </c>
      <c r="AL137" s="45">
        <v>587.76</v>
      </c>
      <c r="AM137" s="45">
        <v>1417.9</v>
      </c>
      <c r="AN137" s="45">
        <v>5266.5716400000001</v>
      </c>
      <c r="AO137" s="45">
        <v>30.463544926697534</v>
      </c>
      <c r="AP137" s="45">
        <v>2.4370835941358027</v>
      </c>
      <c r="AQ137" s="45">
        <v>1.2185417970679013</v>
      </c>
      <c r="AR137" s="45">
        <v>21.246610000000004</v>
      </c>
      <c r="AS137" s="45">
        <v>7.8187524800000032</v>
      </c>
      <c r="AT137" s="45">
        <v>261.02977999999996</v>
      </c>
      <c r="AU137" s="45">
        <v>10.117433333333334</v>
      </c>
      <c r="AV137" s="45">
        <v>334.33174613123452</v>
      </c>
      <c r="AW137" s="45">
        <v>84.311944444444435</v>
      </c>
      <c r="AX137" s="45">
        <v>49.912671111111116</v>
      </c>
      <c r="AY137" s="45">
        <v>1.2646791666666666</v>
      </c>
      <c r="AZ137" s="45">
        <v>20.234866666666669</v>
      </c>
      <c r="BA137" s="45">
        <v>7.8691148148148145</v>
      </c>
      <c r="BB137" s="45">
        <v>60.202325642962975</v>
      </c>
      <c r="BC137" s="45">
        <v>223.79560184666667</v>
      </c>
      <c r="BD137" s="45"/>
      <c r="BE137" s="45">
        <v>0</v>
      </c>
      <c r="BF137" s="45">
        <v>223.79560184666667</v>
      </c>
      <c r="BG137" s="45">
        <v>176.4152083333334</v>
      </c>
      <c r="BH137" s="45"/>
      <c r="BI137" s="45">
        <v>0</v>
      </c>
      <c r="BJ137" s="45"/>
      <c r="BK137" s="45"/>
      <c r="BL137" s="45">
        <v>176.4152083333334</v>
      </c>
      <c r="BM137" s="45">
        <v>12071.574196311236</v>
      </c>
      <c r="BN137" s="45">
        <f t="shared" si="24"/>
        <v>-1.6520576401265673E-7</v>
      </c>
      <c r="BO137" s="45">
        <f t="shared" si="25"/>
        <v>-1.1674540656894408E-7</v>
      </c>
      <c r="BP137" s="46">
        <f t="shared" si="28"/>
        <v>8.5633802816901436</v>
      </c>
      <c r="BQ137" s="46">
        <f t="shared" si="26"/>
        <v>1.8591549295774654</v>
      </c>
      <c r="BR137" s="47">
        <v>2</v>
      </c>
      <c r="BS137" s="46">
        <f t="shared" si="29"/>
        <v>2.2535211267605644</v>
      </c>
      <c r="BT137" s="46">
        <f t="shared" si="30"/>
        <v>11.25</v>
      </c>
      <c r="BU137" s="46">
        <f t="shared" si="31"/>
        <v>12.676056338028173</v>
      </c>
      <c r="BV137" s="45">
        <f t="shared" si="27"/>
        <v>1530.1995459755437</v>
      </c>
      <c r="BW137" s="45">
        <f t="shared" si="32"/>
        <v>1530.1995456935927</v>
      </c>
      <c r="BX137" s="45">
        <f t="shared" si="33"/>
        <v>13601.773742004829</v>
      </c>
      <c r="BY137" s="45">
        <f t="shared" si="34"/>
        <v>163221.28490405795</v>
      </c>
      <c r="BZ137" s="45">
        <f t="shared" si="35"/>
        <v>326442.56980811589</v>
      </c>
      <c r="CA137" s="48">
        <v>43101</v>
      </c>
      <c r="CB137" s="49">
        <v>0</v>
      </c>
      <c r="CC137" s="49">
        <v>0</v>
      </c>
    </row>
    <row r="138" spans="1:81">
      <c r="A138" s="41" t="s">
        <v>312</v>
      </c>
      <c r="B138" s="41" t="s">
        <v>16</v>
      </c>
      <c r="C138" s="41" t="s">
        <v>170</v>
      </c>
      <c r="D138" s="42" t="s">
        <v>313</v>
      </c>
      <c r="E138" s="43" t="s">
        <v>62</v>
      </c>
      <c r="F138" s="43" t="s">
        <v>63</v>
      </c>
      <c r="G138" s="43">
        <v>1</v>
      </c>
      <c r="H138" s="44">
        <v>2216.69</v>
      </c>
      <c r="I138" s="45">
        <v>2216.69</v>
      </c>
      <c r="J138" s="45"/>
      <c r="K138" s="45"/>
      <c r="L138" s="45"/>
      <c r="M138" s="45"/>
      <c r="N138" s="45"/>
      <c r="O138" s="45"/>
      <c r="P138" s="45"/>
      <c r="Q138" s="45">
        <v>2216.69</v>
      </c>
      <c r="R138" s="45">
        <v>443.33800000000002</v>
      </c>
      <c r="S138" s="45">
        <v>33.250349999999997</v>
      </c>
      <c r="T138" s="45">
        <v>22.166900000000002</v>
      </c>
      <c r="U138" s="45">
        <v>4.4333800000000005</v>
      </c>
      <c r="V138" s="45">
        <v>55.417250000000003</v>
      </c>
      <c r="W138" s="45">
        <v>177.33520000000001</v>
      </c>
      <c r="X138" s="45">
        <v>66.500699999999995</v>
      </c>
      <c r="Y138" s="45">
        <v>13.300140000000001</v>
      </c>
      <c r="Z138" s="45">
        <v>815.74191999999994</v>
      </c>
      <c r="AA138" s="45">
        <v>184.72416666666666</v>
      </c>
      <c r="AB138" s="45">
        <v>246.29888888888888</v>
      </c>
      <c r="AC138" s="45">
        <v>158.61648444444447</v>
      </c>
      <c r="AD138" s="45">
        <v>589.63954000000001</v>
      </c>
      <c r="AE138" s="45">
        <v>46.99860000000001</v>
      </c>
      <c r="AF138" s="45">
        <v>397</v>
      </c>
      <c r="AG138" s="45">
        <v>0</v>
      </c>
      <c r="AH138" s="45">
        <v>0</v>
      </c>
      <c r="AI138" s="45">
        <v>9.84</v>
      </c>
      <c r="AJ138" s="45">
        <v>0</v>
      </c>
      <c r="AK138" s="45">
        <v>3.0700000000000003</v>
      </c>
      <c r="AL138" s="45">
        <v>0</v>
      </c>
      <c r="AM138" s="45">
        <v>456.90859999999998</v>
      </c>
      <c r="AN138" s="45">
        <v>1862.2900599999998</v>
      </c>
      <c r="AO138" s="45">
        <v>11.124072212577161</v>
      </c>
      <c r="AP138" s="45">
        <v>0.88992577700617292</v>
      </c>
      <c r="AQ138" s="45">
        <v>0.44496288850308646</v>
      </c>
      <c r="AR138" s="45">
        <v>7.7584150000000012</v>
      </c>
      <c r="AS138" s="45">
        <v>2.855096720000001</v>
      </c>
      <c r="AT138" s="45">
        <v>95.317669999999993</v>
      </c>
      <c r="AU138" s="45">
        <v>3.6944833333333338</v>
      </c>
      <c r="AV138" s="45">
        <v>122.08462593141975</v>
      </c>
      <c r="AW138" s="45">
        <v>30.78736111111111</v>
      </c>
      <c r="AX138" s="45">
        <v>18.22611777777778</v>
      </c>
      <c r="AY138" s="45">
        <v>0.46181041666666667</v>
      </c>
      <c r="AZ138" s="45">
        <v>7.3889666666666676</v>
      </c>
      <c r="BA138" s="45">
        <v>2.8734870370370369</v>
      </c>
      <c r="BB138" s="45">
        <v>21.983489427407413</v>
      </c>
      <c r="BC138" s="45">
        <v>81.721232436666668</v>
      </c>
      <c r="BD138" s="45"/>
      <c r="BE138" s="45">
        <v>0</v>
      </c>
      <c r="BF138" s="45">
        <v>81.721232436666668</v>
      </c>
      <c r="BG138" s="45">
        <v>67.580104166666672</v>
      </c>
      <c r="BH138" s="45"/>
      <c r="BI138" s="45">
        <v>0</v>
      </c>
      <c r="BJ138" s="45"/>
      <c r="BK138" s="45"/>
      <c r="BL138" s="45">
        <v>67.580104166666672</v>
      </c>
      <c r="BM138" s="45">
        <v>4350.3660225347521</v>
      </c>
      <c r="BN138" s="45">
        <f t="shared" si="24"/>
        <v>-8.2602882006328366E-8</v>
      </c>
      <c r="BO138" s="45">
        <f t="shared" si="25"/>
        <v>-5.8372703284472042E-8</v>
      </c>
      <c r="BP138" s="46">
        <f t="shared" si="28"/>
        <v>8.5633802816901436</v>
      </c>
      <c r="BQ138" s="46">
        <f t="shared" si="26"/>
        <v>1.8591549295774654</v>
      </c>
      <c r="BR138" s="47">
        <v>2</v>
      </c>
      <c r="BS138" s="46">
        <f t="shared" si="29"/>
        <v>2.2535211267605644</v>
      </c>
      <c r="BT138" s="46">
        <f t="shared" si="30"/>
        <v>11.25</v>
      </c>
      <c r="BU138" s="46">
        <f t="shared" si="31"/>
        <v>12.676056338028173</v>
      </c>
      <c r="BV138" s="45">
        <f t="shared" si="27"/>
        <v>551.45484790907051</v>
      </c>
      <c r="BW138" s="45">
        <f t="shared" si="32"/>
        <v>551.45484776809496</v>
      </c>
      <c r="BX138" s="45">
        <f t="shared" si="33"/>
        <v>4901.8208703028467</v>
      </c>
      <c r="BY138" s="45">
        <f t="shared" si="34"/>
        <v>58821.850443634161</v>
      </c>
      <c r="BZ138" s="45">
        <f t="shared" si="35"/>
        <v>117643.70088726832</v>
      </c>
      <c r="CA138" s="48">
        <v>43101</v>
      </c>
      <c r="CB138" s="49">
        <v>0</v>
      </c>
      <c r="CC138" s="49">
        <v>0</v>
      </c>
    </row>
    <row r="139" spans="1:81">
      <c r="A139" s="41" t="s">
        <v>314</v>
      </c>
      <c r="B139" s="41" t="s">
        <v>17</v>
      </c>
      <c r="C139" s="41" t="s">
        <v>315</v>
      </c>
      <c r="D139" s="42" t="s">
        <v>316</v>
      </c>
      <c r="E139" s="43" t="s">
        <v>62</v>
      </c>
      <c r="F139" s="43" t="s">
        <v>63</v>
      </c>
      <c r="G139" s="43">
        <v>1</v>
      </c>
      <c r="H139" s="44">
        <v>1511.38</v>
      </c>
      <c r="I139" s="45">
        <v>1511.38</v>
      </c>
      <c r="J139" s="45"/>
      <c r="K139" s="45"/>
      <c r="L139" s="45"/>
      <c r="M139" s="45"/>
      <c r="N139" s="45"/>
      <c r="O139" s="45"/>
      <c r="P139" s="45"/>
      <c r="Q139" s="45">
        <v>1511.38</v>
      </c>
      <c r="R139" s="45">
        <v>302.27600000000001</v>
      </c>
      <c r="S139" s="45">
        <v>22.6707</v>
      </c>
      <c r="T139" s="45">
        <v>15.113800000000001</v>
      </c>
      <c r="U139" s="45">
        <v>3.0227600000000003</v>
      </c>
      <c r="V139" s="45">
        <v>37.784500000000001</v>
      </c>
      <c r="W139" s="45">
        <v>120.91040000000001</v>
      </c>
      <c r="X139" s="45">
        <v>45.3414</v>
      </c>
      <c r="Y139" s="45">
        <v>9.0682800000000015</v>
      </c>
      <c r="Z139" s="45">
        <v>556.18784000000005</v>
      </c>
      <c r="AA139" s="45">
        <v>125.94833333333334</v>
      </c>
      <c r="AB139" s="45">
        <v>167.93111111111111</v>
      </c>
      <c r="AC139" s="45">
        <v>108.14763555555558</v>
      </c>
      <c r="AD139" s="45">
        <v>402.02708000000007</v>
      </c>
      <c r="AE139" s="45">
        <v>89.3172</v>
      </c>
      <c r="AF139" s="45">
        <v>397</v>
      </c>
      <c r="AG139" s="45">
        <v>0</v>
      </c>
      <c r="AH139" s="45">
        <v>0</v>
      </c>
      <c r="AI139" s="45">
        <v>0</v>
      </c>
      <c r="AJ139" s="45">
        <v>0</v>
      </c>
      <c r="AK139" s="45">
        <v>3.0700000000000003</v>
      </c>
      <c r="AL139" s="45">
        <v>0</v>
      </c>
      <c r="AM139" s="45">
        <v>489.38720000000001</v>
      </c>
      <c r="AN139" s="45">
        <v>1447.60212</v>
      </c>
      <c r="AO139" s="45">
        <v>7.584596971450619</v>
      </c>
      <c r="AP139" s="45">
        <v>0.60676775771604952</v>
      </c>
      <c r="AQ139" s="45">
        <v>0.30338387885802476</v>
      </c>
      <c r="AR139" s="45">
        <v>5.2898300000000011</v>
      </c>
      <c r="AS139" s="45">
        <v>1.946657440000001</v>
      </c>
      <c r="AT139" s="45">
        <v>64.989339999999999</v>
      </c>
      <c r="AU139" s="45">
        <v>2.518966666666667</v>
      </c>
      <c r="AV139" s="45">
        <v>83.239542714691368</v>
      </c>
      <c r="AW139" s="45">
        <v>20.991388888888888</v>
      </c>
      <c r="AX139" s="45">
        <v>12.426902222222225</v>
      </c>
      <c r="AY139" s="45">
        <v>0.31487083333333332</v>
      </c>
      <c r="AZ139" s="45">
        <v>5.037933333333334</v>
      </c>
      <c r="BA139" s="45">
        <v>1.9591962962962963</v>
      </c>
      <c r="BB139" s="45">
        <v>14.988747299259263</v>
      </c>
      <c r="BC139" s="45">
        <v>55.719038873333346</v>
      </c>
      <c r="BD139" s="45"/>
      <c r="BE139" s="45">
        <v>0</v>
      </c>
      <c r="BF139" s="45">
        <v>55.719038873333346</v>
      </c>
      <c r="BG139" s="45">
        <v>67.580104166666658</v>
      </c>
      <c r="BH139" s="45"/>
      <c r="BI139" s="45">
        <v>0</v>
      </c>
      <c r="BJ139" s="45"/>
      <c r="BK139" s="45"/>
      <c r="BL139" s="45">
        <v>67.580104166666658</v>
      </c>
      <c r="BM139" s="45">
        <v>3165.5208057546915</v>
      </c>
      <c r="BN139" s="45">
        <f t="shared" si="24"/>
        <v>-8.2602882006328366E-8</v>
      </c>
      <c r="BO139" s="45">
        <f t="shared" si="25"/>
        <v>-5.8372703284472042E-8</v>
      </c>
      <c r="BP139" s="46">
        <f t="shared" si="28"/>
        <v>8.5633802816901436</v>
      </c>
      <c r="BQ139" s="46">
        <f t="shared" si="26"/>
        <v>1.8591549295774654</v>
      </c>
      <c r="BR139" s="47">
        <v>2</v>
      </c>
      <c r="BS139" s="46">
        <f t="shared" si="29"/>
        <v>2.2535211267605644</v>
      </c>
      <c r="BT139" s="46">
        <f t="shared" si="30"/>
        <v>11.25</v>
      </c>
      <c r="BU139" s="46">
        <f t="shared" si="31"/>
        <v>12.676056338028173</v>
      </c>
      <c r="BV139" s="45">
        <f t="shared" si="27"/>
        <v>401.2632007115979</v>
      </c>
      <c r="BW139" s="45">
        <f t="shared" si="32"/>
        <v>401.2632005706223</v>
      </c>
      <c r="BX139" s="45">
        <f t="shared" si="33"/>
        <v>3566.7840063253138</v>
      </c>
      <c r="BY139" s="45">
        <f t="shared" si="34"/>
        <v>42801.408075903768</v>
      </c>
      <c r="BZ139" s="45">
        <f t="shared" si="35"/>
        <v>85602.816151807536</v>
      </c>
      <c r="CA139" s="48">
        <v>43101</v>
      </c>
      <c r="CB139" s="49">
        <v>0</v>
      </c>
      <c r="CC139" s="49">
        <v>0</v>
      </c>
    </row>
    <row r="140" spans="1:81">
      <c r="A140" s="41" t="s">
        <v>317</v>
      </c>
      <c r="B140" s="41" t="s">
        <v>78</v>
      </c>
      <c r="C140" s="41" t="s">
        <v>318</v>
      </c>
      <c r="D140" s="42" t="s">
        <v>319</v>
      </c>
      <c r="E140" s="43" t="s">
        <v>62</v>
      </c>
      <c r="F140" s="43" t="s">
        <v>63</v>
      </c>
      <c r="G140" s="43">
        <v>1</v>
      </c>
      <c r="H140" s="44">
        <v>3062.89</v>
      </c>
      <c r="I140" s="45">
        <v>3062.89</v>
      </c>
      <c r="J140" s="45"/>
      <c r="K140" s="45"/>
      <c r="L140" s="45"/>
      <c r="M140" s="45"/>
      <c r="N140" s="45"/>
      <c r="O140" s="45"/>
      <c r="P140" s="45"/>
      <c r="Q140" s="45">
        <v>3062.89</v>
      </c>
      <c r="R140" s="45">
        <v>612.57799999999997</v>
      </c>
      <c r="S140" s="45">
        <v>45.943349999999995</v>
      </c>
      <c r="T140" s="45">
        <v>30.628899999999998</v>
      </c>
      <c r="U140" s="45">
        <v>6.1257799999999998</v>
      </c>
      <c r="V140" s="45">
        <v>76.572249999999997</v>
      </c>
      <c r="W140" s="45">
        <v>245.03119999999998</v>
      </c>
      <c r="X140" s="45">
        <v>91.88669999999999</v>
      </c>
      <c r="Y140" s="45">
        <v>18.37734</v>
      </c>
      <c r="Z140" s="45">
        <v>1127.1435199999999</v>
      </c>
      <c r="AA140" s="45">
        <v>255.24083333333331</v>
      </c>
      <c r="AB140" s="45">
        <v>340.32111111111107</v>
      </c>
      <c r="AC140" s="45">
        <v>219.16679555555558</v>
      </c>
      <c r="AD140" s="45">
        <v>814.72874000000002</v>
      </c>
      <c r="AE140" s="45">
        <v>0</v>
      </c>
      <c r="AF140" s="45">
        <v>397</v>
      </c>
      <c r="AG140" s="45">
        <v>0</v>
      </c>
      <c r="AH140" s="45">
        <v>0</v>
      </c>
      <c r="AI140" s="45">
        <v>0</v>
      </c>
      <c r="AJ140" s="45">
        <v>0</v>
      </c>
      <c r="AK140" s="45">
        <v>3.0700000000000003</v>
      </c>
      <c r="AL140" s="45">
        <v>293.88</v>
      </c>
      <c r="AM140" s="45">
        <v>693.95</v>
      </c>
      <c r="AN140" s="45">
        <v>2635.8222599999999</v>
      </c>
      <c r="AO140" s="45">
        <v>15.37057934992284</v>
      </c>
      <c r="AP140" s="45">
        <v>1.2296463479938271</v>
      </c>
      <c r="AQ140" s="45">
        <v>0.61482317399691355</v>
      </c>
      <c r="AR140" s="45">
        <v>10.720115000000002</v>
      </c>
      <c r="AS140" s="45">
        <v>3.9450023200000013</v>
      </c>
      <c r="AT140" s="45">
        <v>131.70426999999998</v>
      </c>
      <c r="AU140" s="45">
        <v>5.1048166666666672</v>
      </c>
      <c r="AV140" s="45">
        <v>168.68925285858023</v>
      </c>
      <c r="AW140" s="45">
        <v>42.540138888888883</v>
      </c>
      <c r="AX140" s="45">
        <v>25.183762222222224</v>
      </c>
      <c r="AY140" s="45">
        <v>0.63810208333333329</v>
      </c>
      <c r="AZ140" s="45">
        <v>10.209633333333334</v>
      </c>
      <c r="BA140" s="45">
        <v>3.9704129629629628</v>
      </c>
      <c r="BB140" s="45">
        <v>30.375474212592597</v>
      </c>
      <c r="BC140" s="45">
        <v>112.91752370333333</v>
      </c>
      <c r="BD140" s="45"/>
      <c r="BE140" s="45">
        <v>0</v>
      </c>
      <c r="BF140" s="45">
        <v>112.91752370333333</v>
      </c>
      <c r="BG140" s="45">
        <v>88.207604166666698</v>
      </c>
      <c r="BH140" s="45"/>
      <c r="BI140" s="45">
        <v>0</v>
      </c>
      <c r="BJ140" s="45"/>
      <c r="BK140" s="45"/>
      <c r="BL140" s="45">
        <v>88.207604166666698</v>
      </c>
      <c r="BM140" s="45">
        <v>6068.5266407285808</v>
      </c>
      <c r="BN140" s="45">
        <f t="shared" si="24"/>
        <v>-8.2602882006328366E-8</v>
      </c>
      <c r="BO140" s="45">
        <f t="shared" si="25"/>
        <v>-5.8372703284472042E-8</v>
      </c>
      <c r="BP140" s="46">
        <f t="shared" si="28"/>
        <v>8.8629737609329435</v>
      </c>
      <c r="BQ140" s="46">
        <f t="shared" si="26"/>
        <v>1.9241982507288626</v>
      </c>
      <c r="BR140" s="47">
        <v>5</v>
      </c>
      <c r="BS140" s="46">
        <f t="shared" si="29"/>
        <v>5.8309037900874632</v>
      </c>
      <c r="BT140" s="46">
        <f t="shared" si="30"/>
        <v>14.25</v>
      </c>
      <c r="BU140" s="46">
        <f t="shared" si="31"/>
        <v>16.618075801749271</v>
      </c>
      <c r="BV140" s="45">
        <f t="shared" si="27"/>
        <v>1008.4723571821969</v>
      </c>
      <c r="BW140" s="45">
        <f t="shared" si="32"/>
        <v>1008.4723570412214</v>
      </c>
      <c r="BX140" s="45">
        <f t="shared" si="33"/>
        <v>7076.9989977698024</v>
      </c>
      <c r="BY140" s="45">
        <f t="shared" si="34"/>
        <v>84923.987973237628</v>
      </c>
      <c r="BZ140" s="45">
        <f t="shared" si="35"/>
        <v>169847.97594647526</v>
      </c>
      <c r="CA140" s="48">
        <v>43101</v>
      </c>
      <c r="CB140" s="49">
        <v>0</v>
      </c>
      <c r="CC140" s="49">
        <v>0</v>
      </c>
    </row>
    <row r="141" spans="1:81">
      <c r="A141" s="41" t="s">
        <v>317</v>
      </c>
      <c r="B141" s="41" t="s">
        <v>78</v>
      </c>
      <c r="C141" s="41" t="s">
        <v>318</v>
      </c>
      <c r="D141" s="42" t="s">
        <v>320</v>
      </c>
      <c r="E141" s="43" t="s">
        <v>62</v>
      </c>
      <c r="F141" s="43" t="s">
        <v>64</v>
      </c>
      <c r="G141" s="43">
        <v>1</v>
      </c>
      <c r="H141" s="44">
        <v>3062.89</v>
      </c>
      <c r="I141" s="45">
        <v>3062.89</v>
      </c>
      <c r="J141" s="45"/>
      <c r="K141" s="45"/>
      <c r="L141" s="45"/>
      <c r="M141" s="45"/>
      <c r="N141" s="45"/>
      <c r="O141" s="45"/>
      <c r="P141" s="45"/>
      <c r="Q141" s="45">
        <v>3062.89</v>
      </c>
      <c r="R141" s="45">
        <v>612.57799999999997</v>
      </c>
      <c r="S141" s="45">
        <v>45.943349999999995</v>
      </c>
      <c r="T141" s="45">
        <v>30.628899999999998</v>
      </c>
      <c r="U141" s="45">
        <v>6.1257799999999998</v>
      </c>
      <c r="V141" s="45">
        <v>76.572249999999997</v>
      </c>
      <c r="W141" s="45">
        <v>245.03119999999998</v>
      </c>
      <c r="X141" s="45">
        <v>91.88669999999999</v>
      </c>
      <c r="Y141" s="45">
        <v>18.37734</v>
      </c>
      <c r="Z141" s="45">
        <v>1127.1435199999999</v>
      </c>
      <c r="AA141" s="45">
        <v>255.24083333333331</v>
      </c>
      <c r="AB141" s="45">
        <v>340.32111111111107</v>
      </c>
      <c r="AC141" s="45">
        <v>219.16679555555558</v>
      </c>
      <c r="AD141" s="45">
        <v>814.72874000000002</v>
      </c>
      <c r="AE141" s="45">
        <v>0</v>
      </c>
      <c r="AF141" s="45">
        <v>397</v>
      </c>
      <c r="AG141" s="45">
        <v>0</v>
      </c>
      <c r="AH141" s="45">
        <v>0</v>
      </c>
      <c r="AI141" s="45">
        <v>0</v>
      </c>
      <c r="AJ141" s="45">
        <v>0</v>
      </c>
      <c r="AK141" s="45">
        <v>3.0700000000000003</v>
      </c>
      <c r="AL141" s="45">
        <v>293.88</v>
      </c>
      <c r="AM141" s="45">
        <v>693.95</v>
      </c>
      <c r="AN141" s="45">
        <v>2635.8222599999999</v>
      </c>
      <c r="AO141" s="45">
        <v>15.37057934992284</v>
      </c>
      <c r="AP141" s="45">
        <v>1.2296463479938271</v>
      </c>
      <c r="AQ141" s="45">
        <v>0.61482317399691355</v>
      </c>
      <c r="AR141" s="45">
        <v>10.720115000000002</v>
      </c>
      <c r="AS141" s="45">
        <v>3.9450023200000013</v>
      </c>
      <c r="AT141" s="45">
        <v>131.70426999999998</v>
      </c>
      <c r="AU141" s="45">
        <v>5.1048166666666672</v>
      </c>
      <c r="AV141" s="45">
        <v>168.68925285858023</v>
      </c>
      <c r="AW141" s="45">
        <v>42.540138888888883</v>
      </c>
      <c r="AX141" s="45">
        <v>25.183762222222224</v>
      </c>
      <c r="AY141" s="45">
        <v>0.63810208333333329</v>
      </c>
      <c r="AZ141" s="45">
        <v>10.209633333333334</v>
      </c>
      <c r="BA141" s="45">
        <v>3.9704129629629628</v>
      </c>
      <c r="BB141" s="45">
        <v>30.375474212592597</v>
      </c>
      <c r="BC141" s="45">
        <v>112.91752370333333</v>
      </c>
      <c r="BD141" s="45"/>
      <c r="BE141" s="45">
        <v>0</v>
      </c>
      <c r="BF141" s="45">
        <v>112.91752370333333</v>
      </c>
      <c r="BG141" s="45">
        <v>88.207604166666698</v>
      </c>
      <c r="BH141" s="45"/>
      <c r="BI141" s="45">
        <v>0</v>
      </c>
      <c r="BJ141" s="45"/>
      <c r="BK141" s="45"/>
      <c r="BL141" s="45">
        <v>88.207604166666698</v>
      </c>
      <c r="BM141" s="45">
        <v>6068.5266407285808</v>
      </c>
      <c r="BN141" s="45">
        <f t="shared" si="24"/>
        <v>-8.2602882006328366E-8</v>
      </c>
      <c r="BO141" s="45">
        <f t="shared" si="25"/>
        <v>-5.8372703284472042E-8</v>
      </c>
      <c r="BP141" s="46">
        <f t="shared" si="28"/>
        <v>8.8629737609329435</v>
      </c>
      <c r="BQ141" s="46">
        <f t="shared" si="26"/>
        <v>1.9241982507288626</v>
      </c>
      <c r="BR141" s="47">
        <v>5</v>
      </c>
      <c r="BS141" s="46">
        <f t="shared" si="29"/>
        <v>5.8309037900874632</v>
      </c>
      <c r="BT141" s="46">
        <f t="shared" si="30"/>
        <v>14.25</v>
      </c>
      <c r="BU141" s="46">
        <f t="shared" si="31"/>
        <v>16.618075801749271</v>
      </c>
      <c r="BV141" s="45">
        <f t="shared" si="27"/>
        <v>1008.4723571821969</v>
      </c>
      <c r="BW141" s="45">
        <f t="shared" si="32"/>
        <v>1008.4723570412214</v>
      </c>
      <c r="BX141" s="45">
        <f t="shared" si="33"/>
        <v>7076.9989977698024</v>
      </c>
      <c r="BY141" s="45">
        <f t="shared" si="34"/>
        <v>84923.987973237628</v>
      </c>
      <c r="BZ141" s="45">
        <f t="shared" si="35"/>
        <v>169847.97594647526</v>
      </c>
      <c r="CA141" s="48">
        <v>43101</v>
      </c>
      <c r="CB141" s="49">
        <v>0</v>
      </c>
      <c r="CC141" s="49">
        <v>0</v>
      </c>
    </row>
    <row r="142" spans="1:81">
      <c r="A142" s="41" t="s">
        <v>321</v>
      </c>
      <c r="B142" s="41" t="s">
        <v>15</v>
      </c>
      <c r="C142" s="41" t="s">
        <v>189</v>
      </c>
      <c r="D142" s="42" t="s">
        <v>322</v>
      </c>
      <c r="E142" s="43" t="s">
        <v>62</v>
      </c>
      <c r="F142" s="43" t="s">
        <v>63</v>
      </c>
      <c r="G142" s="43">
        <v>2</v>
      </c>
      <c r="H142" s="44">
        <v>1281.1600000000001</v>
      </c>
      <c r="I142" s="45">
        <v>2562.3200000000002</v>
      </c>
      <c r="J142" s="45"/>
      <c r="K142" s="45"/>
      <c r="L142" s="45">
        <v>389.02728438095244</v>
      </c>
      <c r="M142" s="45"/>
      <c r="N142" s="45"/>
      <c r="O142" s="45"/>
      <c r="P142" s="45"/>
      <c r="Q142" s="45">
        <v>2951.3472843809527</v>
      </c>
      <c r="R142" s="45">
        <v>590.26945687619059</v>
      </c>
      <c r="S142" s="45">
        <v>44.270209265714286</v>
      </c>
      <c r="T142" s="45">
        <v>29.513472843809527</v>
      </c>
      <c r="U142" s="45">
        <v>5.9026945687619055</v>
      </c>
      <c r="V142" s="45">
        <v>73.783682109523824</v>
      </c>
      <c r="W142" s="45">
        <v>236.10778275047622</v>
      </c>
      <c r="X142" s="45">
        <v>88.540418531428571</v>
      </c>
      <c r="Y142" s="45">
        <v>17.708083706285716</v>
      </c>
      <c r="Z142" s="45">
        <v>1086.0958006521905</v>
      </c>
      <c r="AA142" s="45">
        <v>245.94560703174605</v>
      </c>
      <c r="AB142" s="45">
        <v>327.92747604232807</v>
      </c>
      <c r="AC142" s="45">
        <v>211.18529457125931</v>
      </c>
      <c r="AD142" s="45">
        <v>785.05837764533339</v>
      </c>
      <c r="AE142" s="45">
        <v>206.26079999999999</v>
      </c>
      <c r="AF142" s="45">
        <v>794</v>
      </c>
      <c r="AG142" s="45">
        <v>0</v>
      </c>
      <c r="AH142" s="45">
        <v>0</v>
      </c>
      <c r="AI142" s="45">
        <v>0</v>
      </c>
      <c r="AJ142" s="45">
        <v>0</v>
      </c>
      <c r="AK142" s="45">
        <v>6.1400000000000006</v>
      </c>
      <c r="AL142" s="45">
        <v>0</v>
      </c>
      <c r="AM142" s="45">
        <v>1006.4008</v>
      </c>
      <c r="AN142" s="45">
        <v>2877.554978297524</v>
      </c>
      <c r="AO142" s="45">
        <v>14.810821682710356</v>
      </c>
      <c r="AP142" s="45">
        <v>1.1848657346168285</v>
      </c>
      <c r="AQ142" s="45">
        <v>0.59243286730841427</v>
      </c>
      <c r="AR142" s="45">
        <v>10.329715495333335</v>
      </c>
      <c r="AS142" s="45">
        <v>3.8013353022826686</v>
      </c>
      <c r="AT142" s="45">
        <v>126.90793322838095</v>
      </c>
      <c r="AU142" s="45">
        <v>4.9189121406349212</v>
      </c>
      <c r="AV142" s="45">
        <v>162.54601645126746</v>
      </c>
      <c r="AW142" s="45">
        <v>40.990934505291008</v>
      </c>
      <c r="AX142" s="45">
        <v>24.266633227132278</v>
      </c>
      <c r="AY142" s="45">
        <v>0.61486401757936515</v>
      </c>
      <c r="AZ142" s="45">
        <v>9.8378242812698424</v>
      </c>
      <c r="BA142" s="45">
        <v>3.8258205538271608</v>
      </c>
      <c r="BB142" s="45">
        <v>29.269276183316681</v>
      </c>
      <c r="BC142" s="45">
        <v>108.80535276841633</v>
      </c>
      <c r="BD142" s="45">
        <v>326.75630648503403</v>
      </c>
      <c r="BE142" s="45">
        <v>326.75630648503403</v>
      </c>
      <c r="BF142" s="45">
        <v>435.56165925345033</v>
      </c>
      <c r="BG142" s="45">
        <v>135.16020833333332</v>
      </c>
      <c r="BH142" s="45"/>
      <c r="BI142" s="45">
        <v>0</v>
      </c>
      <c r="BJ142" s="45"/>
      <c r="BK142" s="45"/>
      <c r="BL142" s="45">
        <v>135.16020833333332</v>
      </c>
      <c r="BM142" s="45">
        <v>6562.1701467165294</v>
      </c>
      <c r="BN142" s="45">
        <f t="shared" si="24"/>
        <v>-1.6520576401265673E-7</v>
      </c>
      <c r="BO142" s="45">
        <f t="shared" si="25"/>
        <v>-1.1674540656894408E-7</v>
      </c>
      <c r="BP142" s="46">
        <f t="shared" si="28"/>
        <v>8.6609686609686669</v>
      </c>
      <c r="BQ142" s="46">
        <f t="shared" si="26"/>
        <v>1.8803418803418819</v>
      </c>
      <c r="BR142" s="47">
        <v>3</v>
      </c>
      <c r="BS142" s="46">
        <f t="shared" si="29"/>
        <v>3.4188034188034218</v>
      </c>
      <c r="BT142" s="46">
        <f t="shared" si="30"/>
        <v>12.25</v>
      </c>
      <c r="BU142" s="46">
        <f t="shared" si="31"/>
        <v>13.960113960113972</v>
      </c>
      <c r="BV142" s="45">
        <f t="shared" si="27"/>
        <v>916.08643069884488</v>
      </c>
      <c r="BW142" s="45">
        <f t="shared" si="32"/>
        <v>916.08643041689368</v>
      </c>
      <c r="BX142" s="45">
        <f t="shared" si="33"/>
        <v>7478.256577133423</v>
      </c>
      <c r="BY142" s="45">
        <f t="shared" si="34"/>
        <v>89739.078925601076</v>
      </c>
      <c r="BZ142" s="45">
        <f t="shared" si="35"/>
        <v>179478.15785120215</v>
      </c>
      <c r="CA142" s="48">
        <v>43101</v>
      </c>
      <c r="CB142" s="49">
        <v>0</v>
      </c>
      <c r="CC142" s="49">
        <v>0</v>
      </c>
    </row>
    <row r="143" spans="1:81">
      <c r="A143" s="41" t="s">
        <v>321</v>
      </c>
      <c r="B143" s="41" t="s">
        <v>66</v>
      </c>
      <c r="C143" s="41" t="s">
        <v>189</v>
      </c>
      <c r="D143" s="42" t="s">
        <v>323</v>
      </c>
      <c r="E143" s="43" t="s">
        <v>62</v>
      </c>
      <c r="F143" s="43" t="s">
        <v>63</v>
      </c>
      <c r="G143" s="43">
        <v>1</v>
      </c>
      <c r="H143" s="44">
        <v>1281.1600000000001</v>
      </c>
      <c r="I143" s="45">
        <v>1281.1600000000001</v>
      </c>
      <c r="J143" s="45"/>
      <c r="K143" s="45"/>
      <c r="L143" s="45"/>
      <c r="M143" s="45"/>
      <c r="N143" s="45"/>
      <c r="O143" s="45"/>
      <c r="P143" s="45"/>
      <c r="Q143" s="45">
        <v>1281.1600000000001</v>
      </c>
      <c r="R143" s="45">
        <v>256.23200000000003</v>
      </c>
      <c r="S143" s="45">
        <v>19.217400000000001</v>
      </c>
      <c r="T143" s="45">
        <v>12.8116</v>
      </c>
      <c r="U143" s="45">
        <v>2.5623200000000002</v>
      </c>
      <c r="V143" s="45">
        <v>32.029000000000003</v>
      </c>
      <c r="W143" s="45">
        <v>102.4928</v>
      </c>
      <c r="X143" s="45">
        <v>38.434800000000003</v>
      </c>
      <c r="Y143" s="45">
        <v>7.6869600000000009</v>
      </c>
      <c r="Z143" s="45">
        <v>471.46688</v>
      </c>
      <c r="AA143" s="45">
        <v>106.76333333333334</v>
      </c>
      <c r="AB143" s="45">
        <v>142.35111111111112</v>
      </c>
      <c r="AC143" s="45">
        <v>91.674115555555574</v>
      </c>
      <c r="AD143" s="45">
        <v>340.78856000000007</v>
      </c>
      <c r="AE143" s="45">
        <v>103.13039999999999</v>
      </c>
      <c r="AF143" s="45">
        <v>397</v>
      </c>
      <c r="AG143" s="45">
        <v>0</v>
      </c>
      <c r="AH143" s="45">
        <v>0</v>
      </c>
      <c r="AI143" s="45">
        <v>0</v>
      </c>
      <c r="AJ143" s="45">
        <v>0</v>
      </c>
      <c r="AK143" s="45">
        <v>3.0700000000000003</v>
      </c>
      <c r="AL143" s="45">
        <v>0</v>
      </c>
      <c r="AM143" s="45">
        <v>503.2004</v>
      </c>
      <c r="AN143" s="45">
        <v>1315.4558400000001</v>
      </c>
      <c r="AO143" s="45">
        <v>6.4292780478395075</v>
      </c>
      <c r="AP143" s="45">
        <v>0.51434224382716054</v>
      </c>
      <c r="AQ143" s="45">
        <v>0.25717112191358027</v>
      </c>
      <c r="AR143" s="45">
        <v>4.4840600000000013</v>
      </c>
      <c r="AS143" s="45">
        <v>1.6501340800000008</v>
      </c>
      <c r="AT143" s="45">
        <v>55.089880000000001</v>
      </c>
      <c r="AU143" s="45">
        <v>2.1352666666666669</v>
      </c>
      <c r="AV143" s="45">
        <v>70.560132160246923</v>
      </c>
      <c r="AW143" s="45">
        <v>17.79388888888889</v>
      </c>
      <c r="AX143" s="45">
        <v>10.533982222222223</v>
      </c>
      <c r="AY143" s="45">
        <v>0.26690833333333336</v>
      </c>
      <c r="AZ143" s="45">
        <v>4.2705333333333337</v>
      </c>
      <c r="BA143" s="45">
        <v>1.660762962962963</v>
      </c>
      <c r="BB143" s="45">
        <v>12.705595872592596</v>
      </c>
      <c r="BC143" s="45">
        <v>47.23167161333334</v>
      </c>
      <c r="BD143" s="45">
        <v>174.70363636363635</v>
      </c>
      <c r="BE143" s="45">
        <v>174.70363636363635</v>
      </c>
      <c r="BF143" s="45">
        <v>221.93530797696968</v>
      </c>
      <c r="BG143" s="45">
        <v>67.580104166666672</v>
      </c>
      <c r="BH143" s="45"/>
      <c r="BI143" s="45">
        <v>0</v>
      </c>
      <c r="BJ143" s="45"/>
      <c r="BK143" s="45"/>
      <c r="BL143" s="45">
        <v>67.580104166666672</v>
      </c>
      <c r="BM143" s="45">
        <v>2956.6913843038842</v>
      </c>
      <c r="BN143" s="45">
        <f t="shared" si="24"/>
        <v>-8.2602882006328366E-8</v>
      </c>
      <c r="BO143" s="45">
        <f t="shared" si="25"/>
        <v>-5.8372703284472042E-8</v>
      </c>
      <c r="BP143" s="46">
        <f t="shared" si="28"/>
        <v>8.6609686609686669</v>
      </c>
      <c r="BQ143" s="46">
        <f t="shared" si="26"/>
        <v>1.8803418803418819</v>
      </c>
      <c r="BR143" s="47">
        <v>3</v>
      </c>
      <c r="BS143" s="46">
        <f t="shared" si="29"/>
        <v>3.4188034188034218</v>
      </c>
      <c r="BT143" s="46">
        <f t="shared" si="30"/>
        <v>12.25</v>
      </c>
      <c r="BU143" s="46">
        <f t="shared" si="31"/>
        <v>13.960113960113972</v>
      </c>
      <c r="BV143" s="45">
        <f t="shared" si="27"/>
        <v>412.75748667801321</v>
      </c>
      <c r="BW143" s="45">
        <f t="shared" si="32"/>
        <v>412.75748653703761</v>
      </c>
      <c r="BX143" s="45">
        <f t="shared" si="33"/>
        <v>3369.4488708409217</v>
      </c>
      <c r="BY143" s="45">
        <f t="shared" si="34"/>
        <v>40433.386450091057</v>
      </c>
      <c r="BZ143" s="45">
        <f t="shared" si="35"/>
        <v>80866.772900182114</v>
      </c>
      <c r="CA143" s="48">
        <v>43101</v>
      </c>
      <c r="CB143" s="49">
        <v>0</v>
      </c>
      <c r="CC143" s="49">
        <v>0</v>
      </c>
    </row>
    <row r="144" spans="1:81">
      <c r="A144" s="41" t="s">
        <v>324</v>
      </c>
      <c r="B144" s="41" t="s">
        <v>78</v>
      </c>
      <c r="C144" s="41" t="s">
        <v>325</v>
      </c>
      <c r="D144" s="42" t="s">
        <v>326</v>
      </c>
      <c r="E144" s="43" t="s">
        <v>62</v>
      </c>
      <c r="F144" s="43" t="s">
        <v>63</v>
      </c>
      <c r="G144" s="43">
        <v>1</v>
      </c>
      <c r="H144" s="44">
        <v>2973.68</v>
      </c>
      <c r="I144" s="45">
        <v>2973.68</v>
      </c>
      <c r="J144" s="45"/>
      <c r="K144" s="45"/>
      <c r="L144" s="45"/>
      <c r="M144" s="45"/>
      <c r="N144" s="45"/>
      <c r="O144" s="45"/>
      <c r="P144" s="45"/>
      <c r="Q144" s="45">
        <v>2973.68</v>
      </c>
      <c r="R144" s="45">
        <v>594.73599999999999</v>
      </c>
      <c r="S144" s="45">
        <v>44.605199999999996</v>
      </c>
      <c r="T144" s="45">
        <v>29.736799999999999</v>
      </c>
      <c r="U144" s="45">
        <v>5.9473599999999998</v>
      </c>
      <c r="V144" s="45">
        <v>74.341999999999999</v>
      </c>
      <c r="W144" s="45">
        <v>237.89439999999999</v>
      </c>
      <c r="X144" s="45">
        <v>89.210399999999993</v>
      </c>
      <c r="Y144" s="45">
        <v>17.842079999999999</v>
      </c>
      <c r="Z144" s="45">
        <v>1094.3142399999999</v>
      </c>
      <c r="AA144" s="45">
        <v>247.80666666666664</v>
      </c>
      <c r="AB144" s="45">
        <v>330.40888888888884</v>
      </c>
      <c r="AC144" s="45">
        <v>212.78332444444447</v>
      </c>
      <c r="AD144" s="45">
        <v>790.99887999999999</v>
      </c>
      <c r="AE144" s="45">
        <v>1.5792000000000144</v>
      </c>
      <c r="AF144" s="45">
        <v>324.39999999999998</v>
      </c>
      <c r="AG144" s="45">
        <v>0</v>
      </c>
      <c r="AH144" s="45">
        <v>0</v>
      </c>
      <c r="AI144" s="45">
        <v>0</v>
      </c>
      <c r="AJ144" s="45">
        <v>0</v>
      </c>
      <c r="AK144" s="45">
        <v>3.0700000000000003</v>
      </c>
      <c r="AL144" s="45">
        <v>293.88</v>
      </c>
      <c r="AM144" s="45">
        <v>622.92920000000004</v>
      </c>
      <c r="AN144" s="45">
        <v>2508.2423200000003</v>
      </c>
      <c r="AO144" s="45">
        <v>14.922894521604938</v>
      </c>
      <c r="AP144" s="45">
        <v>1.193831561728395</v>
      </c>
      <c r="AQ144" s="45">
        <v>0.5969157808641975</v>
      </c>
      <c r="AR144" s="45">
        <v>10.40788</v>
      </c>
      <c r="AS144" s="45">
        <v>3.8300998400000013</v>
      </c>
      <c r="AT144" s="45">
        <v>127.86823999999999</v>
      </c>
      <c r="AU144" s="45">
        <v>4.9561333333333337</v>
      </c>
      <c r="AV144" s="45">
        <v>163.77599503753086</v>
      </c>
      <c r="AW144" s="45">
        <v>41.301111111111105</v>
      </c>
      <c r="AX144" s="45">
        <v>24.450257777777779</v>
      </c>
      <c r="AY144" s="45">
        <v>0.6195166666666666</v>
      </c>
      <c r="AZ144" s="45">
        <v>9.9122666666666674</v>
      </c>
      <c r="BA144" s="45">
        <v>3.8547703703703702</v>
      </c>
      <c r="BB144" s="45">
        <v>29.490755514074078</v>
      </c>
      <c r="BC144" s="45">
        <v>109.62867810666668</v>
      </c>
      <c r="BD144" s="45"/>
      <c r="BE144" s="45">
        <v>0</v>
      </c>
      <c r="BF144" s="45">
        <v>109.62867810666668</v>
      </c>
      <c r="BG144" s="45">
        <v>88.207604166666698</v>
      </c>
      <c r="BH144" s="45"/>
      <c r="BI144" s="45">
        <v>0</v>
      </c>
      <c r="BJ144" s="45"/>
      <c r="BK144" s="45"/>
      <c r="BL144" s="45">
        <v>88.207604166666698</v>
      </c>
      <c r="BM144" s="45">
        <v>5843.5345973108642</v>
      </c>
      <c r="BN144" s="45">
        <f t="shared" si="24"/>
        <v>-8.2602882006328366E-8</v>
      </c>
      <c r="BO144" s="45">
        <f t="shared" si="25"/>
        <v>-5.8372703284472042E-8</v>
      </c>
      <c r="BP144" s="46">
        <f t="shared" si="28"/>
        <v>8.5633802816901436</v>
      </c>
      <c r="BQ144" s="46">
        <f t="shared" si="26"/>
        <v>1.8591549295774654</v>
      </c>
      <c r="BR144" s="47">
        <v>2</v>
      </c>
      <c r="BS144" s="46">
        <f t="shared" si="29"/>
        <v>2.2535211267605644</v>
      </c>
      <c r="BT144" s="46">
        <f t="shared" si="30"/>
        <v>11.25</v>
      </c>
      <c r="BU144" s="46">
        <f t="shared" si="31"/>
        <v>12.676056338028173</v>
      </c>
      <c r="BV144" s="45">
        <f t="shared" si="27"/>
        <v>740.72973766942278</v>
      </c>
      <c r="BW144" s="45">
        <f t="shared" si="32"/>
        <v>740.72973752844723</v>
      </c>
      <c r="BX144" s="45">
        <f t="shared" si="33"/>
        <v>6584.2643348393112</v>
      </c>
      <c r="BY144" s="45">
        <f t="shared" si="34"/>
        <v>79011.172018071738</v>
      </c>
      <c r="BZ144" s="45">
        <f t="shared" si="35"/>
        <v>158022.34403614348</v>
      </c>
      <c r="CA144" s="50">
        <v>42736</v>
      </c>
      <c r="CB144" s="49">
        <v>0</v>
      </c>
      <c r="CC144" s="49">
        <v>0</v>
      </c>
    </row>
    <row r="145" spans="1:81">
      <c r="A145" s="41" t="s">
        <v>324</v>
      </c>
      <c r="B145" s="41" t="s">
        <v>78</v>
      </c>
      <c r="C145" s="41" t="s">
        <v>325</v>
      </c>
      <c r="D145" s="42" t="s">
        <v>327</v>
      </c>
      <c r="E145" s="43" t="s">
        <v>62</v>
      </c>
      <c r="F145" s="43" t="s">
        <v>64</v>
      </c>
      <c r="G145" s="43">
        <v>1</v>
      </c>
      <c r="H145" s="44">
        <v>2973.68</v>
      </c>
      <c r="I145" s="45">
        <v>2973.68</v>
      </c>
      <c r="J145" s="45"/>
      <c r="K145" s="45"/>
      <c r="L145" s="45"/>
      <c r="M145" s="45"/>
      <c r="N145" s="45"/>
      <c r="O145" s="45"/>
      <c r="P145" s="45"/>
      <c r="Q145" s="45">
        <v>2973.68</v>
      </c>
      <c r="R145" s="45">
        <v>594.73599999999999</v>
      </c>
      <c r="S145" s="45">
        <v>44.605199999999996</v>
      </c>
      <c r="T145" s="45">
        <v>29.736799999999999</v>
      </c>
      <c r="U145" s="45">
        <v>5.9473599999999998</v>
      </c>
      <c r="V145" s="45">
        <v>74.341999999999999</v>
      </c>
      <c r="W145" s="45">
        <v>237.89439999999999</v>
      </c>
      <c r="X145" s="45">
        <v>89.210399999999993</v>
      </c>
      <c r="Y145" s="45">
        <v>17.842079999999999</v>
      </c>
      <c r="Z145" s="45">
        <v>1094.3142399999999</v>
      </c>
      <c r="AA145" s="45">
        <v>247.80666666666664</v>
      </c>
      <c r="AB145" s="45">
        <v>330.40888888888884</v>
      </c>
      <c r="AC145" s="45">
        <v>212.78332444444447</v>
      </c>
      <c r="AD145" s="45">
        <v>790.99887999999999</v>
      </c>
      <c r="AE145" s="45">
        <v>1.5792000000000144</v>
      </c>
      <c r="AF145" s="45">
        <v>324.39999999999998</v>
      </c>
      <c r="AG145" s="45">
        <v>0</v>
      </c>
      <c r="AH145" s="45">
        <v>0</v>
      </c>
      <c r="AI145" s="45">
        <v>0</v>
      </c>
      <c r="AJ145" s="45">
        <v>0</v>
      </c>
      <c r="AK145" s="45">
        <v>3.0700000000000003</v>
      </c>
      <c r="AL145" s="45">
        <v>293.88</v>
      </c>
      <c r="AM145" s="45">
        <v>622.92920000000004</v>
      </c>
      <c r="AN145" s="45">
        <v>2508.2423200000003</v>
      </c>
      <c r="AO145" s="45">
        <v>14.922894521604938</v>
      </c>
      <c r="AP145" s="45">
        <v>1.193831561728395</v>
      </c>
      <c r="AQ145" s="45">
        <v>0.5969157808641975</v>
      </c>
      <c r="AR145" s="45">
        <v>10.40788</v>
      </c>
      <c r="AS145" s="45">
        <v>3.8300998400000013</v>
      </c>
      <c r="AT145" s="45">
        <v>127.86823999999999</v>
      </c>
      <c r="AU145" s="45">
        <v>4.9561333333333337</v>
      </c>
      <c r="AV145" s="45">
        <v>163.77599503753086</v>
      </c>
      <c r="AW145" s="45">
        <v>41.301111111111105</v>
      </c>
      <c r="AX145" s="45">
        <v>24.450257777777779</v>
      </c>
      <c r="AY145" s="45">
        <v>0.6195166666666666</v>
      </c>
      <c r="AZ145" s="45">
        <v>9.9122666666666674</v>
      </c>
      <c r="BA145" s="45">
        <v>3.8547703703703702</v>
      </c>
      <c r="BB145" s="45">
        <v>29.490755514074078</v>
      </c>
      <c r="BC145" s="45">
        <v>109.62867810666668</v>
      </c>
      <c r="BD145" s="45"/>
      <c r="BE145" s="45">
        <v>0</v>
      </c>
      <c r="BF145" s="45">
        <v>109.62867810666668</v>
      </c>
      <c r="BG145" s="45">
        <v>88.207604166666698</v>
      </c>
      <c r="BH145" s="45"/>
      <c r="BI145" s="45">
        <v>0</v>
      </c>
      <c r="BJ145" s="45"/>
      <c r="BK145" s="45"/>
      <c r="BL145" s="45">
        <v>88.207604166666698</v>
      </c>
      <c r="BM145" s="45">
        <v>5843.5345973108642</v>
      </c>
      <c r="BN145" s="45">
        <f t="shared" si="24"/>
        <v>-8.2602882006328366E-8</v>
      </c>
      <c r="BO145" s="45">
        <f t="shared" si="25"/>
        <v>-5.8372703284472042E-8</v>
      </c>
      <c r="BP145" s="46">
        <f t="shared" si="28"/>
        <v>8.5633802816901436</v>
      </c>
      <c r="BQ145" s="46">
        <f t="shared" si="26"/>
        <v>1.8591549295774654</v>
      </c>
      <c r="BR145" s="47">
        <v>2</v>
      </c>
      <c r="BS145" s="46">
        <f t="shared" si="29"/>
        <v>2.2535211267605644</v>
      </c>
      <c r="BT145" s="46">
        <f t="shared" si="30"/>
        <v>11.25</v>
      </c>
      <c r="BU145" s="46">
        <f t="shared" si="31"/>
        <v>12.676056338028173</v>
      </c>
      <c r="BV145" s="45">
        <f t="shared" si="27"/>
        <v>740.72973766942278</v>
      </c>
      <c r="BW145" s="45">
        <f t="shared" si="32"/>
        <v>740.72973752844723</v>
      </c>
      <c r="BX145" s="45">
        <f t="shared" si="33"/>
        <v>6584.2643348393112</v>
      </c>
      <c r="BY145" s="45">
        <f t="shared" si="34"/>
        <v>79011.172018071738</v>
      </c>
      <c r="BZ145" s="45">
        <f t="shared" si="35"/>
        <v>158022.34403614348</v>
      </c>
      <c r="CA145" s="50">
        <v>42736</v>
      </c>
      <c r="CB145" s="49">
        <v>0</v>
      </c>
      <c r="CC145" s="49">
        <v>0</v>
      </c>
    </row>
    <row r="146" spans="1:81">
      <c r="A146" s="41" t="s">
        <v>324</v>
      </c>
      <c r="B146" s="41" t="s">
        <v>66</v>
      </c>
      <c r="C146" s="41" t="s">
        <v>238</v>
      </c>
      <c r="D146" s="42" t="s">
        <v>328</v>
      </c>
      <c r="E146" s="43" t="s">
        <v>62</v>
      </c>
      <c r="F146" s="43" t="s">
        <v>63</v>
      </c>
      <c r="G146" s="43">
        <v>1</v>
      </c>
      <c r="H146" s="44">
        <v>1281.1600000000001</v>
      </c>
      <c r="I146" s="45">
        <v>1281.1600000000001</v>
      </c>
      <c r="J146" s="45"/>
      <c r="K146" s="45"/>
      <c r="L146" s="45"/>
      <c r="M146" s="45"/>
      <c r="N146" s="45"/>
      <c r="O146" s="45"/>
      <c r="P146" s="45"/>
      <c r="Q146" s="45">
        <v>1281.1600000000001</v>
      </c>
      <c r="R146" s="45">
        <v>256.23200000000003</v>
      </c>
      <c r="S146" s="45">
        <v>19.217400000000001</v>
      </c>
      <c r="T146" s="45">
        <v>12.8116</v>
      </c>
      <c r="U146" s="45">
        <v>2.5623200000000002</v>
      </c>
      <c r="V146" s="45">
        <v>32.029000000000003</v>
      </c>
      <c r="W146" s="45">
        <v>102.4928</v>
      </c>
      <c r="X146" s="45">
        <v>38.434800000000003</v>
      </c>
      <c r="Y146" s="45">
        <v>7.6869600000000009</v>
      </c>
      <c r="Z146" s="45">
        <v>471.46688</v>
      </c>
      <c r="AA146" s="45">
        <v>106.76333333333334</v>
      </c>
      <c r="AB146" s="45">
        <v>142.35111111111112</v>
      </c>
      <c r="AC146" s="45">
        <v>91.674115555555574</v>
      </c>
      <c r="AD146" s="45">
        <v>340.78856000000007</v>
      </c>
      <c r="AE146" s="45">
        <v>103.13039999999999</v>
      </c>
      <c r="AF146" s="45">
        <v>397</v>
      </c>
      <c r="AG146" s="45">
        <v>0</v>
      </c>
      <c r="AH146" s="45">
        <v>33.44</v>
      </c>
      <c r="AI146" s="45">
        <v>0</v>
      </c>
      <c r="AJ146" s="45">
        <v>0</v>
      </c>
      <c r="AK146" s="45">
        <v>3.0700000000000003</v>
      </c>
      <c r="AL146" s="45">
        <v>0</v>
      </c>
      <c r="AM146" s="45">
        <v>536.64040000000011</v>
      </c>
      <c r="AN146" s="45">
        <v>1348.8958400000001</v>
      </c>
      <c r="AO146" s="45">
        <v>6.4292780478395075</v>
      </c>
      <c r="AP146" s="45">
        <v>0.51434224382716054</v>
      </c>
      <c r="AQ146" s="45">
        <v>0.25717112191358027</v>
      </c>
      <c r="AR146" s="45">
        <v>4.4840600000000013</v>
      </c>
      <c r="AS146" s="45">
        <v>1.6501340800000008</v>
      </c>
      <c r="AT146" s="45">
        <v>55.089880000000001</v>
      </c>
      <c r="AU146" s="45">
        <v>2.1352666666666669</v>
      </c>
      <c r="AV146" s="45">
        <v>70.560132160246923</v>
      </c>
      <c r="AW146" s="45">
        <v>17.79388888888889</v>
      </c>
      <c r="AX146" s="45">
        <v>10.533982222222223</v>
      </c>
      <c r="AY146" s="45">
        <v>0.26690833333333336</v>
      </c>
      <c r="AZ146" s="45">
        <v>4.2705333333333337</v>
      </c>
      <c r="BA146" s="45">
        <v>1.660762962962963</v>
      </c>
      <c r="BB146" s="45">
        <v>12.705595872592596</v>
      </c>
      <c r="BC146" s="45">
        <v>47.23167161333334</v>
      </c>
      <c r="BD146" s="45">
        <v>174.70363636363635</v>
      </c>
      <c r="BE146" s="45">
        <v>174.70363636363635</v>
      </c>
      <c r="BF146" s="45">
        <v>221.93530797696968</v>
      </c>
      <c r="BG146" s="45">
        <v>67.580104166666672</v>
      </c>
      <c r="BH146" s="45"/>
      <c r="BI146" s="45">
        <v>0</v>
      </c>
      <c r="BJ146" s="45"/>
      <c r="BK146" s="45"/>
      <c r="BL146" s="45">
        <v>67.580104166666672</v>
      </c>
      <c r="BM146" s="45">
        <v>2990.1313843038838</v>
      </c>
      <c r="BN146" s="45">
        <f t="shared" si="24"/>
        <v>-8.2602882006328366E-8</v>
      </c>
      <c r="BO146" s="45">
        <f t="shared" si="25"/>
        <v>-5.8372703284472042E-8</v>
      </c>
      <c r="BP146" s="46">
        <f t="shared" si="28"/>
        <v>8.5633802816901436</v>
      </c>
      <c r="BQ146" s="46">
        <f t="shared" si="26"/>
        <v>1.8591549295774654</v>
      </c>
      <c r="BR146" s="47">
        <v>2</v>
      </c>
      <c r="BS146" s="46">
        <f t="shared" si="29"/>
        <v>2.2535211267605644</v>
      </c>
      <c r="BT146" s="46">
        <f t="shared" si="30"/>
        <v>11.25</v>
      </c>
      <c r="BU146" s="46">
        <f t="shared" si="31"/>
        <v>12.676056338028173</v>
      </c>
      <c r="BV146" s="45">
        <f t="shared" si="27"/>
        <v>379.03073883755184</v>
      </c>
      <c r="BW146" s="45">
        <f t="shared" si="32"/>
        <v>379.03073869657624</v>
      </c>
      <c r="BX146" s="45">
        <f t="shared" si="33"/>
        <v>3369.1621230004603</v>
      </c>
      <c r="BY146" s="45">
        <f t="shared" si="34"/>
        <v>40429.945476005523</v>
      </c>
      <c r="BZ146" s="45">
        <f t="shared" si="35"/>
        <v>80859.890952011046</v>
      </c>
      <c r="CA146" s="48">
        <v>43101</v>
      </c>
      <c r="CB146" s="49">
        <v>0</v>
      </c>
      <c r="CC146" s="49">
        <v>0</v>
      </c>
    </row>
    <row r="147" spans="1:81">
      <c r="A147" s="41" t="s">
        <v>329</v>
      </c>
      <c r="B147" s="41" t="s">
        <v>73</v>
      </c>
      <c r="C147" s="41" t="s">
        <v>161</v>
      </c>
      <c r="D147" s="42" t="s">
        <v>330</v>
      </c>
      <c r="E147" s="43" t="s">
        <v>62</v>
      </c>
      <c r="F147" s="43" t="s">
        <v>63</v>
      </c>
      <c r="G147" s="43">
        <v>4</v>
      </c>
      <c r="H147" s="44">
        <v>1076.08</v>
      </c>
      <c r="I147" s="45">
        <v>4304.32</v>
      </c>
      <c r="J147" s="45"/>
      <c r="K147" s="45"/>
      <c r="L147" s="45"/>
      <c r="M147" s="45"/>
      <c r="N147" s="45"/>
      <c r="O147" s="45"/>
      <c r="P147" s="45"/>
      <c r="Q147" s="45">
        <v>4304.32</v>
      </c>
      <c r="R147" s="45">
        <v>860.86400000000003</v>
      </c>
      <c r="S147" s="45">
        <v>64.564799999999991</v>
      </c>
      <c r="T147" s="45">
        <v>43.043199999999999</v>
      </c>
      <c r="U147" s="45">
        <v>8.6086399999999994</v>
      </c>
      <c r="V147" s="45">
        <v>107.608</v>
      </c>
      <c r="W147" s="45">
        <v>344.34559999999999</v>
      </c>
      <c r="X147" s="45">
        <v>129.12959999999998</v>
      </c>
      <c r="Y147" s="45">
        <v>25.82592</v>
      </c>
      <c r="Z147" s="45">
        <v>1583.9897599999999</v>
      </c>
      <c r="AA147" s="45">
        <v>358.69333333333327</v>
      </c>
      <c r="AB147" s="45">
        <v>478.25777777777773</v>
      </c>
      <c r="AC147" s="45">
        <v>307.99800888888893</v>
      </c>
      <c r="AD147" s="45">
        <v>1144.94912</v>
      </c>
      <c r="AE147" s="45">
        <v>461.74080000000004</v>
      </c>
      <c r="AF147" s="45">
        <v>1588</v>
      </c>
      <c r="AG147" s="45">
        <v>0</v>
      </c>
      <c r="AH147" s="45">
        <v>194.32</v>
      </c>
      <c r="AI147" s="45">
        <v>38.200000000000003</v>
      </c>
      <c r="AJ147" s="45">
        <v>0</v>
      </c>
      <c r="AK147" s="45">
        <v>12.280000000000001</v>
      </c>
      <c r="AL147" s="45">
        <v>0</v>
      </c>
      <c r="AM147" s="45">
        <v>2294.5408000000002</v>
      </c>
      <c r="AN147" s="45">
        <v>5023.4796800000004</v>
      </c>
      <c r="AO147" s="45">
        <v>21.600479320987656</v>
      </c>
      <c r="AP147" s="45">
        <v>1.7280383456790123</v>
      </c>
      <c r="AQ147" s="45">
        <v>0.86401917283950613</v>
      </c>
      <c r="AR147" s="45">
        <v>15.06512</v>
      </c>
      <c r="AS147" s="45">
        <v>5.5439641600000016</v>
      </c>
      <c r="AT147" s="45">
        <v>185.08575999999996</v>
      </c>
      <c r="AU147" s="45">
        <v>7.1738666666666671</v>
      </c>
      <c r="AV147" s="45">
        <v>237.06124766617282</v>
      </c>
      <c r="AW147" s="45">
        <v>59.782222222222217</v>
      </c>
      <c r="AX147" s="45">
        <v>35.391075555555553</v>
      </c>
      <c r="AY147" s="45">
        <v>0.89673333333333316</v>
      </c>
      <c r="AZ147" s="45">
        <v>14.347733333333334</v>
      </c>
      <c r="BA147" s="45">
        <v>5.5796740740740738</v>
      </c>
      <c r="BB147" s="45">
        <v>42.68705737481482</v>
      </c>
      <c r="BC147" s="45">
        <v>158.68449589333335</v>
      </c>
      <c r="BD147" s="45"/>
      <c r="BE147" s="45">
        <v>0</v>
      </c>
      <c r="BF147" s="45">
        <v>158.68449589333335</v>
      </c>
      <c r="BG147" s="45">
        <v>194.57166666666663</v>
      </c>
      <c r="BH147" s="45"/>
      <c r="BI147" s="45">
        <v>0</v>
      </c>
      <c r="BJ147" s="45"/>
      <c r="BK147" s="45"/>
      <c r="BL147" s="45">
        <v>194.57166666666663</v>
      </c>
      <c r="BM147" s="45">
        <v>9918.1170902261729</v>
      </c>
      <c r="BN147" s="45">
        <f t="shared" si="24"/>
        <v>-3.3041152802531346E-7</v>
      </c>
      <c r="BO147" s="45">
        <f t="shared" si="25"/>
        <v>-2.3349081313788817E-7</v>
      </c>
      <c r="BP147" s="46">
        <f t="shared" si="28"/>
        <v>8.7608069164265068</v>
      </c>
      <c r="BQ147" s="46">
        <f t="shared" si="26"/>
        <v>1.9020172910662811</v>
      </c>
      <c r="BR147" s="47">
        <v>4</v>
      </c>
      <c r="BS147" s="46">
        <f t="shared" si="29"/>
        <v>4.6109510086455305</v>
      </c>
      <c r="BT147" s="46">
        <f t="shared" si="30"/>
        <v>13.25</v>
      </c>
      <c r="BU147" s="46">
        <f t="shared" si="31"/>
        <v>15.273775216138318</v>
      </c>
      <c r="BV147" s="45">
        <f t="shared" si="27"/>
        <v>1514.8709099484147</v>
      </c>
      <c r="BW147" s="45">
        <f t="shared" si="32"/>
        <v>1514.8709093845123</v>
      </c>
      <c r="BX147" s="45">
        <f t="shared" si="33"/>
        <v>11432.987999610685</v>
      </c>
      <c r="BY147" s="45">
        <f t="shared" si="34"/>
        <v>137195.85599532822</v>
      </c>
      <c r="BZ147" s="45">
        <f t="shared" si="35"/>
        <v>274391.71199065645</v>
      </c>
      <c r="CA147" s="48">
        <v>43101</v>
      </c>
      <c r="CB147" s="49">
        <v>0</v>
      </c>
      <c r="CC147" s="49">
        <v>0</v>
      </c>
    </row>
    <row r="148" spans="1:81">
      <c r="A148" s="41" t="s">
        <v>329</v>
      </c>
      <c r="B148" s="41" t="s">
        <v>78</v>
      </c>
      <c r="C148" s="41" t="s">
        <v>128</v>
      </c>
      <c r="D148" s="42" t="s">
        <v>331</v>
      </c>
      <c r="E148" s="43" t="s">
        <v>62</v>
      </c>
      <c r="F148" s="43" t="s">
        <v>63</v>
      </c>
      <c r="G148" s="43">
        <v>2</v>
      </c>
      <c r="H148" s="44">
        <v>2973.68</v>
      </c>
      <c r="I148" s="45">
        <v>5947.36</v>
      </c>
      <c r="J148" s="45"/>
      <c r="K148" s="45"/>
      <c r="L148" s="45"/>
      <c r="M148" s="45"/>
      <c r="N148" s="45"/>
      <c r="O148" s="45"/>
      <c r="P148" s="45"/>
      <c r="Q148" s="45">
        <v>5947.36</v>
      </c>
      <c r="R148" s="45">
        <v>1189.472</v>
      </c>
      <c r="S148" s="45">
        <v>89.210399999999993</v>
      </c>
      <c r="T148" s="45">
        <v>59.473599999999998</v>
      </c>
      <c r="U148" s="45">
        <v>11.89472</v>
      </c>
      <c r="V148" s="45">
        <v>148.684</v>
      </c>
      <c r="W148" s="45">
        <v>475.78879999999998</v>
      </c>
      <c r="X148" s="45">
        <v>178.42079999999999</v>
      </c>
      <c r="Y148" s="45">
        <v>35.684159999999999</v>
      </c>
      <c r="Z148" s="45">
        <v>2188.6284799999999</v>
      </c>
      <c r="AA148" s="45">
        <v>495.61333333333329</v>
      </c>
      <c r="AB148" s="45">
        <v>660.81777777777768</v>
      </c>
      <c r="AC148" s="45">
        <v>425.56664888888895</v>
      </c>
      <c r="AD148" s="45">
        <v>1581.99776</v>
      </c>
      <c r="AE148" s="45">
        <v>3.1584000000000287</v>
      </c>
      <c r="AF148" s="45">
        <v>648.79999999999995</v>
      </c>
      <c r="AG148" s="45">
        <v>0</v>
      </c>
      <c r="AH148" s="45">
        <v>0</v>
      </c>
      <c r="AI148" s="45">
        <v>0</v>
      </c>
      <c r="AJ148" s="45">
        <v>0</v>
      </c>
      <c r="AK148" s="45">
        <v>6.1400000000000006</v>
      </c>
      <c r="AL148" s="45">
        <v>587.76</v>
      </c>
      <c r="AM148" s="45">
        <v>1245.8584000000001</v>
      </c>
      <c r="AN148" s="45">
        <v>5016.4846400000006</v>
      </c>
      <c r="AO148" s="45">
        <v>29.845789043209876</v>
      </c>
      <c r="AP148" s="45">
        <v>2.38766312345679</v>
      </c>
      <c r="AQ148" s="45">
        <v>1.193831561728395</v>
      </c>
      <c r="AR148" s="45">
        <v>20.815760000000001</v>
      </c>
      <c r="AS148" s="45">
        <v>7.6601996800000025</v>
      </c>
      <c r="AT148" s="45">
        <v>255.73647999999997</v>
      </c>
      <c r="AU148" s="45">
        <v>9.9122666666666674</v>
      </c>
      <c r="AV148" s="45">
        <v>327.55199007506172</v>
      </c>
      <c r="AW148" s="45">
        <v>82.60222222222221</v>
      </c>
      <c r="AX148" s="45">
        <v>48.900515555555558</v>
      </c>
      <c r="AY148" s="45">
        <v>1.2390333333333332</v>
      </c>
      <c r="AZ148" s="45">
        <v>19.824533333333335</v>
      </c>
      <c r="BA148" s="45">
        <v>7.7095407407407404</v>
      </c>
      <c r="BB148" s="45">
        <v>58.981511028148155</v>
      </c>
      <c r="BC148" s="45">
        <v>219.25735621333337</v>
      </c>
      <c r="BD148" s="45"/>
      <c r="BE148" s="45">
        <v>0</v>
      </c>
      <c r="BF148" s="45">
        <v>219.25735621333337</v>
      </c>
      <c r="BG148" s="45">
        <v>176.4152083333334</v>
      </c>
      <c r="BH148" s="45"/>
      <c r="BI148" s="45">
        <v>0</v>
      </c>
      <c r="BJ148" s="45"/>
      <c r="BK148" s="45"/>
      <c r="BL148" s="45">
        <v>176.4152083333334</v>
      </c>
      <c r="BM148" s="45">
        <v>11687.069194621728</v>
      </c>
      <c r="BN148" s="45">
        <f t="shared" si="24"/>
        <v>-1.6520576401265673E-7</v>
      </c>
      <c r="BO148" s="45">
        <f t="shared" si="25"/>
        <v>-1.1674540656894408E-7</v>
      </c>
      <c r="BP148" s="46">
        <f t="shared" si="28"/>
        <v>8.7608069164265068</v>
      </c>
      <c r="BQ148" s="46">
        <f t="shared" si="26"/>
        <v>1.9020172910662811</v>
      </c>
      <c r="BR148" s="47">
        <v>4</v>
      </c>
      <c r="BS148" s="46">
        <f t="shared" si="29"/>
        <v>4.6109510086455305</v>
      </c>
      <c r="BT148" s="46">
        <f t="shared" si="30"/>
        <v>13.25</v>
      </c>
      <c r="BU148" s="46">
        <f t="shared" si="31"/>
        <v>15.273775216138318</v>
      </c>
      <c r="BV148" s="45">
        <f t="shared" si="27"/>
        <v>1785.0566780980052</v>
      </c>
      <c r="BW148" s="45">
        <f t="shared" si="32"/>
        <v>1785.0566778160542</v>
      </c>
      <c r="BX148" s="45">
        <f t="shared" si="33"/>
        <v>13472.125872437782</v>
      </c>
      <c r="BY148" s="45">
        <f t="shared" si="34"/>
        <v>161665.51046925338</v>
      </c>
      <c r="BZ148" s="45">
        <f t="shared" si="35"/>
        <v>323331.02093850676</v>
      </c>
      <c r="CA148" s="50">
        <v>42736</v>
      </c>
      <c r="CB148" s="49">
        <v>0</v>
      </c>
      <c r="CC148" s="49">
        <v>0</v>
      </c>
    </row>
    <row r="149" spans="1:81">
      <c r="A149" s="41" t="s">
        <v>329</v>
      </c>
      <c r="B149" s="41" t="s">
        <v>16</v>
      </c>
      <c r="C149" s="41" t="s">
        <v>161</v>
      </c>
      <c r="D149" s="42" t="s">
        <v>332</v>
      </c>
      <c r="E149" s="43" t="s">
        <v>62</v>
      </c>
      <c r="F149" s="43" t="s">
        <v>63</v>
      </c>
      <c r="G149" s="43">
        <v>1</v>
      </c>
      <c r="H149" s="44">
        <v>2216.69</v>
      </c>
      <c r="I149" s="45">
        <v>2216.69</v>
      </c>
      <c r="J149" s="45"/>
      <c r="K149" s="45"/>
      <c r="L149" s="45"/>
      <c r="M149" s="45"/>
      <c r="N149" s="45"/>
      <c r="O149" s="45"/>
      <c r="P149" s="45"/>
      <c r="Q149" s="45">
        <v>2216.69</v>
      </c>
      <c r="R149" s="45">
        <v>443.33800000000002</v>
      </c>
      <c r="S149" s="45">
        <v>33.250349999999997</v>
      </c>
      <c r="T149" s="45">
        <v>22.166900000000002</v>
      </c>
      <c r="U149" s="45">
        <v>4.4333800000000005</v>
      </c>
      <c r="V149" s="45">
        <v>55.417250000000003</v>
      </c>
      <c r="W149" s="45">
        <v>177.33520000000001</v>
      </c>
      <c r="X149" s="45">
        <v>66.500699999999995</v>
      </c>
      <c r="Y149" s="45">
        <v>13.300140000000001</v>
      </c>
      <c r="Z149" s="45">
        <v>815.74191999999994</v>
      </c>
      <c r="AA149" s="45">
        <v>184.72416666666666</v>
      </c>
      <c r="AB149" s="45">
        <v>246.29888888888888</v>
      </c>
      <c r="AC149" s="45">
        <v>158.61648444444447</v>
      </c>
      <c r="AD149" s="45">
        <v>589.63954000000001</v>
      </c>
      <c r="AE149" s="45">
        <v>46.99860000000001</v>
      </c>
      <c r="AF149" s="45">
        <v>397</v>
      </c>
      <c r="AG149" s="45">
        <v>0</v>
      </c>
      <c r="AH149" s="45">
        <v>48.58</v>
      </c>
      <c r="AI149" s="45">
        <v>9.5500000000000007</v>
      </c>
      <c r="AJ149" s="45">
        <v>0</v>
      </c>
      <c r="AK149" s="45">
        <v>3.0700000000000003</v>
      </c>
      <c r="AL149" s="45">
        <v>0</v>
      </c>
      <c r="AM149" s="45">
        <v>505.1986</v>
      </c>
      <c r="AN149" s="45">
        <v>1910.58006</v>
      </c>
      <c r="AO149" s="45">
        <v>11.124072212577161</v>
      </c>
      <c r="AP149" s="45">
        <v>0.88992577700617292</v>
      </c>
      <c r="AQ149" s="45">
        <v>0.44496288850308646</v>
      </c>
      <c r="AR149" s="45">
        <v>7.7584150000000012</v>
      </c>
      <c r="AS149" s="45">
        <v>2.855096720000001</v>
      </c>
      <c r="AT149" s="45">
        <v>95.317669999999993</v>
      </c>
      <c r="AU149" s="45">
        <v>3.6944833333333338</v>
      </c>
      <c r="AV149" s="45">
        <v>122.08462593141975</v>
      </c>
      <c r="AW149" s="45">
        <v>30.78736111111111</v>
      </c>
      <c r="AX149" s="45">
        <v>18.22611777777778</v>
      </c>
      <c r="AY149" s="45">
        <v>0.46181041666666667</v>
      </c>
      <c r="AZ149" s="45">
        <v>7.3889666666666676</v>
      </c>
      <c r="BA149" s="45">
        <v>2.8734870370370369</v>
      </c>
      <c r="BB149" s="45">
        <v>21.983489427407413</v>
      </c>
      <c r="BC149" s="45">
        <v>81.721232436666668</v>
      </c>
      <c r="BD149" s="45"/>
      <c r="BE149" s="45">
        <v>0</v>
      </c>
      <c r="BF149" s="45">
        <v>81.721232436666668</v>
      </c>
      <c r="BG149" s="45">
        <v>67.580104166666672</v>
      </c>
      <c r="BH149" s="45"/>
      <c r="BI149" s="45">
        <v>0</v>
      </c>
      <c r="BJ149" s="45"/>
      <c r="BK149" s="45"/>
      <c r="BL149" s="45">
        <v>67.580104166666672</v>
      </c>
      <c r="BM149" s="45">
        <v>4398.6560225347521</v>
      </c>
      <c r="BN149" s="45">
        <f t="shared" si="24"/>
        <v>-8.2602882006328366E-8</v>
      </c>
      <c r="BO149" s="45">
        <f t="shared" si="25"/>
        <v>-5.8372703284472042E-8</v>
      </c>
      <c r="BP149" s="46">
        <f t="shared" si="28"/>
        <v>8.7608069164265068</v>
      </c>
      <c r="BQ149" s="46">
        <f t="shared" si="26"/>
        <v>1.9020172910662811</v>
      </c>
      <c r="BR149" s="47">
        <v>4</v>
      </c>
      <c r="BS149" s="46">
        <f t="shared" si="29"/>
        <v>4.6109510086455305</v>
      </c>
      <c r="BT149" s="46">
        <f t="shared" si="30"/>
        <v>13.25</v>
      </c>
      <c r="BU149" s="46">
        <f t="shared" si="31"/>
        <v>15.273775216138318</v>
      </c>
      <c r="BV149" s="45">
        <f t="shared" si="27"/>
        <v>671.8408333915562</v>
      </c>
      <c r="BW149" s="45">
        <f t="shared" si="32"/>
        <v>671.84083325058066</v>
      </c>
      <c r="BX149" s="45">
        <f t="shared" si="33"/>
        <v>5070.4968557853326</v>
      </c>
      <c r="BY149" s="45">
        <f t="shared" si="34"/>
        <v>60845.962269423995</v>
      </c>
      <c r="BZ149" s="45">
        <f t="shared" si="35"/>
        <v>121691.92453884799</v>
      </c>
      <c r="CA149" s="48">
        <v>43101</v>
      </c>
      <c r="CB149" s="49">
        <v>0</v>
      </c>
      <c r="CC149" s="49">
        <v>0</v>
      </c>
    </row>
    <row r="150" spans="1:81">
      <c r="A150" s="41" t="s">
        <v>333</v>
      </c>
      <c r="B150" s="41" t="s">
        <v>66</v>
      </c>
      <c r="C150" s="41" t="s">
        <v>250</v>
      </c>
      <c r="D150" s="42" t="s">
        <v>334</v>
      </c>
      <c r="E150" s="43" t="s">
        <v>62</v>
      </c>
      <c r="F150" s="43" t="s">
        <v>63</v>
      </c>
      <c r="G150" s="43">
        <v>1</v>
      </c>
      <c r="H150" s="44">
        <v>1281.1600000000001</v>
      </c>
      <c r="I150" s="45">
        <v>1281.1600000000001</v>
      </c>
      <c r="J150" s="45"/>
      <c r="K150" s="45"/>
      <c r="L150" s="45"/>
      <c r="M150" s="45"/>
      <c r="N150" s="45"/>
      <c r="O150" s="45"/>
      <c r="P150" s="45"/>
      <c r="Q150" s="45">
        <v>1281.1600000000001</v>
      </c>
      <c r="R150" s="45">
        <v>256.23200000000003</v>
      </c>
      <c r="S150" s="45">
        <v>19.217400000000001</v>
      </c>
      <c r="T150" s="45">
        <v>12.8116</v>
      </c>
      <c r="U150" s="45">
        <v>2.5623200000000002</v>
      </c>
      <c r="V150" s="45">
        <v>32.029000000000003</v>
      </c>
      <c r="W150" s="45">
        <v>102.4928</v>
      </c>
      <c r="X150" s="45">
        <v>38.434800000000003</v>
      </c>
      <c r="Y150" s="45">
        <v>7.6869600000000009</v>
      </c>
      <c r="Z150" s="45">
        <v>471.46688</v>
      </c>
      <c r="AA150" s="45">
        <v>106.76333333333334</v>
      </c>
      <c r="AB150" s="45">
        <v>142.35111111111112</v>
      </c>
      <c r="AC150" s="45">
        <v>91.674115555555574</v>
      </c>
      <c r="AD150" s="45">
        <v>340.78856000000007</v>
      </c>
      <c r="AE150" s="45">
        <v>103.13039999999999</v>
      </c>
      <c r="AF150" s="45">
        <v>397</v>
      </c>
      <c r="AG150" s="45">
        <v>0</v>
      </c>
      <c r="AH150" s="45">
        <v>32.619999999999997</v>
      </c>
      <c r="AI150" s="45">
        <v>0</v>
      </c>
      <c r="AJ150" s="45">
        <v>0</v>
      </c>
      <c r="AK150" s="45">
        <v>3.0700000000000003</v>
      </c>
      <c r="AL150" s="45">
        <v>0</v>
      </c>
      <c r="AM150" s="45">
        <v>535.82040000000006</v>
      </c>
      <c r="AN150" s="45">
        <v>1348.0758400000002</v>
      </c>
      <c r="AO150" s="45">
        <v>6.4292780478395075</v>
      </c>
      <c r="AP150" s="45">
        <v>0.51434224382716054</v>
      </c>
      <c r="AQ150" s="45">
        <v>0.25717112191358027</v>
      </c>
      <c r="AR150" s="45">
        <v>4.4840600000000013</v>
      </c>
      <c r="AS150" s="45">
        <v>1.6501340800000008</v>
      </c>
      <c r="AT150" s="45">
        <v>55.089880000000001</v>
      </c>
      <c r="AU150" s="45">
        <v>2.1352666666666669</v>
      </c>
      <c r="AV150" s="45">
        <v>70.560132160246923</v>
      </c>
      <c r="AW150" s="45">
        <v>17.79388888888889</v>
      </c>
      <c r="AX150" s="45">
        <v>10.533982222222223</v>
      </c>
      <c r="AY150" s="45">
        <v>0.26690833333333336</v>
      </c>
      <c r="AZ150" s="45">
        <v>4.2705333333333337</v>
      </c>
      <c r="BA150" s="45">
        <v>1.660762962962963</v>
      </c>
      <c r="BB150" s="45">
        <v>12.705595872592596</v>
      </c>
      <c r="BC150" s="45">
        <v>47.23167161333334</v>
      </c>
      <c r="BD150" s="45">
        <v>174.70363636363635</v>
      </c>
      <c r="BE150" s="45">
        <v>174.70363636363635</v>
      </c>
      <c r="BF150" s="45">
        <v>221.93530797696968</v>
      </c>
      <c r="BG150" s="45">
        <v>67.580104166666672</v>
      </c>
      <c r="BH150" s="45"/>
      <c r="BI150" s="45">
        <v>0</v>
      </c>
      <c r="BJ150" s="45"/>
      <c r="BK150" s="45"/>
      <c r="BL150" s="45">
        <v>67.580104166666672</v>
      </c>
      <c r="BM150" s="45">
        <v>2989.3113843038841</v>
      </c>
      <c r="BN150" s="45">
        <f t="shared" si="24"/>
        <v>-8.2602882006328366E-8</v>
      </c>
      <c r="BO150" s="45">
        <f t="shared" si="25"/>
        <v>-5.8372703284472042E-8</v>
      </c>
      <c r="BP150" s="46">
        <f t="shared" si="28"/>
        <v>8.8629737609329435</v>
      </c>
      <c r="BQ150" s="46">
        <f t="shared" si="26"/>
        <v>1.9241982507288626</v>
      </c>
      <c r="BR150" s="47">
        <v>5</v>
      </c>
      <c r="BS150" s="46">
        <f t="shared" si="29"/>
        <v>5.8309037900874632</v>
      </c>
      <c r="BT150" s="46">
        <f t="shared" si="30"/>
        <v>14.25</v>
      </c>
      <c r="BU150" s="46">
        <f t="shared" si="31"/>
        <v>16.618075801749271</v>
      </c>
      <c r="BV150" s="45">
        <f t="shared" si="27"/>
        <v>496.76603177051243</v>
      </c>
      <c r="BW150" s="45">
        <f t="shared" si="32"/>
        <v>496.76603162953683</v>
      </c>
      <c r="BX150" s="45">
        <f t="shared" si="33"/>
        <v>3486.077415933421</v>
      </c>
      <c r="BY150" s="45">
        <f t="shared" si="34"/>
        <v>41832.92899120105</v>
      </c>
      <c r="BZ150" s="45">
        <f t="shared" si="35"/>
        <v>83665.8579824021</v>
      </c>
      <c r="CA150" s="48">
        <v>43101</v>
      </c>
      <c r="CB150" s="49">
        <v>0</v>
      </c>
      <c r="CC150" s="49">
        <v>0</v>
      </c>
    </row>
    <row r="151" spans="1:81">
      <c r="A151" s="41" t="s">
        <v>335</v>
      </c>
      <c r="B151" s="41" t="s">
        <v>78</v>
      </c>
      <c r="C151" s="41" t="s">
        <v>290</v>
      </c>
      <c r="D151" s="42" t="s">
        <v>336</v>
      </c>
      <c r="E151" s="43" t="s">
        <v>62</v>
      </c>
      <c r="F151" s="43" t="s">
        <v>63</v>
      </c>
      <c r="G151" s="43">
        <v>1</v>
      </c>
      <c r="H151" s="44">
        <v>2973.68</v>
      </c>
      <c r="I151" s="45">
        <v>2973.68</v>
      </c>
      <c r="J151" s="45"/>
      <c r="K151" s="45"/>
      <c r="L151" s="45"/>
      <c r="M151" s="45"/>
      <c r="N151" s="45"/>
      <c r="O151" s="45"/>
      <c r="P151" s="45"/>
      <c r="Q151" s="45">
        <v>2973.68</v>
      </c>
      <c r="R151" s="45">
        <v>594.73599999999999</v>
      </c>
      <c r="S151" s="45">
        <v>44.605199999999996</v>
      </c>
      <c r="T151" s="45">
        <v>29.736799999999999</v>
      </c>
      <c r="U151" s="45">
        <v>5.9473599999999998</v>
      </c>
      <c r="V151" s="45">
        <v>74.341999999999999</v>
      </c>
      <c r="W151" s="45">
        <v>237.89439999999999</v>
      </c>
      <c r="X151" s="45">
        <v>89.210399999999993</v>
      </c>
      <c r="Y151" s="45">
        <v>17.842079999999999</v>
      </c>
      <c r="Z151" s="45">
        <v>1094.3142399999999</v>
      </c>
      <c r="AA151" s="45">
        <v>247.80666666666664</v>
      </c>
      <c r="AB151" s="45">
        <v>330.40888888888884</v>
      </c>
      <c r="AC151" s="45">
        <v>212.78332444444447</v>
      </c>
      <c r="AD151" s="45">
        <v>790.99887999999999</v>
      </c>
      <c r="AE151" s="45">
        <v>1.5792000000000144</v>
      </c>
      <c r="AF151" s="45">
        <v>324.39999999999998</v>
      </c>
      <c r="AG151" s="45">
        <v>0</v>
      </c>
      <c r="AH151" s="45">
        <v>0</v>
      </c>
      <c r="AI151" s="45">
        <v>0</v>
      </c>
      <c r="AJ151" s="45">
        <v>0</v>
      </c>
      <c r="AK151" s="45">
        <v>3.0700000000000003</v>
      </c>
      <c r="AL151" s="45">
        <v>293.88</v>
      </c>
      <c r="AM151" s="45">
        <v>622.92920000000004</v>
      </c>
      <c r="AN151" s="45">
        <v>2508.2423200000003</v>
      </c>
      <c r="AO151" s="45">
        <v>14.922894521604938</v>
      </c>
      <c r="AP151" s="45">
        <v>1.193831561728395</v>
      </c>
      <c r="AQ151" s="45">
        <v>0.5969157808641975</v>
      </c>
      <c r="AR151" s="45">
        <v>10.40788</v>
      </c>
      <c r="AS151" s="45">
        <v>3.8300998400000013</v>
      </c>
      <c r="AT151" s="45">
        <v>127.86823999999999</v>
      </c>
      <c r="AU151" s="45">
        <v>4.9561333333333337</v>
      </c>
      <c r="AV151" s="45">
        <v>163.77599503753086</v>
      </c>
      <c r="AW151" s="45">
        <v>41.301111111111105</v>
      </c>
      <c r="AX151" s="45">
        <v>24.450257777777779</v>
      </c>
      <c r="AY151" s="45">
        <v>0.6195166666666666</v>
      </c>
      <c r="AZ151" s="45">
        <v>9.9122666666666674</v>
      </c>
      <c r="BA151" s="45">
        <v>3.8547703703703702</v>
      </c>
      <c r="BB151" s="45">
        <v>29.490755514074078</v>
      </c>
      <c r="BC151" s="45">
        <v>109.62867810666668</v>
      </c>
      <c r="BD151" s="45"/>
      <c r="BE151" s="45">
        <v>0</v>
      </c>
      <c r="BF151" s="45">
        <v>109.62867810666668</v>
      </c>
      <c r="BG151" s="45">
        <v>88.207604166666698</v>
      </c>
      <c r="BH151" s="45"/>
      <c r="BI151" s="45">
        <v>0</v>
      </c>
      <c r="BJ151" s="45"/>
      <c r="BK151" s="45"/>
      <c r="BL151" s="45">
        <v>88.207604166666698</v>
      </c>
      <c r="BM151" s="45">
        <v>5843.5345973108642</v>
      </c>
      <c r="BN151" s="45">
        <f t="shared" si="24"/>
        <v>-8.2602882006328366E-8</v>
      </c>
      <c r="BO151" s="45">
        <f t="shared" si="25"/>
        <v>-5.8372703284472042E-8</v>
      </c>
      <c r="BP151" s="46">
        <f t="shared" si="28"/>
        <v>8.5633802816901436</v>
      </c>
      <c r="BQ151" s="46">
        <f t="shared" si="26"/>
        <v>1.8591549295774654</v>
      </c>
      <c r="BR151" s="47">
        <v>2</v>
      </c>
      <c r="BS151" s="46">
        <f t="shared" si="29"/>
        <v>2.2535211267605644</v>
      </c>
      <c r="BT151" s="46">
        <f t="shared" si="30"/>
        <v>11.25</v>
      </c>
      <c r="BU151" s="46">
        <f t="shared" si="31"/>
        <v>12.676056338028173</v>
      </c>
      <c r="BV151" s="45">
        <f t="shared" si="27"/>
        <v>740.72973766942278</v>
      </c>
      <c r="BW151" s="45">
        <f t="shared" si="32"/>
        <v>740.72973752844723</v>
      </c>
      <c r="BX151" s="45">
        <f t="shared" si="33"/>
        <v>6584.2643348393112</v>
      </c>
      <c r="BY151" s="45">
        <f t="shared" si="34"/>
        <v>79011.172018071738</v>
      </c>
      <c r="BZ151" s="45">
        <f t="shared" si="35"/>
        <v>158022.34403614348</v>
      </c>
      <c r="CA151" s="50">
        <v>42736</v>
      </c>
      <c r="CB151" s="49">
        <v>0</v>
      </c>
      <c r="CC151" s="49">
        <v>0</v>
      </c>
    </row>
    <row r="152" spans="1:81">
      <c r="A152" s="41" t="s">
        <v>337</v>
      </c>
      <c r="B152" s="41" t="s">
        <v>66</v>
      </c>
      <c r="C152" s="41" t="s">
        <v>84</v>
      </c>
      <c r="D152" s="42" t="s">
        <v>338</v>
      </c>
      <c r="E152" s="43" t="s">
        <v>62</v>
      </c>
      <c r="F152" s="43" t="s">
        <v>63</v>
      </c>
      <c r="G152" s="43">
        <v>1</v>
      </c>
      <c r="H152" s="44">
        <v>1281.1600000000001</v>
      </c>
      <c r="I152" s="45">
        <v>1281.1600000000001</v>
      </c>
      <c r="J152" s="45"/>
      <c r="K152" s="45"/>
      <c r="L152" s="45"/>
      <c r="M152" s="45"/>
      <c r="N152" s="45"/>
      <c r="O152" s="45"/>
      <c r="P152" s="45"/>
      <c r="Q152" s="45">
        <v>1281.1600000000001</v>
      </c>
      <c r="R152" s="45">
        <v>256.23200000000003</v>
      </c>
      <c r="S152" s="45">
        <v>19.217400000000001</v>
      </c>
      <c r="T152" s="45">
        <v>12.8116</v>
      </c>
      <c r="U152" s="45">
        <v>2.5623200000000002</v>
      </c>
      <c r="V152" s="45">
        <v>32.029000000000003</v>
      </c>
      <c r="W152" s="45">
        <v>102.4928</v>
      </c>
      <c r="X152" s="45">
        <v>38.434800000000003</v>
      </c>
      <c r="Y152" s="45">
        <v>7.6869600000000009</v>
      </c>
      <c r="Z152" s="45">
        <v>471.46688</v>
      </c>
      <c r="AA152" s="45">
        <v>106.76333333333334</v>
      </c>
      <c r="AB152" s="45">
        <v>142.35111111111112</v>
      </c>
      <c r="AC152" s="45">
        <v>91.674115555555574</v>
      </c>
      <c r="AD152" s="45">
        <v>340.78856000000007</v>
      </c>
      <c r="AE152" s="45">
        <v>103.13039999999999</v>
      </c>
      <c r="AF152" s="45">
        <v>397</v>
      </c>
      <c r="AG152" s="45">
        <v>0</v>
      </c>
      <c r="AH152" s="45">
        <v>32.619999999999997</v>
      </c>
      <c r="AI152" s="45">
        <v>0</v>
      </c>
      <c r="AJ152" s="45">
        <v>0</v>
      </c>
      <c r="AK152" s="45">
        <v>3.0700000000000003</v>
      </c>
      <c r="AL152" s="45">
        <v>0</v>
      </c>
      <c r="AM152" s="45">
        <v>535.82040000000006</v>
      </c>
      <c r="AN152" s="45">
        <v>1348.0758400000002</v>
      </c>
      <c r="AO152" s="45">
        <v>6.4292780478395075</v>
      </c>
      <c r="AP152" s="45">
        <v>0.51434224382716054</v>
      </c>
      <c r="AQ152" s="45">
        <v>0.25717112191358027</v>
      </c>
      <c r="AR152" s="45">
        <v>4.4840600000000013</v>
      </c>
      <c r="AS152" s="45">
        <v>1.6501340800000008</v>
      </c>
      <c r="AT152" s="45">
        <v>55.089880000000001</v>
      </c>
      <c r="AU152" s="45">
        <v>2.1352666666666669</v>
      </c>
      <c r="AV152" s="45">
        <v>70.560132160246923</v>
      </c>
      <c r="AW152" s="45">
        <v>17.79388888888889</v>
      </c>
      <c r="AX152" s="45">
        <v>10.533982222222223</v>
      </c>
      <c r="AY152" s="45">
        <v>0.26690833333333336</v>
      </c>
      <c r="AZ152" s="45">
        <v>4.2705333333333337</v>
      </c>
      <c r="BA152" s="45">
        <v>1.660762962962963</v>
      </c>
      <c r="BB152" s="45">
        <v>12.705595872592596</v>
      </c>
      <c r="BC152" s="45">
        <v>47.23167161333334</v>
      </c>
      <c r="BD152" s="45">
        <v>174.70363636363635</v>
      </c>
      <c r="BE152" s="45">
        <v>174.70363636363635</v>
      </c>
      <c r="BF152" s="45">
        <v>221.93530797696968</v>
      </c>
      <c r="BG152" s="45">
        <v>67.580104166666672</v>
      </c>
      <c r="BH152" s="45"/>
      <c r="BI152" s="45">
        <v>0</v>
      </c>
      <c r="BJ152" s="45"/>
      <c r="BK152" s="45"/>
      <c r="BL152" s="45">
        <v>67.580104166666672</v>
      </c>
      <c r="BM152" s="45">
        <v>2989.3113843038841</v>
      </c>
      <c r="BN152" s="45">
        <f t="shared" si="24"/>
        <v>-8.2602882006328366E-8</v>
      </c>
      <c r="BO152" s="45">
        <f t="shared" si="25"/>
        <v>-5.8372703284472042E-8</v>
      </c>
      <c r="BP152" s="46">
        <f t="shared" si="28"/>
        <v>8.6609686609686669</v>
      </c>
      <c r="BQ152" s="46">
        <f t="shared" si="26"/>
        <v>1.8803418803418819</v>
      </c>
      <c r="BR152" s="47">
        <v>3</v>
      </c>
      <c r="BS152" s="46">
        <f t="shared" si="29"/>
        <v>3.4188034188034218</v>
      </c>
      <c r="BT152" s="46">
        <f t="shared" si="30"/>
        <v>12.25</v>
      </c>
      <c r="BU152" s="46">
        <f t="shared" si="31"/>
        <v>13.960113960113972</v>
      </c>
      <c r="BV152" s="45">
        <f t="shared" si="27"/>
        <v>417.31127585180235</v>
      </c>
      <c r="BW152" s="45">
        <f t="shared" si="32"/>
        <v>417.31127571082675</v>
      </c>
      <c r="BX152" s="45">
        <f t="shared" si="33"/>
        <v>3406.6226600147111</v>
      </c>
      <c r="BY152" s="45">
        <f t="shared" si="34"/>
        <v>40879.471920176533</v>
      </c>
      <c r="BZ152" s="45">
        <f t="shared" si="35"/>
        <v>81758.943840353066</v>
      </c>
      <c r="CA152" s="48">
        <v>43101</v>
      </c>
      <c r="CB152" s="49">
        <v>0</v>
      </c>
      <c r="CC152" s="49">
        <v>0</v>
      </c>
    </row>
    <row r="153" spans="1:81">
      <c r="A153" s="41" t="s">
        <v>339</v>
      </c>
      <c r="B153" s="41" t="s">
        <v>73</v>
      </c>
      <c r="C153" s="41" t="s">
        <v>175</v>
      </c>
      <c r="D153" s="42" t="s">
        <v>340</v>
      </c>
      <c r="E153" s="43" t="s">
        <v>62</v>
      </c>
      <c r="F153" s="43" t="s">
        <v>63</v>
      </c>
      <c r="G153" s="43">
        <v>1</v>
      </c>
      <c r="H153" s="44">
        <v>1041.5999999999999</v>
      </c>
      <c r="I153" s="45">
        <v>1041.5999999999999</v>
      </c>
      <c r="J153" s="45"/>
      <c r="K153" s="45"/>
      <c r="L153" s="45"/>
      <c r="M153" s="45"/>
      <c r="N153" s="45"/>
      <c r="O153" s="45"/>
      <c r="P153" s="45"/>
      <c r="Q153" s="45">
        <v>1041.5999999999999</v>
      </c>
      <c r="R153" s="45">
        <v>208.32</v>
      </c>
      <c r="S153" s="45">
        <v>15.623999999999999</v>
      </c>
      <c r="T153" s="45">
        <v>10.415999999999999</v>
      </c>
      <c r="U153" s="45">
        <v>2.0831999999999997</v>
      </c>
      <c r="V153" s="45">
        <v>26.04</v>
      </c>
      <c r="W153" s="45">
        <v>83.327999999999989</v>
      </c>
      <c r="X153" s="45">
        <v>31.247999999999998</v>
      </c>
      <c r="Y153" s="45">
        <v>6.2495999999999992</v>
      </c>
      <c r="Z153" s="45">
        <v>383.30879999999996</v>
      </c>
      <c r="AA153" s="45">
        <v>86.799999999999983</v>
      </c>
      <c r="AB153" s="45">
        <v>115.73333333333332</v>
      </c>
      <c r="AC153" s="45">
        <v>74.532266666666672</v>
      </c>
      <c r="AD153" s="45">
        <v>277.06559999999996</v>
      </c>
      <c r="AE153" s="45">
        <v>117.504</v>
      </c>
      <c r="AF153" s="45">
        <v>397</v>
      </c>
      <c r="AG153" s="45">
        <v>0</v>
      </c>
      <c r="AH153" s="45">
        <v>0</v>
      </c>
      <c r="AI153" s="45">
        <v>0</v>
      </c>
      <c r="AJ153" s="45">
        <v>0</v>
      </c>
      <c r="AK153" s="45">
        <v>3.0700000000000003</v>
      </c>
      <c r="AL153" s="45">
        <v>0</v>
      </c>
      <c r="AM153" s="45">
        <v>517.57400000000007</v>
      </c>
      <c r="AN153" s="45">
        <v>1177.9484</v>
      </c>
      <c r="AO153" s="45">
        <v>5.2270879629629627</v>
      </c>
      <c r="AP153" s="45">
        <v>0.418167037037037</v>
      </c>
      <c r="AQ153" s="45">
        <v>0.2090835185185185</v>
      </c>
      <c r="AR153" s="45">
        <v>3.6456000000000004</v>
      </c>
      <c r="AS153" s="45">
        <v>1.3415808000000005</v>
      </c>
      <c r="AT153" s="45">
        <v>44.788799999999995</v>
      </c>
      <c r="AU153" s="45">
        <v>1.736</v>
      </c>
      <c r="AV153" s="45">
        <v>57.366319318518514</v>
      </c>
      <c r="AW153" s="45">
        <v>14.466666666666665</v>
      </c>
      <c r="AX153" s="45">
        <v>8.5642666666666667</v>
      </c>
      <c r="AY153" s="45">
        <v>0.21699999999999997</v>
      </c>
      <c r="AZ153" s="45">
        <v>3.472</v>
      </c>
      <c r="BA153" s="45">
        <v>1.350222222222222</v>
      </c>
      <c r="BB153" s="45">
        <v>10.329817244444445</v>
      </c>
      <c r="BC153" s="45">
        <v>38.3999728</v>
      </c>
      <c r="BD153" s="45"/>
      <c r="BE153" s="45">
        <v>0</v>
      </c>
      <c r="BF153" s="45">
        <v>38.3999728</v>
      </c>
      <c r="BG153" s="45">
        <v>48.642916666666657</v>
      </c>
      <c r="BH153" s="45"/>
      <c r="BI153" s="45">
        <v>0</v>
      </c>
      <c r="BJ153" s="45"/>
      <c r="BK153" s="45"/>
      <c r="BL153" s="45">
        <v>48.642916666666657</v>
      </c>
      <c r="BM153" s="45">
        <v>2363.9576087851847</v>
      </c>
      <c r="BN153" s="45">
        <f t="shared" si="24"/>
        <v>-8.2602882006328366E-8</v>
      </c>
      <c r="BO153" s="45">
        <f t="shared" si="25"/>
        <v>-5.8372703284472042E-8</v>
      </c>
      <c r="BP153" s="46">
        <f t="shared" si="28"/>
        <v>8.6609686609686669</v>
      </c>
      <c r="BQ153" s="46">
        <f t="shared" si="26"/>
        <v>1.8803418803418819</v>
      </c>
      <c r="BR153" s="47">
        <v>3</v>
      </c>
      <c r="BS153" s="46">
        <f t="shared" si="29"/>
        <v>3.4188034188034218</v>
      </c>
      <c r="BT153" s="46">
        <f t="shared" si="30"/>
        <v>12.25</v>
      </c>
      <c r="BU153" s="46">
        <f t="shared" si="31"/>
        <v>13.960113960113972</v>
      </c>
      <c r="BV153" s="45">
        <f t="shared" si="27"/>
        <v>330.01117613551668</v>
      </c>
      <c r="BW153" s="45">
        <f t="shared" si="32"/>
        <v>330.01117599454108</v>
      </c>
      <c r="BX153" s="45">
        <f t="shared" si="33"/>
        <v>2693.9687847797259</v>
      </c>
      <c r="BY153" s="45">
        <f t="shared" si="34"/>
        <v>32327.62541735671</v>
      </c>
      <c r="BZ153" s="45">
        <f t="shared" si="35"/>
        <v>64655.250834713421</v>
      </c>
      <c r="CA153" s="48">
        <v>43101</v>
      </c>
      <c r="CB153" s="49">
        <v>0</v>
      </c>
      <c r="CC153" s="49">
        <v>0</v>
      </c>
    </row>
    <row r="154" spans="1:81">
      <c r="A154" s="41" t="s">
        <v>341</v>
      </c>
      <c r="B154" s="41" t="s">
        <v>66</v>
      </c>
      <c r="C154" s="41" t="s">
        <v>271</v>
      </c>
      <c r="D154" s="42" t="s">
        <v>342</v>
      </c>
      <c r="E154" s="43" t="s">
        <v>62</v>
      </c>
      <c r="F154" s="43" t="s">
        <v>63</v>
      </c>
      <c r="G154" s="43">
        <v>1</v>
      </c>
      <c r="H154" s="44">
        <v>1281.1600000000001</v>
      </c>
      <c r="I154" s="45">
        <v>1281.1600000000001</v>
      </c>
      <c r="J154" s="45"/>
      <c r="K154" s="45"/>
      <c r="L154" s="45"/>
      <c r="M154" s="45"/>
      <c r="N154" s="45"/>
      <c r="O154" s="45"/>
      <c r="P154" s="45"/>
      <c r="Q154" s="45">
        <v>1281.1600000000001</v>
      </c>
      <c r="R154" s="45">
        <v>256.23200000000003</v>
      </c>
      <c r="S154" s="45">
        <v>19.217400000000001</v>
      </c>
      <c r="T154" s="45">
        <v>12.8116</v>
      </c>
      <c r="U154" s="45">
        <v>2.5623200000000002</v>
      </c>
      <c r="V154" s="45">
        <v>32.029000000000003</v>
      </c>
      <c r="W154" s="45">
        <v>102.4928</v>
      </c>
      <c r="X154" s="45">
        <v>38.434800000000003</v>
      </c>
      <c r="Y154" s="45">
        <v>7.6869600000000009</v>
      </c>
      <c r="Z154" s="45">
        <v>471.46688</v>
      </c>
      <c r="AA154" s="45">
        <v>106.76333333333334</v>
      </c>
      <c r="AB154" s="45">
        <v>142.35111111111112</v>
      </c>
      <c r="AC154" s="45">
        <v>91.674115555555574</v>
      </c>
      <c r="AD154" s="45">
        <v>340.78856000000007</v>
      </c>
      <c r="AE154" s="45">
        <v>103.13039999999999</v>
      </c>
      <c r="AF154" s="45">
        <v>397</v>
      </c>
      <c r="AG154" s="45">
        <v>0</v>
      </c>
      <c r="AH154" s="45">
        <v>0</v>
      </c>
      <c r="AI154" s="45">
        <v>0</v>
      </c>
      <c r="AJ154" s="45">
        <v>0</v>
      </c>
      <c r="AK154" s="45">
        <v>3.0700000000000003</v>
      </c>
      <c r="AL154" s="45">
        <v>0</v>
      </c>
      <c r="AM154" s="45">
        <v>503.2004</v>
      </c>
      <c r="AN154" s="45">
        <v>1315.4558400000001</v>
      </c>
      <c r="AO154" s="45">
        <v>6.4292780478395075</v>
      </c>
      <c r="AP154" s="45">
        <v>0.51434224382716054</v>
      </c>
      <c r="AQ154" s="45">
        <v>0.25717112191358027</v>
      </c>
      <c r="AR154" s="45">
        <v>4.4840600000000013</v>
      </c>
      <c r="AS154" s="45">
        <v>1.6501340800000008</v>
      </c>
      <c r="AT154" s="45">
        <v>55.089880000000001</v>
      </c>
      <c r="AU154" s="45">
        <v>2.1352666666666669</v>
      </c>
      <c r="AV154" s="45">
        <v>70.560132160246923</v>
      </c>
      <c r="AW154" s="45">
        <v>17.79388888888889</v>
      </c>
      <c r="AX154" s="45">
        <v>10.533982222222223</v>
      </c>
      <c r="AY154" s="45">
        <v>0.26690833333333336</v>
      </c>
      <c r="AZ154" s="45">
        <v>4.2705333333333337</v>
      </c>
      <c r="BA154" s="45">
        <v>1.660762962962963</v>
      </c>
      <c r="BB154" s="45">
        <v>12.705595872592596</v>
      </c>
      <c r="BC154" s="45">
        <v>47.23167161333334</v>
      </c>
      <c r="BD154" s="45">
        <v>174.70363636363635</v>
      </c>
      <c r="BE154" s="45">
        <v>174.70363636363635</v>
      </c>
      <c r="BF154" s="45">
        <v>221.93530797696968</v>
      </c>
      <c r="BG154" s="45">
        <v>67.580104166666672</v>
      </c>
      <c r="BH154" s="45"/>
      <c r="BI154" s="45">
        <v>0</v>
      </c>
      <c r="BJ154" s="45"/>
      <c r="BK154" s="45"/>
      <c r="BL154" s="45">
        <v>67.580104166666672</v>
      </c>
      <c r="BM154" s="45">
        <v>2956.6913843038842</v>
      </c>
      <c r="BN154" s="45">
        <f t="shared" si="24"/>
        <v>-8.2602882006328366E-8</v>
      </c>
      <c r="BO154" s="45">
        <f t="shared" si="25"/>
        <v>-5.8372703284472042E-8</v>
      </c>
      <c r="BP154" s="46">
        <f t="shared" si="28"/>
        <v>8.7608069164265068</v>
      </c>
      <c r="BQ154" s="46">
        <f t="shared" si="26"/>
        <v>1.9020172910662811</v>
      </c>
      <c r="BR154" s="47">
        <v>4</v>
      </c>
      <c r="BS154" s="46">
        <f t="shared" si="29"/>
        <v>4.6109510086455305</v>
      </c>
      <c r="BT154" s="46">
        <f t="shared" si="30"/>
        <v>13.25</v>
      </c>
      <c r="BU154" s="46">
        <f t="shared" si="31"/>
        <v>15.273775216138318</v>
      </c>
      <c r="BV154" s="45">
        <f t="shared" si="27"/>
        <v>451.5983958519713</v>
      </c>
      <c r="BW154" s="45">
        <f t="shared" si="32"/>
        <v>451.5983957109957</v>
      </c>
      <c r="BX154" s="45">
        <f t="shared" si="33"/>
        <v>3408.2897800148799</v>
      </c>
      <c r="BY154" s="45">
        <f t="shared" si="34"/>
        <v>40899.477360178556</v>
      </c>
      <c r="BZ154" s="45">
        <f t="shared" si="35"/>
        <v>81798.954720357113</v>
      </c>
      <c r="CA154" s="48">
        <v>43101</v>
      </c>
      <c r="CB154" s="49">
        <v>0</v>
      </c>
      <c r="CC154" s="49">
        <v>0</v>
      </c>
    </row>
    <row r="155" spans="1:81">
      <c r="A155" s="41" t="s">
        <v>343</v>
      </c>
      <c r="B155" s="41" t="s">
        <v>66</v>
      </c>
      <c r="C155" s="41" t="s">
        <v>271</v>
      </c>
      <c r="D155" s="42" t="s">
        <v>344</v>
      </c>
      <c r="E155" s="43" t="s">
        <v>62</v>
      </c>
      <c r="F155" s="43" t="s">
        <v>63</v>
      </c>
      <c r="G155" s="43">
        <v>1</v>
      </c>
      <c r="H155" s="44">
        <v>1281.1600000000001</v>
      </c>
      <c r="I155" s="45">
        <v>1281.1600000000001</v>
      </c>
      <c r="J155" s="45"/>
      <c r="K155" s="45"/>
      <c r="L155" s="45"/>
      <c r="M155" s="45"/>
      <c r="N155" s="45"/>
      <c r="O155" s="45"/>
      <c r="P155" s="45"/>
      <c r="Q155" s="45">
        <v>1281.1600000000001</v>
      </c>
      <c r="R155" s="45">
        <v>256.23200000000003</v>
      </c>
      <c r="S155" s="45">
        <v>19.217400000000001</v>
      </c>
      <c r="T155" s="45">
        <v>12.8116</v>
      </c>
      <c r="U155" s="45">
        <v>2.5623200000000002</v>
      </c>
      <c r="V155" s="45">
        <v>32.029000000000003</v>
      </c>
      <c r="W155" s="45">
        <v>102.4928</v>
      </c>
      <c r="X155" s="45">
        <v>38.434800000000003</v>
      </c>
      <c r="Y155" s="45">
        <v>7.6869600000000009</v>
      </c>
      <c r="Z155" s="45">
        <v>471.46688</v>
      </c>
      <c r="AA155" s="45">
        <v>106.76333333333334</v>
      </c>
      <c r="AB155" s="45">
        <v>142.35111111111112</v>
      </c>
      <c r="AC155" s="45">
        <v>91.674115555555574</v>
      </c>
      <c r="AD155" s="45">
        <v>340.78856000000007</v>
      </c>
      <c r="AE155" s="45">
        <v>103.13039999999999</v>
      </c>
      <c r="AF155" s="45">
        <v>397</v>
      </c>
      <c r="AG155" s="45">
        <v>0</v>
      </c>
      <c r="AH155" s="45">
        <v>0</v>
      </c>
      <c r="AI155" s="45">
        <v>0</v>
      </c>
      <c r="AJ155" s="45">
        <v>0</v>
      </c>
      <c r="AK155" s="45">
        <v>3.0700000000000003</v>
      </c>
      <c r="AL155" s="45">
        <v>0</v>
      </c>
      <c r="AM155" s="45">
        <v>503.2004</v>
      </c>
      <c r="AN155" s="45">
        <v>1315.4558400000001</v>
      </c>
      <c r="AO155" s="45">
        <v>6.4292780478395075</v>
      </c>
      <c r="AP155" s="45">
        <v>0.51434224382716054</v>
      </c>
      <c r="AQ155" s="45">
        <v>0.25717112191358027</v>
      </c>
      <c r="AR155" s="45">
        <v>4.4840600000000013</v>
      </c>
      <c r="AS155" s="45">
        <v>1.6501340800000008</v>
      </c>
      <c r="AT155" s="45">
        <v>55.089880000000001</v>
      </c>
      <c r="AU155" s="45">
        <v>2.1352666666666669</v>
      </c>
      <c r="AV155" s="45">
        <v>70.560132160246923</v>
      </c>
      <c r="AW155" s="45">
        <v>17.79388888888889</v>
      </c>
      <c r="AX155" s="45">
        <v>10.533982222222223</v>
      </c>
      <c r="AY155" s="45">
        <v>0.26690833333333336</v>
      </c>
      <c r="AZ155" s="45">
        <v>4.2705333333333337</v>
      </c>
      <c r="BA155" s="45">
        <v>1.660762962962963</v>
      </c>
      <c r="BB155" s="45">
        <v>12.705595872592596</v>
      </c>
      <c r="BC155" s="45">
        <v>47.23167161333334</v>
      </c>
      <c r="BD155" s="45">
        <v>174.70363636363635</v>
      </c>
      <c r="BE155" s="45">
        <v>174.70363636363635</v>
      </c>
      <c r="BF155" s="45">
        <v>221.93530797696968</v>
      </c>
      <c r="BG155" s="45">
        <v>67.580104166666672</v>
      </c>
      <c r="BH155" s="45"/>
      <c r="BI155" s="45">
        <v>0</v>
      </c>
      <c r="BJ155" s="45"/>
      <c r="BK155" s="45"/>
      <c r="BL155" s="45">
        <v>67.580104166666672</v>
      </c>
      <c r="BM155" s="45">
        <v>2956.6913843038842</v>
      </c>
      <c r="BN155" s="45">
        <f t="shared" si="24"/>
        <v>-8.2602882006328366E-8</v>
      </c>
      <c r="BO155" s="45">
        <f t="shared" si="25"/>
        <v>-5.8372703284472042E-8</v>
      </c>
      <c r="BP155" s="46">
        <f t="shared" si="28"/>
        <v>8.7106017191977063</v>
      </c>
      <c r="BQ155" s="46">
        <f t="shared" si="26"/>
        <v>1.8911174785100282</v>
      </c>
      <c r="BR155" s="47">
        <v>3.5000000000000004</v>
      </c>
      <c r="BS155" s="46">
        <f t="shared" si="29"/>
        <v>4.0114613180515759</v>
      </c>
      <c r="BT155" s="46">
        <f t="shared" si="30"/>
        <v>12.75</v>
      </c>
      <c r="BU155" s="46">
        <f t="shared" si="31"/>
        <v>14.613180515759311</v>
      </c>
      <c r="BV155" s="45">
        <f t="shared" si="27"/>
        <v>432.06664926162841</v>
      </c>
      <c r="BW155" s="45">
        <f t="shared" si="32"/>
        <v>432.06664912065281</v>
      </c>
      <c r="BX155" s="45">
        <f t="shared" si="33"/>
        <v>3388.7580334245372</v>
      </c>
      <c r="BY155" s="45">
        <f t="shared" si="34"/>
        <v>40665.096401094444</v>
      </c>
      <c r="BZ155" s="45">
        <f t="shared" si="35"/>
        <v>81330.192802188889</v>
      </c>
      <c r="CA155" s="48">
        <v>43101</v>
      </c>
      <c r="CB155" s="49">
        <v>0</v>
      </c>
      <c r="CC155" s="49">
        <v>0</v>
      </c>
    </row>
    <row r="156" spans="1:81">
      <c r="A156" s="41" t="s">
        <v>345</v>
      </c>
      <c r="B156" s="41" t="s">
        <v>73</v>
      </c>
      <c r="C156" s="41" t="s">
        <v>175</v>
      </c>
      <c r="D156" s="42" t="s">
        <v>346</v>
      </c>
      <c r="E156" s="43" t="s">
        <v>62</v>
      </c>
      <c r="F156" s="43" t="s">
        <v>63</v>
      </c>
      <c r="G156" s="43">
        <v>1</v>
      </c>
      <c r="H156" s="44">
        <v>1041.5999999999999</v>
      </c>
      <c r="I156" s="45">
        <v>1041.5999999999999</v>
      </c>
      <c r="J156" s="45"/>
      <c r="K156" s="45"/>
      <c r="L156" s="45"/>
      <c r="M156" s="45"/>
      <c r="N156" s="45"/>
      <c r="O156" s="45"/>
      <c r="P156" s="45"/>
      <c r="Q156" s="45">
        <v>1041.5999999999999</v>
      </c>
      <c r="R156" s="45">
        <v>208.32</v>
      </c>
      <c r="S156" s="45">
        <v>15.623999999999999</v>
      </c>
      <c r="T156" s="45">
        <v>10.415999999999999</v>
      </c>
      <c r="U156" s="45">
        <v>2.0831999999999997</v>
      </c>
      <c r="V156" s="45">
        <v>26.04</v>
      </c>
      <c r="W156" s="45">
        <v>83.327999999999989</v>
      </c>
      <c r="X156" s="45">
        <v>31.247999999999998</v>
      </c>
      <c r="Y156" s="45">
        <v>6.2495999999999992</v>
      </c>
      <c r="Z156" s="45">
        <v>383.30879999999996</v>
      </c>
      <c r="AA156" s="45">
        <v>86.799999999999983</v>
      </c>
      <c r="AB156" s="45">
        <v>115.73333333333332</v>
      </c>
      <c r="AC156" s="45">
        <v>74.532266666666672</v>
      </c>
      <c r="AD156" s="45">
        <v>277.06559999999996</v>
      </c>
      <c r="AE156" s="45">
        <v>117.504</v>
      </c>
      <c r="AF156" s="45">
        <v>397</v>
      </c>
      <c r="AG156" s="45">
        <v>0</v>
      </c>
      <c r="AH156" s="45">
        <v>0</v>
      </c>
      <c r="AI156" s="45">
        <v>0</v>
      </c>
      <c r="AJ156" s="45">
        <v>0</v>
      </c>
      <c r="AK156" s="45">
        <v>3.0700000000000003</v>
      </c>
      <c r="AL156" s="45">
        <v>0</v>
      </c>
      <c r="AM156" s="45">
        <v>517.57400000000007</v>
      </c>
      <c r="AN156" s="45">
        <v>1177.9484</v>
      </c>
      <c r="AO156" s="45">
        <v>5.2270879629629627</v>
      </c>
      <c r="AP156" s="45">
        <v>0.418167037037037</v>
      </c>
      <c r="AQ156" s="45">
        <v>0.2090835185185185</v>
      </c>
      <c r="AR156" s="45">
        <v>3.6456000000000004</v>
      </c>
      <c r="AS156" s="45">
        <v>1.3415808000000005</v>
      </c>
      <c r="AT156" s="45">
        <v>44.788799999999995</v>
      </c>
      <c r="AU156" s="45">
        <v>1.736</v>
      </c>
      <c r="AV156" s="45">
        <v>57.366319318518514</v>
      </c>
      <c r="AW156" s="45">
        <v>14.466666666666665</v>
      </c>
      <c r="AX156" s="45">
        <v>8.5642666666666667</v>
      </c>
      <c r="AY156" s="45">
        <v>0.21699999999999997</v>
      </c>
      <c r="AZ156" s="45">
        <v>3.472</v>
      </c>
      <c r="BA156" s="45">
        <v>1.350222222222222</v>
      </c>
      <c r="BB156" s="45">
        <v>10.329817244444445</v>
      </c>
      <c r="BC156" s="45">
        <v>38.3999728</v>
      </c>
      <c r="BD156" s="45"/>
      <c r="BE156" s="45">
        <v>0</v>
      </c>
      <c r="BF156" s="45">
        <v>38.3999728</v>
      </c>
      <c r="BG156" s="45">
        <v>48.642916666666657</v>
      </c>
      <c r="BH156" s="45"/>
      <c r="BI156" s="45">
        <v>0</v>
      </c>
      <c r="BJ156" s="45"/>
      <c r="BK156" s="45"/>
      <c r="BL156" s="45">
        <v>48.642916666666657</v>
      </c>
      <c r="BM156" s="45">
        <v>2363.9576087851847</v>
      </c>
      <c r="BN156" s="45">
        <f t="shared" si="24"/>
        <v>-8.2602882006328366E-8</v>
      </c>
      <c r="BO156" s="45">
        <f t="shared" si="25"/>
        <v>-5.8372703284472042E-8</v>
      </c>
      <c r="BP156" s="46">
        <f t="shared" si="28"/>
        <v>8.5633802816901436</v>
      </c>
      <c r="BQ156" s="46">
        <f t="shared" si="26"/>
        <v>1.8591549295774654</v>
      </c>
      <c r="BR156" s="47">
        <v>2</v>
      </c>
      <c r="BS156" s="46">
        <f t="shared" si="29"/>
        <v>2.2535211267605644</v>
      </c>
      <c r="BT156" s="46">
        <f t="shared" si="30"/>
        <v>11.25</v>
      </c>
      <c r="BU156" s="46">
        <f t="shared" si="31"/>
        <v>12.676056338028173</v>
      </c>
      <c r="BV156" s="45">
        <f t="shared" si="27"/>
        <v>299.65659827884349</v>
      </c>
      <c r="BW156" s="45">
        <f t="shared" si="32"/>
        <v>299.65659813786789</v>
      </c>
      <c r="BX156" s="45">
        <f t="shared" si="33"/>
        <v>2663.6142069230527</v>
      </c>
      <c r="BY156" s="45">
        <f t="shared" si="34"/>
        <v>31963.370483076633</v>
      </c>
      <c r="BZ156" s="45">
        <f t="shared" si="35"/>
        <v>63926.740966153266</v>
      </c>
      <c r="CA156" s="48">
        <v>43101</v>
      </c>
      <c r="CB156" s="49">
        <v>0</v>
      </c>
      <c r="CC156" s="49">
        <v>0</v>
      </c>
    </row>
    <row r="157" spans="1:81">
      <c r="A157" s="41" t="s">
        <v>345</v>
      </c>
      <c r="B157" s="41" t="s">
        <v>78</v>
      </c>
      <c r="C157" s="41" t="s">
        <v>347</v>
      </c>
      <c r="D157" s="42" t="s">
        <v>348</v>
      </c>
      <c r="E157" s="43" t="s">
        <v>62</v>
      </c>
      <c r="F157" s="43" t="s">
        <v>63</v>
      </c>
      <c r="G157" s="43">
        <v>1</v>
      </c>
      <c r="H157" s="44">
        <v>3062.89</v>
      </c>
      <c r="I157" s="45">
        <v>3062.89</v>
      </c>
      <c r="J157" s="45"/>
      <c r="K157" s="45"/>
      <c r="L157" s="45"/>
      <c r="M157" s="45"/>
      <c r="N157" s="45"/>
      <c r="O157" s="45"/>
      <c r="P157" s="45"/>
      <c r="Q157" s="45">
        <v>3062.89</v>
      </c>
      <c r="R157" s="45">
        <v>612.57799999999997</v>
      </c>
      <c r="S157" s="45">
        <v>45.943349999999995</v>
      </c>
      <c r="T157" s="45">
        <v>30.628899999999998</v>
      </c>
      <c r="U157" s="45">
        <v>6.1257799999999998</v>
      </c>
      <c r="V157" s="45">
        <v>76.572249999999997</v>
      </c>
      <c r="W157" s="45">
        <v>245.03119999999998</v>
      </c>
      <c r="X157" s="45">
        <v>91.88669999999999</v>
      </c>
      <c r="Y157" s="45">
        <v>18.37734</v>
      </c>
      <c r="Z157" s="45">
        <v>1127.1435199999999</v>
      </c>
      <c r="AA157" s="45">
        <v>255.24083333333331</v>
      </c>
      <c r="AB157" s="45">
        <v>340.32111111111107</v>
      </c>
      <c r="AC157" s="45">
        <v>219.16679555555558</v>
      </c>
      <c r="AD157" s="45">
        <v>814.72874000000002</v>
      </c>
      <c r="AE157" s="45">
        <v>0</v>
      </c>
      <c r="AF157" s="45">
        <v>397</v>
      </c>
      <c r="AG157" s="45">
        <v>0</v>
      </c>
      <c r="AH157" s="45">
        <v>0</v>
      </c>
      <c r="AI157" s="45">
        <v>0</v>
      </c>
      <c r="AJ157" s="45">
        <v>0</v>
      </c>
      <c r="AK157" s="45">
        <v>3.0700000000000003</v>
      </c>
      <c r="AL157" s="45">
        <v>293.88</v>
      </c>
      <c r="AM157" s="45">
        <v>693.95</v>
      </c>
      <c r="AN157" s="45">
        <v>2635.8222599999999</v>
      </c>
      <c r="AO157" s="45">
        <v>15.37057934992284</v>
      </c>
      <c r="AP157" s="45">
        <v>1.2296463479938271</v>
      </c>
      <c r="AQ157" s="45">
        <v>0.61482317399691355</v>
      </c>
      <c r="AR157" s="45">
        <v>10.720115000000002</v>
      </c>
      <c r="AS157" s="45">
        <v>3.9450023200000013</v>
      </c>
      <c r="AT157" s="45">
        <v>131.70426999999998</v>
      </c>
      <c r="AU157" s="45">
        <v>5.1048166666666672</v>
      </c>
      <c r="AV157" s="45">
        <v>168.68925285858023</v>
      </c>
      <c r="AW157" s="45">
        <v>42.540138888888883</v>
      </c>
      <c r="AX157" s="45">
        <v>25.183762222222224</v>
      </c>
      <c r="AY157" s="45">
        <v>0.63810208333333329</v>
      </c>
      <c r="AZ157" s="45">
        <v>10.209633333333334</v>
      </c>
      <c r="BA157" s="45">
        <v>3.9704129629629628</v>
      </c>
      <c r="BB157" s="45">
        <v>30.375474212592597</v>
      </c>
      <c r="BC157" s="45">
        <v>112.91752370333333</v>
      </c>
      <c r="BD157" s="45"/>
      <c r="BE157" s="45">
        <v>0</v>
      </c>
      <c r="BF157" s="45">
        <v>112.91752370333333</v>
      </c>
      <c r="BG157" s="45">
        <v>88.207604166666698</v>
      </c>
      <c r="BH157" s="45"/>
      <c r="BI157" s="45">
        <v>0</v>
      </c>
      <c r="BJ157" s="45"/>
      <c r="BK157" s="45"/>
      <c r="BL157" s="45">
        <v>88.207604166666698</v>
      </c>
      <c r="BM157" s="45">
        <v>6068.5266407285808</v>
      </c>
      <c r="BN157" s="45">
        <f t="shared" si="24"/>
        <v>-8.2602882006328366E-8</v>
      </c>
      <c r="BO157" s="45">
        <f t="shared" si="25"/>
        <v>-5.8372703284472042E-8</v>
      </c>
      <c r="BP157" s="46">
        <f t="shared" si="28"/>
        <v>8.5633802816901436</v>
      </c>
      <c r="BQ157" s="46">
        <f t="shared" si="26"/>
        <v>1.8591549295774654</v>
      </c>
      <c r="BR157" s="47">
        <v>2</v>
      </c>
      <c r="BS157" s="46">
        <f t="shared" si="29"/>
        <v>2.2535211267605644</v>
      </c>
      <c r="BT157" s="46">
        <f t="shared" si="30"/>
        <v>11.25</v>
      </c>
      <c r="BU157" s="46">
        <f t="shared" si="31"/>
        <v>12.676056338028173</v>
      </c>
      <c r="BV157" s="45">
        <f t="shared" si="27"/>
        <v>769.24985584913327</v>
      </c>
      <c r="BW157" s="45">
        <f t="shared" si="32"/>
        <v>769.24985570815772</v>
      </c>
      <c r="BX157" s="45">
        <f t="shared" si="33"/>
        <v>6837.7764964367389</v>
      </c>
      <c r="BY157" s="45">
        <f t="shared" si="34"/>
        <v>82053.31795724087</v>
      </c>
      <c r="BZ157" s="45">
        <f t="shared" si="35"/>
        <v>164106.63591448174</v>
      </c>
      <c r="CA157" s="48">
        <v>43101</v>
      </c>
      <c r="CB157" s="49">
        <v>0</v>
      </c>
      <c r="CC157" s="49">
        <v>0</v>
      </c>
    </row>
    <row r="158" spans="1:81">
      <c r="A158" s="41" t="s">
        <v>345</v>
      </c>
      <c r="B158" s="41" t="s">
        <v>14</v>
      </c>
      <c r="C158" s="41" t="s">
        <v>175</v>
      </c>
      <c r="D158" s="42" t="s">
        <v>349</v>
      </c>
      <c r="E158" s="43" t="s">
        <v>62</v>
      </c>
      <c r="F158" s="43" t="s">
        <v>63</v>
      </c>
      <c r="G158" s="43">
        <v>2</v>
      </c>
      <c r="H158" s="44">
        <v>1281.1600000000001</v>
      </c>
      <c r="I158" s="45">
        <v>2562.3200000000002</v>
      </c>
      <c r="J158" s="45"/>
      <c r="K158" s="45"/>
      <c r="L158" s="45"/>
      <c r="M158" s="45"/>
      <c r="N158" s="45"/>
      <c r="O158" s="45"/>
      <c r="P158" s="45"/>
      <c r="Q158" s="45">
        <v>2562.3200000000002</v>
      </c>
      <c r="R158" s="45">
        <v>512.46400000000006</v>
      </c>
      <c r="S158" s="45">
        <v>38.434800000000003</v>
      </c>
      <c r="T158" s="45">
        <v>25.623200000000001</v>
      </c>
      <c r="U158" s="45">
        <v>5.1246400000000003</v>
      </c>
      <c r="V158" s="45">
        <v>64.058000000000007</v>
      </c>
      <c r="W158" s="45">
        <v>204.98560000000001</v>
      </c>
      <c r="X158" s="45">
        <v>76.869600000000005</v>
      </c>
      <c r="Y158" s="45">
        <v>15.373920000000002</v>
      </c>
      <c r="Z158" s="45">
        <v>942.93376000000001</v>
      </c>
      <c r="AA158" s="45">
        <v>213.52666666666667</v>
      </c>
      <c r="AB158" s="45">
        <v>284.70222222222225</v>
      </c>
      <c r="AC158" s="45">
        <v>183.34823111111115</v>
      </c>
      <c r="AD158" s="45">
        <v>681.57712000000015</v>
      </c>
      <c r="AE158" s="45">
        <v>206.26079999999999</v>
      </c>
      <c r="AF158" s="45">
        <v>794</v>
      </c>
      <c r="AG158" s="45">
        <v>0</v>
      </c>
      <c r="AH158" s="45">
        <v>0</v>
      </c>
      <c r="AI158" s="45">
        <v>0</v>
      </c>
      <c r="AJ158" s="45">
        <v>0</v>
      </c>
      <c r="AK158" s="45">
        <v>6.1400000000000006</v>
      </c>
      <c r="AL158" s="45">
        <v>0</v>
      </c>
      <c r="AM158" s="45">
        <v>1006.4008</v>
      </c>
      <c r="AN158" s="45">
        <v>2630.9116800000002</v>
      </c>
      <c r="AO158" s="45">
        <v>12.858556095679015</v>
      </c>
      <c r="AP158" s="45">
        <v>1.0286844876543211</v>
      </c>
      <c r="AQ158" s="45">
        <v>0.51434224382716054</v>
      </c>
      <c r="AR158" s="45">
        <v>8.9681200000000025</v>
      </c>
      <c r="AS158" s="45">
        <v>3.3002681600000017</v>
      </c>
      <c r="AT158" s="45">
        <v>110.17976</v>
      </c>
      <c r="AU158" s="45">
        <v>4.2705333333333337</v>
      </c>
      <c r="AV158" s="45">
        <v>141.12026432049385</v>
      </c>
      <c r="AW158" s="45">
        <v>35.587777777777781</v>
      </c>
      <c r="AX158" s="45">
        <v>21.067964444444446</v>
      </c>
      <c r="AY158" s="45">
        <v>0.53381666666666672</v>
      </c>
      <c r="AZ158" s="45">
        <v>8.5410666666666675</v>
      </c>
      <c r="BA158" s="45">
        <v>3.321525925925926</v>
      </c>
      <c r="BB158" s="45">
        <v>25.411191745185192</v>
      </c>
      <c r="BC158" s="45">
        <v>94.46334322666668</v>
      </c>
      <c r="BD158" s="45">
        <v>283.68542857142859</v>
      </c>
      <c r="BE158" s="45">
        <v>283.68542857142859</v>
      </c>
      <c r="BF158" s="45">
        <v>378.14877179809525</v>
      </c>
      <c r="BG158" s="45">
        <v>135.16020833333334</v>
      </c>
      <c r="BH158" s="45"/>
      <c r="BI158" s="45">
        <v>0</v>
      </c>
      <c r="BJ158" s="45"/>
      <c r="BK158" s="45"/>
      <c r="BL158" s="45">
        <v>135.16020833333334</v>
      </c>
      <c r="BM158" s="45">
        <v>5847.6609244519241</v>
      </c>
      <c r="BN158" s="45">
        <f t="shared" si="24"/>
        <v>-1.6520576401265673E-7</v>
      </c>
      <c r="BO158" s="45">
        <f t="shared" si="25"/>
        <v>-1.1674540656894408E-7</v>
      </c>
      <c r="BP158" s="46">
        <f t="shared" si="28"/>
        <v>8.5633802816901436</v>
      </c>
      <c r="BQ158" s="46">
        <f t="shared" si="26"/>
        <v>1.8591549295774654</v>
      </c>
      <c r="BR158" s="47">
        <v>2</v>
      </c>
      <c r="BS158" s="46">
        <f t="shared" si="29"/>
        <v>2.2535211267605644</v>
      </c>
      <c r="BT158" s="46">
        <f t="shared" si="30"/>
        <v>11.25</v>
      </c>
      <c r="BU158" s="46">
        <f t="shared" si="31"/>
        <v>12.676056338028173</v>
      </c>
      <c r="BV158" s="45">
        <f t="shared" si="27"/>
        <v>741.25279320464472</v>
      </c>
      <c r="BW158" s="45">
        <f t="shared" si="32"/>
        <v>741.25279292269352</v>
      </c>
      <c r="BX158" s="45">
        <f t="shared" si="33"/>
        <v>6588.9137173746176</v>
      </c>
      <c r="BY158" s="45">
        <f t="shared" si="34"/>
        <v>79066.964608495415</v>
      </c>
      <c r="BZ158" s="45">
        <f t="shared" si="35"/>
        <v>158133.92921699083</v>
      </c>
      <c r="CA158" s="48">
        <v>43101</v>
      </c>
      <c r="CB158" s="49">
        <v>0</v>
      </c>
      <c r="CC158" s="49">
        <v>0</v>
      </c>
    </row>
    <row r="159" spans="1:81">
      <c r="A159" s="41" t="s">
        <v>345</v>
      </c>
      <c r="B159" s="41" t="s">
        <v>15</v>
      </c>
      <c r="C159" s="41" t="s">
        <v>175</v>
      </c>
      <c r="D159" s="42" t="s">
        <v>350</v>
      </c>
      <c r="E159" s="43" t="s">
        <v>62</v>
      </c>
      <c r="F159" s="43" t="s">
        <v>63</v>
      </c>
      <c r="G159" s="43">
        <v>2</v>
      </c>
      <c r="H159" s="44">
        <v>1281.1600000000001</v>
      </c>
      <c r="I159" s="45">
        <v>2562.3200000000002</v>
      </c>
      <c r="J159" s="45"/>
      <c r="K159" s="45"/>
      <c r="L159" s="45">
        <v>389.02728438095244</v>
      </c>
      <c r="M159" s="45"/>
      <c r="N159" s="45"/>
      <c r="O159" s="45"/>
      <c r="P159" s="45"/>
      <c r="Q159" s="45">
        <v>2951.3472843809527</v>
      </c>
      <c r="R159" s="45">
        <v>590.26945687619059</v>
      </c>
      <c r="S159" s="45">
        <v>44.270209265714286</v>
      </c>
      <c r="T159" s="45">
        <v>29.513472843809527</v>
      </c>
      <c r="U159" s="45">
        <v>5.9026945687619055</v>
      </c>
      <c r="V159" s="45">
        <v>73.783682109523824</v>
      </c>
      <c r="W159" s="45">
        <v>236.10778275047622</v>
      </c>
      <c r="X159" s="45">
        <v>88.540418531428571</v>
      </c>
      <c r="Y159" s="45">
        <v>17.708083706285716</v>
      </c>
      <c r="Z159" s="45">
        <v>1086.0958006521905</v>
      </c>
      <c r="AA159" s="45">
        <v>245.94560703174605</v>
      </c>
      <c r="AB159" s="45">
        <v>327.92747604232807</v>
      </c>
      <c r="AC159" s="45">
        <v>211.18529457125931</v>
      </c>
      <c r="AD159" s="45">
        <v>785.05837764533339</v>
      </c>
      <c r="AE159" s="45">
        <v>206.26079999999999</v>
      </c>
      <c r="AF159" s="45">
        <v>794</v>
      </c>
      <c r="AG159" s="45">
        <v>0</v>
      </c>
      <c r="AH159" s="45">
        <v>0</v>
      </c>
      <c r="AI159" s="45">
        <v>0</v>
      </c>
      <c r="AJ159" s="45">
        <v>0</v>
      </c>
      <c r="AK159" s="45">
        <v>6.1400000000000006</v>
      </c>
      <c r="AL159" s="45">
        <v>0</v>
      </c>
      <c r="AM159" s="45">
        <v>1006.4008</v>
      </c>
      <c r="AN159" s="45">
        <v>2877.554978297524</v>
      </c>
      <c r="AO159" s="45">
        <v>14.810821682710356</v>
      </c>
      <c r="AP159" s="45">
        <v>1.1848657346168285</v>
      </c>
      <c r="AQ159" s="45">
        <v>0.59243286730841427</v>
      </c>
      <c r="AR159" s="45">
        <v>10.329715495333335</v>
      </c>
      <c r="AS159" s="45">
        <v>3.8013353022826686</v>
      </c>
      <c r="AT159" s="45">
        <v>126.90793322838095</v>
      </c>
      <c r="AU159" s="45">
        <v>4.9189121406349212</v>
      </c>
      <c r="AV159" s="45">
        <v>162.54601645126746</v>
      </c>
      <c r="AW159" s="45">
        <v>40.990934505291008</v>
      </c>
      <c r="AX159" s="45">
        <v>24.266633227132278</v>
      </c>
      <c r="AY159" s="45">
        <v>0.61486401757936515</v>
      </c>
      <c r="AZ159" s="45">
        <v>9.8378242812698424</v>
      </c>
      <c r="BA159" s="45">
        <v>3.8258205538271608</v>
      </c>
      <c r="BB159" s="45">
        <v>29.269276183316681</v>
      </c>
      <c r="BC159" s="45">
        <v>108.80535276841633</v>
      </c>
      <c r="BD159" s="45">
        <v>326.75630648503403</v>
      </c>
      <c r="BE159" s="45">
        <v>326.75630648503403</v>
      </c>
      <c r="BF159" s="45">
        <v>435.56165925345033</v>
      </c>
      <c r="BG159" s="45">
        <v>135.16020833333332</v>
      </c>
      <c r="BH159" s="45"/>
      <c r="BI159" s="45">
        <v>0</v>
      </c>
      <c r="BJ159" s="45"/>
      <c r="BK159" s="45"/>
      <c r="BL159" s="45">
        <v>135.16020833333332</v>
      </c>
      <c r="BM159" s="45">
        <v>6562.1701467165294</v>
      </c>
      <c r="BN159" s="45">
        <f t="shared" si="24"/>
        <v>-1.6520576401265673E-7</v>
      </c>
      <c r="BO159" s="45">
        <f t="shared" si="25"/>
        <v>-1.1674540656894408E-7</v>
      </c>
      <c r="BP159" s="46">
        <f t="shared" si="28"/>
        <v>8.5633802816901436</v>
      </c>
      <c r="BQ159" s="46">
        <f t="shared" si="26"/>
        <v>1.8591549295774654</v>
      </c>
      <c r="BR159" s="47">
        <v>2</v>
      </c>
      <c r="BS159" s="46">
        <f t="shared" si="29"/>
        <v>2.2535211267605644</v>
      </c>
      <c r="BT159" s="46">
        <f t="shared" si="30"/>
        <v>11.25</v>
      </c>
      <c r="BU159" s="46">
        <f t="shared" si="31"/>
        <v>12.676056338028173</v>
      </c>
      <c r="BV159" s="45">
        <f t="shared" si="27"/>
        <v>831.82438475931292</v>
      </c>
      <c r="BW159" s="45">
        <f t="shared" si="32"/>
        <v>831.82438447736172</v>
      </c>
      <c r="BX159" s="45">
        <f t="shared" si="33"/>
        <v>7393.9945311938909</v>
      </c>
      <c r="BY159" s="45">
        <f t="shared" si="34"/>
        <v>88727.934374326695</v>
      </c>
      <c r="BZ159" s="45">
        <f t="shared" si="35"/>
        <v>177455.86874865339</v>
      </c>
      <c r="CA159" s="48">
        <v>43101</v>
      </c>
      <c r="CB159" s="49">
        <v>0</v>
      </c>
      <c r="CC159" s="49">
        <v>0</v>
      </c>
    </row>
    <row r="160" spans="1:81">
      <c r="A160" s="41" t="s">
        <v>351</v>
      </c>
      <c r="B160" s="41" t="s">
        <v>14</v>
      </c>
      <c r="C160" s="41" t="s">
        <v>351</v>
      </c>
      <c r="D160" s="42" t="s">
        <v>352</v>
      </c>
      <c r="E160" s="43" t="s">
        <v>62</v>
      </c>
      <c r="F160" s="43" t="s">
        <v>63</v>
      </c>
      <c r="G160" s="43">
        <v>2</v>
      </c>
      <c r="H160" s="44">
        <v>1323.54</v>
      </c>
      <c r="I160" s="45">
        <v>2647.08</v>
      </c>
      <c r="J160" s="45"/>
      <c r="K160" s="45"/>
      <c r="L160" s="45"/>
      <c r="M160" s="45"/>
      <c r="N160" s="45"/>
      <c r="O160" s="51"/>
      <c r="P160" s="45"/>
      <c r="Q160" s="45">
        <v>2647.08</v>
      </c>
      <c r="R160" s="45">
        <v>529.41600000000005</v>
      </c>
      <c r="S160" s="45">
        <v>39.706199999999995</v>
      </c>
      <c r="T160" s="45">
        <v>26.470800000000001</v>
      </c>
      <c r="U160" s="45">
        <v>5.2941599999999998</v>
      </c>
      <c r="V160" s="45">
        <v>66.177000000000007</v>
      </c>
      <c r="W160" s="45">
        <v>211.7664</v>
      </c>
      <c r="X160" s="45">
        <v>79.412399999999991</v>
      </c>
      <c r="Y160" s="45">
        <v>15.882479999999999</v>
      </c>
      <c r="Z160" s="45">
        <v>974.12544000000003</v>
      </c>
      <c r="AA160" s="45">
        <v>220.58999999999997</v>
      </c>
      <c r="AB160" s="45">
        <v>294.11999999999995</v>
      </c>
      <c r="AC160" s="45">
        <v>189.41328000000001</v>
      </c>
      <c r="AD160" s="45">
        <v>704.12327999999991</v>
      </c>
      <c r="AE160" s="45">
        <v>201.17520000000002</v>
      </c>
      <c r="AF160" s="45">
        <v>794</v>
      </c>
      <c r="AG160" s="45">
        <v>0</v>
      </c>
      <c r="AH160" s="45">
        <v>66.88</v>
      </c>
      <c r="AI160" s="45">
        <v>0</v>
      </c>
      <c r="AJ160" s="45">
        <v>0</v>
      </c>
      <c r="AK160" s="45">
        <v>6.1400000000000006</v>
      </c>
      <c r="AL160" s="45">
        <v>0</v>
      </c>
      <c r="AM160" s="45">
        <v>1068.1952000000001</v>
      </c>
      <c r="AN160" s="45">
        <v>2746.4439199999997</v>
      </c>
      <c r="AO160" s="45">
        <v>13.283909375</v>
      </c>
      <c r="AP160" s="45">
        <v>1.06271275</v>
      </c>
      <c r="AQ160" s="45">
        <v>0.53135637499999999</v>
      </c>
      <c r="AR160" s="45">
        <v>9.2647800000000018</v>
      </c>
      <c r="AS160" s="45">
        <v>3.4094390400000014</v>
      </c>
      <c r="AT160" s="45">
        <v>113.82443999999998</v>
      </c>
      <c r="AU160" s="45">
        <v>4.4118000000000004</v>
      </c>
      <c r="AV160" s="45">
        <v>145.78843753999999</v>
      </c>
      <c r="AW160" s="45">
        <v>36.764999999999993</v>
      </c>
      <c r="AX160" s="45">
        <v>21.764880000000002</v>
      </c>
      <c r="AY160" s="45">
        <v>0.55147499999999994</v>
      </c>
      <c r="AZ160" s="45">
        <v>8.8236000000000008</v>
      </c>
      <c r="BA160" s="45">
        <v>3.4314</v>
      </c>
      <c r="BB160" s="45">
        <v>26.251778640000005</v>
      </c>
      <c r="BC160" s="45">
        <v>97.588133639999995</v>
      </c>
      <c r="BD160" s="51">
        <v>293.06957142857141</v>
      </c>
      <c r="BE160" s="45">
        <v>293.06957142857141</v>
      </c>
      <c r="BF160" s="45">
        <v>390.65770506857143</v>
      </c>
      <c r="BG160" s="45">
        <v>135.16020833333334</v>
      </c>
      <c r="BH160" s="45"/>
      <c r="BI160" s="45">
        <v>0</v>
      </c>
      <c r="BJ160" s="45"/>
      <c r="BK160" s="45"/>
      <c r="BL160" s="45">
        <v>135.16020833333334</v>
      </c>
      <c r="BM160" s="45">
        <v>6065.1302709419042</v>
      </c>
      <c r="BN160" s="45">
        <f t="shared" si="24"/>
        <v>-1.6520576401265673E-7</v>
      </c>
      <c r="BO160" s="45">
        <f t="shared" si="25"/>
        <v>-1.1674540656894408E-7</v>
      </c>
      <c r="BP160" s="46">
        <f t="shared" si="28"/>
        <v>8.6609686609686669</v>
      </c>
      <c r="BQ160" s="46">
        <f t="shared" si="26"/>
        <v>1.8803418803418819</v>
      </c>
      <c r="BR160" s="47">
        <v>3</v>
      </c>
      <c r="BS160" s="46">
        <f t="shared" si="29"/>
        <v>3.4188034188034218</v>
      </c>
      <c r="BT160" s="46">
        <f t="shared" si="30"/>
        <v>12.25</v>
      </c>
      <c r="BU160" s="46">
        <f t="shared" si="31"/>
        <v>13.960113960113972</v>
      </c>
      <c r="BV160" s="45">
        <f t="shared" si="27"/>
        <v>846.69909761349845</v>
      </c>
      <c r="BW160" s="45">
        <f t="shared" si="32"/>
        <v>846.69909733154725</v>
      </c>
      <c r="BX160" s="45">
        <f t="shared" si="33"/>
        <v>6911.8293682734511</v>
      </c>
      <c r="BY160" s="45">
        <f t="shared" si="34"/>
        <v>82941.952419281413</v>
      </c>
      <c r="BZ160" s="45">
        <f t="shared" si="35"/>
        <v>165883.90483856283</v>
      </c>
      <c r="CA160" s="48">
        <v>43101</v>
      </c>
      <c r="CB160" s="49">
        <v>0</v>
      </c>
      <c r="CC160" s="49">
        <v>0</v>
      </c>
    </row>
    <row r="161" spans="1:81">
      <c r="A161" s="41" t="s">
        <v>351</v>
      </c>
      <c r="B161" s="41" t="s">
        <v>15</v>
      </c>
      <c r="C161" s="41" t="s">
        <v>351</v>
      </c>
      <c r="D161" s="42" t="s">
        <v>353</v>
      </c>
      <c r="E161" s="43" t="s">
        <v>62</v>
      </c>
      <c r="F161" s="43" t="s">
        <v>63</v>
      </c>
      <c r="G161" s="43">
        <v>2</v>
      </c>
      <c r="H161" s="44">
        <v>1323.54</v>
      </c>
      <c r="I161" s="45">
        <v>2647.08</v>
      </c>
      <c r="J161" s="45"/>
      <c r="K161" s="45"/>
      <c r="L161" s="51">
        <v>401.89607228571424</v>
      </c>
      <c r="M161" s="45"/>
      <c r="N161" s="45"/>
      <c r="O161" s="51"/>
      <c r="P161" s="45"/>
      <c r="Q161" s="45">
        <v>3048.9760722857141</v>
      </c>
      <c r="R161" s="45">
        <v>609.79521445714283</v>
      </c>
      <c r="S161" s="45">
        <v>45.734641084285713</v>
      </c>
      <c r="T161" s="45">
        <v>30.489760722857142</v>
      </c>
      <c r="U161" s="45">
        <v>6.097952144571428</v>
      </c>
      <c r="V161" s="45">
        <v>76.224401807142854</v>
      </c>
      <c r="W161" s="45">
        <v>243.91808578285713</v>
      </c>
      <c r="X161" s="45">
        <v>91.469282168571425</v>
      </c>
      <c r="Y161" s="45">
        <v>18.293856433714286</v>
      </c>
      <c r="Z161" s="45">
        <v>1122.0231946011429</v>
      </c>
      <c r="AA161" s="45">
        <v>254.08133935714284</v>
      </c>
      <c r="AB161" s="45">
        <v>338.77511914285708</v>
      </c>
      <c r="AC161" s="45">
        <v>218.17117672800001</v>
      </c>
      <c r="AD161" s="45">
        <v>811.02763522799989</v>
      </c>
      <c r="AE161" s="45">
        <v>201.17520000000002</v>
      </c>
      <c r="AF161" s="45">
        <v>794</v>
      </c>
      <c r="AG161" s="45">
        <v>0</v>
      </c>
      <c r="AH161" s="45">
        <v>66.88</v>
      </c>
      <c r="AI161" s="45">
        <v>0</v>
      </c>
      <c r="AJ161" s="45">
        <v>0</v>
      </c>
      <c r="AK161" s="45">
        <v>6.1400000000000006</v>
      </c>
      <c r="AL161" s="45">
        <v>0</v>
      </c>
      <c r="AM161" s="45">
        <v>1068.1952000000001</v>
      </c>
      <c r="AN161" s="45">
        <v>3001.2460298291426</v>
      </c>
      <c r="AO161" s="45">
        <v>15.300754730037202</v>
      </c>
      <c r="AP161" s="45">
        <v>1.2240603784029762</v>
      </c>
      <c r="AQ161" s="45">
        <v>0.61203018920148811</v>
      </c>
      <c r="AR161" s="45">
        <v>10.671416253</v>
      </c>
      <c r="AS161" s="45">
        <v>3.9270811811040014</v>
      </c>
      <c r="AT161" s="45">
        <v>131.1059711082857</v>
      </c>
      <c r="AU161" s="45">
        <v>5.0816267871428566</v>
      </c>
      <c r="AV161" s="45">
        <v>167.92294062717423</v>
      </c>
      <c r="AW161" s="45">
        <v>42.346889892857135</v>
      </c>
      <c r="AX161" s="45">
        <v>25.069358816571427</v>
      </c>
      <c r="AY161" s="45">
        <v>0.63520334839285708</v>
      </c>
      <c r="AZ161" s="45">
        <v>10.163253574285713</v>
      </c>
      <c r="BA161" s="45">
        <v>3.9523763899999995</v>
      </c>
      <c r="BB161" s="45">
        <v>30.237486184135431</v>
      </c>
      <c r="BC161" s="45">
        <v>112.40456820624257</v>
      </c>
      <c r="BD161" s="51">
        <v>337.56520800306123</v>
      </c>
      <c r="BE161" s="45">
        <v>337.56520800306123</v>
      </c>
      <c r="BF161" s="45">
        <v>449.9697762093038</v>
      </c>
      <c r="BG161" s="45">
        <v>135.16020833333332</v>
      </c>
      <c r="BH161" s="45"/>
      <c r="BI161" s="45">
        <v>0</v>
      </c>
      <c r="BJ161" s="45"/>
      <c r="BK161" s="45"/>
      <c r="BL161" s="45">
        <v>135.16020833333332</v>
      </c>
      <c r="BM161" s="45">
        <v>6803.2750272846679</v>
      </c>
      <c r="BN161" s="45">
        <f t="shared" si="24"/>
        <v>-1.6520576401265673E-7</v>
      </c>
      <c r="BO161" s="45">
        <f t="shared" si="25"/>
        <v>-1.1674540656894408E-7</v>
      </c>
      <c r="BP161" s="46">
        <f t="shared" si="28"/>
        <v>8.6609686609686669</v>
      </c>
      <c r="BQ161" s="46">
        <f t="shared" si="26"/>
        <v>1.8803418803418819</v>
      </c>
      <c r="BR161" s="47">
        <v>3</v>
      </c>
      <c r="BS161" s="46">
        <f t="shared" si="29"/>
        <v>3.4188034188034218</v>
      </c>
      <c r="BT161" s="46">
        <f t="shared" si="30"/>
        <v>12.25</v>
      </c>
      <c r="BU161" s="46">
        <f t="shared" si="31"/>
        <v>13.960113960113972</v>
      </c>
      <c r="BV161" s="45">
        <f t="shared" si="27"/>
        <v>949.74494678955375</v>
      </c>
      <c r="BW161" s="45">
        <f t="shared" si="32"/>
        <v>949.74494650760255</v>
      </c>
      <c r="BX161" s="45">
        <f t="shared" si="33"/>
        <v>7753.0199737922703</v>
      </c>
      <c r="BY161" s="45">
        <f t="shared" si="34"/>
        <v>93036.239685507244</v>
      </c>
      <c r="BZ161" s="45">
        <f t="shared" si="35"/>
        <v>186072.47937101449</v>
      </c>
      <c r="CA161" s="48">
        <v>43101</v>
      </c>
      <c r="CB161" s="49">
        <v>0</v>
      </c>
      <c r="CC161" s="49">
        <v>0</v>
      </c>
    </row>
    <row r="162" spans="1:81">
      <c r="A162" s="41" t="s">
        <v>354</v>
      </c>
      <c r="B162" s="41" t="s">
        <v>66</v>
      </c>
      <c r="C162" s="41" t="s">
        <v>165</v>
      </c>
      <c r="D162" s="42" t="s">
        <v>355</v>
      </c>
      <c r="E162" s="43" t="s">
        <v>62</v>
      </c>
      <c r="F162" s="43" t="s">
        <v>63</v>
      </c>
      <c r="G162" s="43">
        <v>1</v>
      </c>
      <c r="H162" s="44">
        <v>1281.1600000000001</v>
      </c>
      <c r="I162" s="45">
        <v>1281.1600000000001</v>
      </c>
      <c r="J162" s="45"/>
      <c r="K162" s="45"/>
      <c r="L162" s="45"/>
      <c r="M162" s="45"/>
      <c r="N162" s="45"/>
      <c r="O162" s="45"/>
      <c r="P162" s="45"/>
      <c r="Q162" s="45">
        <v>1281.1600000000001</v>
      </c>
      <c r="R162" s="45">
        <v>256.23200000000003</v>
      </c>
      <c r="S162" s="45">
        <v>19.217400000000001</v>
      </c>
      <c r="T162" s="45">
        <v>12.8116</v>
      </c>
      <c r="U162" s="45">
        <v>2.5623200000000002</v>
      </c>
      <c r="V162" s="45">
        <v>32.029000000000003</v>
      </c>
      <c r="W162" s="45">
        <v>102.4928</v>
      </c>
      <c r="X162" s="45">
        <v>38.434800000000003</v>
      </c>
      <c r="Y162" s="45">
        <v>7.6869600000000009</v>
      </c>
      <c r="Z162" s="45">
        <v>471.46688</v>
      </c>
      <c r="AA162" s="45">
        <v>106.76333333333334</v>
      </c>
      <c r="AB162" s="45">
        <v>142.35111111111112</v>
      </c>
      <c r="AC162" s="45">
        <v>91.674115555555574</v>
      </c>
      <c r="AD162" s="45">
        <v>340.78856000000007</v>
      </c>
      <c r="AE162" s="45">
        <v>103.13039999999999</v>
      </c>
      <c r="AF162" s="45">
        <v>397</v>
      </c>
      <c r="AG162" s="45">
        <v>0</v>
      </c>
      <c r="AH162" s="45">
        <v>0</v>
      </c>
      <c r="AI162" s="45">
        <v>0</v>
      </c>
      <c r="AJ162" s="45">
        <v>0</v>
      </c>
      <c r="AK162" s="45">
        <v>3.0700000000000003</v>
      </c>
      <c r="AL162" s="45">
        <v>0</v>
      </c>
      <c r="AM162" s="45">
        <v>503.2004</v>
      </c>
      <c r="AN162" s="45">
        <v>1315.4558400000001</v>
      </c>
      <c r="AO162" s="45">
        <v>6.4292780478395075</v>
      </c>
      <c r="AP162" s="45">
        <v>0.51434224382716054</v>
      </c>
      <c r="AQ162" s="45">
        <v>0.25717112191358027</v>
      </c>
      <c r="AR162" s="45">
        <v>4.4840600000000013</v>
      </c>
      <c r="AS162" s="45">
        <v>1.6501340800000008</v>
      </c>
      <c r="AT162" s="45">
        <v>55.089880000000001</v>
      </c>
      <c r="AU162" s="45">
        <v>2.1352666666666669</v>
      </c>
      <c r="AV162" s="45">
        <v>70.560132160246923</v>
      </c>
      <c r="AW162" s="45">
        <v>17.79388888888889</v>
      </c>
      <c r="AX162" s="45">
        <v>10.533982222222223</v>
      </c>
      <c r="AY162" s="45">
        <v>0.26690833333333336</v>
      </c>
      <c r="AZ162" s="45">
        <v>4.2705333333333337</v>
      </c>
      <c r="BA162" s="45">
        <v>1.660762962962963</v>
      </c>
      <c r="BB162" s="45">
        <v>12.705595872592596</v>
      </c>
      <c r="BC162" s="45">
        <v>47.23167161333334</v>
      </c>
      <c r="BD162" s="45">
        <v>174.70363636363635</v>
      </c>
      <c r="BE162" s="45">
        <v>174.70363636363635</v>
      </c>
      <c r="BF162" s="45">
        <v>221.93530797696968</v>
      </c>
      <c r="BG162" s="45">
        <v>67.580104166666672</v>
      </c>
      <c r="BH162" s="45"/>
      <c r="BI162" s="45">
        <v>0</v>
      </c>
      <c r="BJ162" s="45"/>
      <c r="BK162" s="45"/>
      <c r="BL162" s="45">
        <v>67.580104166666672</v>
      </c>
      <c r="BM162" s="45">
        <v>2956.6913843038842</v>
      </c>
      <c r="BN162" s="45">
        <f t="shared" si="24"/>
        <v>-8.2602882006328366E-8</v>
      </c>
      <c r="BO162" s="45">
        <f t="shared" si="25"/>
        <v>-5.8372703284472042E-8</v>
      </c>
      <c r="BP162" s="46">
        <f t="shared" si="28"/>
        <v>8.6609686609686669</v>
      </c>
      <c r="BQ162" s="46">
        <f t="shared" si="26"/>
        <v>1.8803418803418819</v>
      </c>
      <c r="BR162" s="47">
        <v>3</v>
      </c>
      <c r="BS162" s="46">
        <f t="shared" si="29"/>
        <v>3.4188034188034218</v>
      </c>
      <c r="BT162" s="46">
        <f t="shared" si="30"/>
        <v>12.25</v>
      </c>
      <c r="BU162" s="46">
        <f t="shared" si="31"/>
        <v>13.960113960113972</v>
      </c>
      <c r="BV162" s="45">
        <f t="shared" si="27"/>
        <v>412.75748667801321</v>
      </c>
      <c r="BW162" s="45">
        <f t="shared" si="32"/>
        <v>412.75748653703761</v>
      </c>
      <c r="BX162" s="45">
        <f t="shared" si="33"/>
        <v>3369.4488708409217</v>
      </c>
      <c r="BY162" s="45">
        <f t="shared" si="34"/>
        <v>40433.386450091057</v>
      </c>
      <c r="BZ162" s="45">
        <f t="shared" si="35"/>
        <v>80866.772900182114</v>
      </c>
      <c r="CA162" s="48">
        <v>43101</v>
      </c>
      <c r="CB162" s="49">
        <v>0</v>
      </c>
      <c r="CC162" s="49">
        <v>0</v>
      </c>
    </row>
    <row r="163" spans="1:81">
      <c r="A163" s="41" t="s">
        <v>356</v>
      </c>
      <c r="B163" s="41" t="s">
        <v>73</v>
      </c>
      <c r="C163" s="41" t="s">
        <v>356</v>
      </c>
      <c r="D163" s="42" t="s">
        <v>357</v>
      </c>
      <c r="E163" s="43" t="s">
        <v>62</v>
      </c>
      <c r="F163" s="43" t="s">
        <v>63</v>
      </c>
      <c r="G163" s="43">
        <v>1</v>
      </c>
      <c r="H163" s="44">
        <v>1076.08</v>
      </c>
      <c r="I163" s="45">
        <v>1076.08</v>
      </c>
      <c r="J163" s="45"/>
      <c r="K163" s="45"/>
      <c r="L163" s="45"/>
      <c r="M163" s="45"/>
      <c r="N163" s="45"/>
      <c r="O163" s="45"/>
      <c r="P163" s="45"/>
      <c r="Q163" s="45">
        <v>1076.08</v>
      </c>
      <c r="R163" s="45">
        <v>215.21600000000001</v>
      </c>
      <c r="S163" s="45">
        <v>16.141199999999998</v>
      </c>
      <c r="T163" s="45">
        <v>10.7608</v>
      </c>
      <c r="U163" s="45">
        <v>2.1521599999999999</v>
      </c>
      <c r="V163" s="45">
        <v>26.902000000000001</v>
      </c>
      <c r="W163" s="45">
        <v>86.086399999999998</v>
      </c>
      <c r="X163" s="45">
        <v>32.282399999999996</v>
      </c>
      <c r="Y163" s="45">
        <v>6.45648</v>
      </c>
      <c r="Z163" s="45">
        <v>395.99743999999998</v>
      </c>
      <c r="AA163" s="45">
        <v>89.673333333333318</v>
      </c>
      <c r="AB163" s="45">
        <v>119.56444444444443</v>
      </c>
      <c r="AC163" s="45">
        <v>76.999502222222233</v>
      </c>
      <c r="AD163" s="45">
        <v>286.23728</v>
      </c>
      <c r="AE163" s="45">
        <v>115.43520000000001</v>
      </c>
      <c r="AF163" s="45">
        <v>397</v>
      </c>
      <c r="AG163" s="45">
        <v>0</v>
      </c>
      <c r="AH163" s="45">
        <v>32.619999999999997</v>
      </c>
      <c r="AI163" s="45">
        <v>0</v>
      </c>
      <c r="AJ163" s="45">
        <v>0</v>
      </c>
      <c r="AK163" s="45">
        <v>3.0700000000000003</v>
      </c>
      <c r="AL163" s="45">
        <v>0</v>
      </c>
      <c r="AM163" s="45">
        <v>548.12520000000006</v>
      </c>
      <c r="AN163" s="45">
        <v>1230.3599199999999</v>
      </c>
      <c r="AO163" s="45">
        <v>5.400119830246914</v>
      </c>
      <c r="AP163" s="45">
        <v>0.43200958641975307</v>
      </c>
      <c r="AQ163" s="45">
        <v>0.21600479320987653</v>
      </c>
      <c r="AR163" s="45">
        <v>3.7662800000000001</v>
      </c>
      <c r="AS163" s="45">
        <v>1.3859910400000004</v>
      </c>
      <c r="AT163" s="45">
        <v>46.271439999999991</v>
      </c>
      <c r="AU163" s="45">
        <v>1.7934666666666668</v>
      </c>
      <c r="AV163" s="45">
        <v>59.265311916543205</v>
      </c>
      <c r="AW163" s="45">
        <v>14.945555555555554</v>
      </c>
      <c r="AX163" s="45">
        <v>8.8477688888888881</v>
      </c>
      <c r="AY163" s="45">
        <v>0.22418333333333329</v>
      </c>
      <c r="AZ163" s="45">
        <v>3.5869333333333335</v>
      </c>
      <c r="BA163" s="45">
        <v>1.3949185185185184</v>
      </c>
      <c r="BB163" s="45">
        <v>10.671764343703705</v>
      </c>
      <c r="BC163" s="45">
        <v>39.671123973333337</v>
      </c>
      <c r="BD163" s="45"/>
      <c r="BE163" s="45">
        <v>0</v>
      </c>
      <c r="BF163" s="45">
        <v>39.671123973333337</v>
      </c>
      <c r="BG163" s="45">
        <v>48.642916666666657</v>
      </c>
      <c r="BH163" s="45"/>
      <c r="BI163" s="45">
        <v>0</v>
      </c>
      <c r="BJ163" s="45"/>
      <c r="BK163" s="45"/>
      <c r="BL163" s="45">
        <v>48.642916666666657</v>
      </c>
      <c r="BM163" s="45">
        <v>2454.019272556543</v>
      </c>
      <c r="BN163" s="45">
        <f t="shared" si="24"/>
        <v>-8.2602882006328366E-8</v>
      </c>
      <c r="BO163" s="45">
        <f t="shared" si="25"/>
        <v>-5.8372703284472042E-8</v>
      </c>
      <c r="BP163" s="46">
        <f t="shared" si="28"/>
        <v>8.6609686609686669</v>
      </c>
      <c r="BQ163" s="46">
        <f t="shared" si="26"/>
        <v>1.8803418803418819</v>
      </c>
      <c r="BR163" s="47">
        <v>3</v>
      </c>
      <c r="BS163" s="46">
        <f t="shared" si="29"/>
        <v>3.4188034188034218</v>
      </c>
      <c r="BT163" s="46">
        <f t="shared" si="30"/>
        <v>12.25</v>
      </c>
      <c r="BU163" s="46">
        <f t="shared" si="31"/>
        <v>13.960113960113972</v>
      </c>
      <c r="BV163" s="45">
        <f t="shared" si="27"/>
        <v>342.58388703237296</v>
      </c>
      <c r="BW163" s="45">
        <f t="shared" si="32"/>
        <v>342.58388689139736</v>
      </c>
      <c r="BX163" s="45">
        <f t="shared" si="33"/>
        <v>2796.6031594479405</v>
      </c>
      <c r="BY163" s="45">
        <f t="shared" si="34"/>
        <v>33559.237913375284</v>
      </c>
      <c r="BZ163" s="45">
        <f t="shared" si="35"/>
        <v>67118.475826750568</v>
      </c>
      <c r="CA163" s="48">
        <v>43101</v>
      </c>
      <c r="CB163" s="49">
        <v>0</v>
      </c>
      <c r="CC163" s="49">
        <v>0</v>
      </c>
    </row>
    <row r="164" spans="1:81">
      <c r="A164" s="41" t="s">
        <v>356</v>
      </c>
      <c r="B164" s="41" t="s">
        <v>78</v>
      </c>
      <c r="C164" s="41" t="s">
        <v>358</v>
      </c>
      <c r="D164" s="42" t="s">
        <v>359</v>
      </c>
      <c r="E164" s="43" t="s">
        <v>62</v>
      </c>
      <c r="F164" s="43" t="s">
        <v>63</v>
      </c>
      <c r="G164" s="43">
        <v>1</v>
      </c>
      <c r="H164" s="44">
        <v>3062.89</v>
      </c>
      <c r="I164" s="45">
        <v>3062.89</v>
      </c>
      <c r="J164" s="45"/>
      <c r="K164" s="45"/>
      <c r="L164" s="45"/>
      <c r="M164" s="45"/>
      <c r="N164" s="45"/>
      <c r="O164" s="45"/>
      <c r="P164" s="45"/>
      <c r="Q164" s="45">
        <v>3062.89</v>
      </c>
      <c r="R164" s="45">
        <v>612.57799999999997</v>
      </c>
      <c r="S164" s="45">
        <v>45.943349999999995</v>
      </c>
      <c r="T164" s="45">
        <v>30.628899999999998</v>
      </c>
      <c r="U164" s="45">
        <v>6.1257799999999998</v>
      </c>
      <c r="V164" s="45">
        <v>76.572249999999997</v>
      </c>
      <c r="W164" s="45">
        <v>245.03119999999998</v>
      </c>
      <c r="X164" s="45">
        <v>91.88669999999999</v>
      </c>
      <c r="Y164" s="45">
        <v>18.37734</v>
      </c>
      <c r="Z164" s="45">
        <v>1127.1435199999999</v>
      </c>
      <c r="AA164" s="45">
        <v>255.24083333333331</v>
      </c>
      <c r="AB164" s="45">
        <v>340.32111111111107</v>
      </c>
      <c r="AC164" s="45">
        <v>219.16679555555558</v>
      </c>
      <c r="AD164" s="45">
        <v>814.72874000000002</v>
      </c>
      <c r="AE164" s="45">
        <v>0</v>
      </c>
      <c r="AF164" s="45">
        <v>397</v>
      </c>
      <c r="AG164" s="45">
        <v>0</v>
      </c>
      <c r="AH164" s="45">
        <v>0</v>
      </c>
      <c r="AI164" s="45">
        <v>0</v>
      </c>
      <c r="AJ164" s="45">
        <v>0</v>
      </c>
      <c r="AK164" s="45">
        <v>3.0700000000000003</v>
      </c>
      <c r="AL164" s="45">
        <v>293.88</v>
      </c>
      <c r="AM164" s="45">
        <v>693.95</v>
      </c>
      <c r="AN164" s="45">
        <v>2635.8222599999999</v>
      </c>
      <c r="AO164" s="45">
        <v>15.37057934992284</v>
      </c>
      <c r="AP164" s="45">
        <v>1.2296463479938271</v>
      </c>
      <c r="AQ164" s="45">
        <v>0.61482317399691355</v>
      </c>
      <c r="AR164" s="45">
        <v>10.720115000000002</v>
      </c>
      <c r="AS164" s="45">
        <v>3.9450023200000013</v>
      </c>
      <c r="AT164" s="45">
        <v>131.70426999999998</v>
      </c>
      <c r="AU164" s="45">
        <v>5.1048166666666672</v>
      </c>
      <c r="AV164" s="45">
        <v>168.68925285858023</v>
      </c>
      <c r="AW164" s="45">
        <v>42.540138888888883</v>
      </c>
      <c r="AX164" s="45">
        <v>25.183762222222224</v>
      </c>
      <c r="AY164" s="45">
        <v>0.63810208333333329</v>
      </c>
      <c r="AZ164" s="45">
        <v>10.209633333333334</v>
      </c>
      <c r="BA164" s="45">
        <v>3.9704129629629628</v>
      </c>
      <c r="BB164" s="45">
        <v>30.375474212592597</v>
      </c>
      <c r="BC164" s="45">
        <v>112.91752370333333</v>
      </c>
      <c r="BD164" s="45"/>
      <c r="BE164" s="45">
        <v>0</v>
      </c>
      <c r="BF164" s="45">
        <v>112.91752370333333</v>
      </c>
      <c r="BG164" s="45">
        <v>88.207604166666698</v>
      </c>
      <c r="BH164" s="45"/>
      <c r="BI164" s="45">
        <v>0</v>
      </c>
      <c r="BJ164" s="45"/>
      <c r="BK164" s="45"/>
      <c r="BL164" s="45">
        <v>88.207604166666698</v>
      </c>
      <c r="BM164" s="45">
        <v>6068.5266407285808</v>
      </c>
      <c r="BN164" s="45">
        <f t="shared" si="24"/>
        <v>-8.2602882006328366E-8</v>
      </c>
      <c r="BO164" s="45">
        <f t="shared" si="25"/>
        <v>-5.8372703284472042E-8</v>
      </c>
      <c r="BP164" s="46">
        <f t="shared" si="28"/>
        <v>8.6609686609686669</v>
      </c>
      <c r="BQ164" s="46">
        <f t="shared" si="26"/>
        <v>1.8803418803418819</v>
      </c>
      <c r="BR164" s="47">
        <v>3</v>
      </c>
      <c r="BS164" s="46">
        <f t="shared" si="29"/>
        <v>3.4188034188034218</v>
      </c>
      <c r="BT164" s="46">
        <f t="shared" si="30"/>
        <v>12.25</v>
      </c>
      <c r="BU164" s="46">
        <f t="shared" si="31"/>
        <v>13.960113960113972</v>
      </c>
      <c r="BV164" s="45">
        <f t="shared" si="27"/>
        <v>847.17323472590579</v>
      </c>
      <c r="BW164" s="45">
        <f t="shared" si="32"/>
        <v>847.17323458493024</v>
      </c>
      <c r="BX164" s="45">
        <f t="shared" si="33"/>
        <v>6915.6998753135113</v>
      </c>
      <c r="BY164" s="45">
        <f t="shared" si="34"/>
        <v>82988.398503762131</v>
      </c>
      <c r="BZ164" s="45">
        <f t="shared" si="35"/>
        <v>165976.79700752426</v>
      </c>
      <c r="CA164" s="48">
        <v>43101</v>
      </c>
      <c r="CB164" s="49">
        <v>0</v>
      </c>
      <c r="CC164" s="49">
        <v>0</v>
      </c>
    </row>
    <row r="165" spans="1:81">
      <c r="A165" s="41" t="s">
        <v>356</v>
      </c>
      <c r="B165" s="41" t="s">
        <v>14</v>
      </c>
      <c r="C165" s="41" t="s">
        <v>356</v>
      </c>
      <c r="D165" s="42" t="s">
        <v>360</v>
      </c>
      <c r="E165" s="43" t="s">
        <v>62</v>
      </c>
      <c r="F165" s="43" t="s">
        <v>63</v>
      </c>
      <c r="G165" s="43">
        <v>2</v>
      </c>
      <c r="H165" s="44">
        <v>1393</v>
      </c>
      <c r="I165" s="45">
        <v>2786</v>
      </c>
      <c r="J165" s="45"/>
      <c r="K165" s="45"/>
      <c r="L165" s="45"/>
      <c r="M165" s="45"/>
      <c r="N165" s="45"/>
      <c r="O165" s="45"/>
      <c r="P165" s="45"/>
      <c r="Q165" s="45">
        <v>2786</v>
      </c>
      <c r="R165" s="45">
        <v>557.20000000000005</v>
      </c>
      <c r="S165" s="45">
        <v>41.79</v>
      </c>
      <c r="T165" s="45">
        <v>27.86</v>
      </c>
      <c r="U165" s="45">
        <v>5.5720000000000001</v>
      </c>
      <c r="V165" s="45">
        <v>69.650000000000006</v>
      </c>
      <c r="W165" s="45">
        <v>222.88</v>
      </c>
      <c r="X165" s="45">
        <v>83.58</v>
      </c>
      <c r="Y165" s="45">
        <v>16.716000000000001</v>
      </c>
      <c r="Z165" s="45">
        <v>1025.248</v>
      </c>
      <c r="AA165" s="45">
        <v>232.16666666666666</v>
      </c>
      <c r="AB165" s="45">
        <v>309.55555555555554</v>
      </c>
      <c r="AC165" s="45">
        <v>199.35377777777782</v>
      </c>
      <c r="AD165" s="45">
        <v>741.07600000000002</v>
      </c>
      <c r="AE165" s="45">
        <v>192.84</v>
      </c>
      <c r="AF165" s="45">
        <v>794</v>
      </c>
      <c r="AG165" s="45">
        <v>0</v>
      </c>
      <c r="AH165" s="45">
        <v>65.239999999999995</v>
      </c>
      <c r="AI165" s="45">
        <v>0</v>
      </c>
      <c r="AJ165" s="45">
        <v>0</v>
      </c>
      <c r="AK165" s="45">
        <v>6.1400000000000006</v>
      </c>
      <c r="AL165" s="45">
        <v>0</v>
      </c>
      <c r="AM165" s="45">
        <v>1058.22</v>
      </c>
      <c r="AN165" s="45">
        <v>2824.5439999999999</v>
      </c>
      <c r="AO165" s="45">
        <v>13.981055169753088</v>
      </c>
      <c r="AP165" s="45">
        <v>1.118484413580247</v>
      </c>
      <c r="AQ165" s="45">
        <v>0.55924220679012349</v>
      </c>
      <c r="AR165" s="45">
        <v>9.7510000000000012</v>
      </c>
      <c r="AS165" s="45">
        <v>3.5883680000000013</v>
      </c>
      <c r="AT165" s="45">
        <v>119.79799999999999</v>
      </c>
      <c r="AU165" s="45">
        <v>4.6433333333333335</v>
      </c>
      <c r="AV165" s="45">
        <v>153.4394831234568</v>
      </c>
      <c r="AW165" s="45">
        <v>38.694444444444443</v>
      </c>
      <c r="AX165" s="45">
        <v>22.907111111111114</v>
      </c>
      <c r="AY165" s="45">
        <v>0.58041666666666658</v>
      </c>
      <c r="AZ165" s="45">
        <v>9.2866666666666671</v>
      </c>
      <c r="BA165" s="45">
        <v>3.6114814814814813</v>
      </c>
      <c r="BB165" s="45">
        <v>27.629484296296301</v>
      </c>
      <c r="BC165" s="45">
        <v>102.70960466666666</v>
      </c>
      <c r="BD165" s="45">
        <v>308.45000000000005</v>
      </c>
      <c r="BE165" s="45">
        <v>308.45000000000005</v>
      </c>
      <c r="BF165" s="45">
        <v>411.15960466666672</v>
      </c>
      <c r="BG165" s="45">
        <v>135.16020833333334</v>
      </c>
      <c r="BH165" s="45"/>
      <c r="BI165" s="45">
        <v>0</v>
      </c>
      <c r="BJ165" s="45"/>
      <c r="BK165" s="45"/>
      <c r="BL165" s="45">
        <v>135.16020833333334</v>
      </c>
      <c r="BM165" s="45">
        <v>6310.3032961234567</v>
      </c>
      <c r="BN165" s="45">
        <f t="shared" si="24"/>
        <v>-1.6520576401265673E-7</v>
      </c>
      <c r="BO165" s="45">
        <f t="shared" si="25"/>
        <v>-1.1674540656894408E-7</v>
      </c>
      <c r="BP165" s="46">
        <f t="shared" si="28"/>
        <v>8.6609686609686669</v>
      </c>
      <c r="BQ165" s="46">
        <f t="shared" si="26"/>
        <v>1.8803418803418819</v>
      </c>
      <c r="BR165" s="47">
        <v>3</v>
      </c>
      <c r="BS165" s="46">
        <f t="shared" si="29"/>
        <v>3.4188034188034218</v>
      </c>
      <c r="BT165" s="46">
        <f t="shared" si="30"/>
        <v>12.25</v>
      </c>
      <c r="BU165" s="46">
        <f t="shared" si="31"/>
        <v>13.960113960113972</v>
      </c>
      <c r="BV165" s="45">
        <f t="shared" si="27"/>
        <v>880.92553132830199</v>
      </c>
      <c r="BW165" s="45">
        <f t="shared" si="32"/>
        <v>880.92553104635078</v>
      </c>
      <c r="BX165" s="45">
        <f t="shared" si="33"/>
        <v>7191.2288271698071</v>
      </c>
      <c r="BY165" s="45">
        <f t="shared" si="34"/>
        <v>86294.745926037693</v>
      </c>
      <c r="BZ165" s="45">
        <f t="shared" si="35"/>
        <v>172589.49185207539</v>
      </c>
      <c r="CA165" s="48">
        <v>43101</v>
      </c>
      <c r="CB165" s="49">
        <v>0</v>
      </c>
      <c r="CC165" s="49">
        <v>0</v>
      </c>
    </row>
    <row r="166" spans="1:81">
      <c r="A166" s="41" t="s">
        <v>356</v>
      </c>
      <c r="B166" s="41" t="s">
        <v>15</v>
      </c>
      <c r="C166" s="41" t="s">
        <v>356</v>
      </c>
      <c r="D166" s="42" t="s">
        <v>361</v>
      </c>
      <c r="E166" s="43" t="s">
        <v>62</v>
      </c>
      <c r="F166" s="43" t="s">
        <v>63</v>
      </c>
      <c r="G166" s="43">
        <v>2</v>
      </c>
      <c r="H166" s="44">
        <v>1393</v>
      </c>
      <c r="I166" s="45">
        <v>2786</v>
      </c>
      <c r="J166" s="45"/>
      <c r="K166" s="45"/>
      <c r="L166" s="45">
        <v>422.98776666666674</v>
      </c>
      <c r="M166" s="45"/>
      <c r="N166" s="45"/>
      <c r="O166" s="45"/>
      <c r="P166" s="45"/>
      <c r="Q166" s="45">
        <v>3208.9877666666666</v>
      </c>
      <c r="R166" s="45">
        <v>641.79755333333333</v>
      </c>
      <c r="S166" s="45">
        <v>48.134816499999999</v>
      </c>
      <c r="T166" s="45">
        <v>32.089877666666666</v>
      </c>
      <c r="U166" s="45">
        <v>6.4179755333333333</v>
      </c>
      <c r="V166" s="45">
        <v>80.224694166666666</v>
      </c>
      <c r="W166" s="45">
        <v>256.71902133333333</v>
      </c>
      <c r="X166" s="45">
        <v>96.269632999999999</v>
      </c>
      <c r="Y166" s="45">
        <v>19.2539266</v>
      </c>
      <c r="Z166" s="45">
        <v>1180.9074981333333</v>
      </c>
      <c r="AA166" s="45">
        <v>267.41564722222222</v>
      </c>
      <c r="AB166" s="45">
        <v>356.55419629629625</v>
      </c>
      <c r="AC166" s="45">
        <v>229.62090241481485</v>
      </c>
      <c r="AD166" s="45">
        <v>853.59074593333332</v>
      </c>
      <c r="AE166" s="45">
        <v>192.84</v>
      </c>
      <c r="AF166" s="45">
        <v>794</v>
      </c>
      <c r="AG166" s="45">
        <v>0</v>
      </c>
      <c r="AH166" s="45">
        <v>65.239999999999995</v>
      </c>
      <c r="AI166" s="45">
        <v>0</v>
      </c>
      <c r="AJ166" s="45">
        <v>0</v>
      </c>
      <c r="AK166" s="45">
        <v>6.1400000000000006</v>
      </c>
      <c r="AL166" s="45">
        <v>0</v>
      </c>
      <c r="AM166" s="45">
        <v>1058.22</v>
      </c>
      <c r="AN166" s="45">
        <v>3092.7182440666666</v>
      </c>
      <c r="AO166" s="45">
        <v>16.103745515014147</v>
      </c>
      <c r="AP166" s="45">
        <v>1.2882996412011318</v>
      </c>
      <c r="AQ166" s="45">
        <v>0.64414982060056591</v>
      </c>
      <c r="AR166" s="45">
        <v>11.231457183333335</v>
      </c>
      <c r="AS166" s="45">
        <v>4.1331762434666679</v>
      </c>
      <c r="AT166" s="45">
        <v>137.98647396666667</v>
      </c>
      <c r="AU166" s="45">
        <v>5.3483129444444444</v>
      </c>
      <c r="AV166" s="45">
        <v>176.73561531472694</v>
      </c>
      <c r="AW166" s="45">
        <v>44.569274537037032</v>
      </c>
      <c r="AX166" s="45">
        <v>26.385010525925928</v>
      </c>
      <c r="AY166" s="45">
        <v>0.66853911805555555</v>
      </c>
      <c r="AZ166" s="45">
        <v>10.696625888888889</v>
      </c>
      <c r="BA166" s="45">
        <v>4.159798956790123</v>
      </c>
      <c r="BB166" s="45">
        <v>31.824363641824696</v>
      </c>
      <c r="BC166" s="45">
        <v>118.30361266852222</v>
      </c>
      <c r="BD166" s="45">
        <v>355.28078845238093</v>
      </c>
      <c r="BE166" s="45">
        <v>355.28078845238093</v>
      </c>
      <c r="BF166" s="45">
        <v>473.58440112090318</v>
      </c>
      <c r="BG166" s="45">
        <v>135.16020833333332</v>
      </c>
      <c r="BH166" s="45"/>
      <c r="BI166" s="45">
        <v>0</v>
      </c>
      <c r="BJ166" s="45"/>
      <c r="BK166" s="45"/>
      <c r="BL166" s="45">
        <v>135.16020833333332</v>
      </c>
      <c r="BM166" s="45">
        <v>7087.1862355022959</v>
      </c>
      <c r="BN166" s="45">
        <f t="shared" si="24"/>
        <v>-1.6520576401265673E-7</v>
      </c>
      <c r="BO166" s="45">
        <f t="shared" si="25"/>
        <v>-1.1674540656894408E-7</v>
      </c>
      <c r="BP166" s="46">
        <f t="shared" si="28"/>
        <v>8.6609686609686669</v>
      </c>
      <c r="BQ166" s="46">
        <f t="shared" si="26"/>
        <v>1.8803418803418819</v>
      </c>
      <c r="BR166" s="47">
        <v>3</v>
      </c>
      <c r="BS166" s="46">
        <f t="shared" si="29"/>
        <v>3.4188034188034218</v>
      </c>
      <c r="BT166" s="46">
        <f t="shared" si="30"/>
        <v>12.25</v>
      </c>
      <c r="BU166" s="46">
        <f t="shared" si="31"/>
        <v>13.960113960113972</v>
      </c>
      <c r="BV166" s="45">
        <f t="shared" si="27"/>
        <v>989.37927500227113</v>
      </c>
      <c r="BW166" s="45">
        <f t="shared" si="32"/>
        <v>989.37927472031993</v>
      </c>
      <c r="BX166" s="45">
        <f t="shared" si="33"/>
        <v>8076.5655102226156</v>
      </c>
      <c r="BY166" s="45">
        <f t="shared" si="34"/>
        <v>96918.786122671387</v>
      </c>
      <c r="BZ166" s="45">
        <f t="shared" si="35"/>
        <v>193837.57224534277</v>
      </c>
      <c r="CA166" s="48">
        <v>43101</v>
      </c>
      <c r="CB166" s="49">
        <v>0</v>
      </c>
      <c r="CC166" s="49">
        <v>0</v>
      </c>
    </row>
    <row r="167" spans="1:81">
      <c r="A167" s="41" t="s">
        <v>362</v>
      </c>
      <c r="B167" s="41" t="s">
        <v>78</v>
      </c>
      <c r="C167" s="41" t="s">
        <v>363</v>
      </c>
      <c r="D167" s="42" t="s">
        <v>364</v>
      </c>
      <c r="E167" s="43" t="s">
        <v>62</v>
      </c>
      <c r="F167" s="43" t="s">
        <v>63</v>
      </c>
      <c r="G167" s="43">
        <v>3</v>
      </c>
      <c r="H167" s="44">
        <v>3035.23</v>
      </c>
      <c r="I167" s="45">
        <v>9105.69</v>
      </c>
      <c r="J167" s="45"/>
      <c r="K167" s="45"/>
      <c r="L167" s="45"/>
      <c r="M167" s="45"/>
      <c r="N167" s="45"/>
      <c r="O167" s="45"/>
      <c r="P167" s="45"/>
      <c r="Q167" s="45">
        <v>9105.69</v>
      </c>
      <c r="R167" s="45">
        <v>1821.1380000000001</v>
      </c>
      <c r="S167" s="45">
        <v>136.58535000000001</v>
      </c>
      <c r="T167" s="45">
        <v>91.056900000000013</v>
      </c>
      <c r="U167" s="45">
        <v>18.211380000000002</v>
      </c>
      <c r="V167" s="45">
        <v>227.64225000000002</v>
      </c>
      <c r="W167" s="45">
        <v>728.4552000000001</v>
      </c>
      <c r="X167" s="45">
        <v>273.17070000000001</v>
      </c>
      <c r="Y167" s="45">
        <v>54.634140000000002</v>
      </c>
      <c r="Z167" s="45">
        <v>3350.8939200000009</v>
      </c>
      <c r="AA167" s="45">
        <v>758.8075</v>
      </c>
      <c r="AB167" s="45">
        <v>1011.7433333333333</v>
      </c>
      <c r="AC167" s="45">
        <v>651.56270666666683</v>
      </c>
      <c r="AD167" s="45">
        <v>2422.1135400000003</v>
      </c>
      <c r="AE167" s="45">
        <v>0</v>
      </c>
      <c r="AF167" s="45">
        <v>1191</v>
      </c>
      <c r="AG167" s="45">
        <v>0</v>
      </c>
      <c r="AH167" s="45">
        <v>45</v>
      </c>
      <c r="AI167" s="45">
        <v>0</v>
      </c>
      <c r="AJ167" s="45">
        <v>0</v>
      </c>
      <c r="AK167" s="45">
        <v>9.2100000000000009</v>
      </c>
      <c r="AL167" s="45">
        <v>881.64</v>
      </c>
      <c r="AM167" s="45">
        <v>2126.85</v>
      </c>
      <c r="AN167" s="45">
        <v>7899.8574600000011</v>
      </c>
      <c r="AO167" s="45">
        <v>45.695317390046306</v>
      </c>
      <c r="AP167" s="45">
        <v>3.6556253912037042</v>
      </c>
      <c r="AQ167" s="45">
        <v>1.8278126956018521</v>
      </c>
      <c r="AR167" s="45">
        <v>31.869915000000006</v>
      </c>
      <c r="AS167" s="45">
        <v>11.728128720000006</v>
      </c>
      <c r="AT167" s="45">
        <v>391.54467</v>
      </c>
      <c r="AU167" s="45">
        <v>15.176150000000002</v>
      </c>
      <c r="AV167" s="45">
        <v>501.49761919685187</v>
      </c>
      <c r="AW167" s="45">
        <v>126.46791666666667</v>
      </c>
      <c r="AX167" s="45">
        <v>74.869006666666678</v>
      </c>
      <c r="AY167" s="45">
        <v>1.89701875</v>
      </c>
      <c r="AZ167" s="45">
        <v>30.352300000000003</v>
      </c>
      <c r="BA167" s="45">
        <v>11.803672222222222</v>
      </c>
      <c r="BB167" s="45">
        <v>90.30348846444447</v>
      </c>
      <c r="BC167" s="45">
        <v>335.69340277000003</v>
      </c>
      <c r="BD167" s="45"/>
      <c r="BE167" s="45">
        <v>0</v>
      </c>
      <c r="BF167" s="45">
        <v>335.69340277000003</v>
      </c>
      <c r="BG167" s="45">
        <v>264.62281250000012</v>
      </c>
      <c r="BH167" s="45"/>
      <c r="BI167" s="45">
        <v>0</v>
      </c>
      <c r="BJ167" s="45"/>
      <c r="BK167" s="45"/>
      <c r="BL167" s="45">
        <v>264.62281250000012</v>
      </c>
      <c r="BM167" s="45">
        <v>18107.361294466857</v>
      </c>
      <c r="BN167" s="45">
        <f t="shared" si="24"/>
        <v>-2.4780864601898508E-7</v>
      </c>
      <c r="BO167" s="45">
        <f t="shared" si="25"/>
        <v>-1.7511810985341613E-7</v>
      </c>
      <c r="BP167" s="46">
        <f t="shared" si="28"/>
        <v>8.5633802816901436</v>
      </c>
      <c r="BQ167" s="46">
        <f t="shared" si="26"/>
        <v>1.8591549295774654</v>
      </c>
      <c r="BR167" s="47">
        <v>2</v>
      </c>
      <c r="BS167" s="46">
        <f t="shared" si="29"/>
        <v>2.2535211267605644</v>
      </c>
      <c r="BT167" s="46">
        <f t="shared" si="30"/>
        <v>11.25</v>
      </c>
      <c r="BU167" s="46">
        <f t="shared" si="31"/>
        <v>12.676056338028173</v>
      </c>
      <c r="BV167" s="45">
        <f t="shared" si="27"/>
        <v>2295.2993189633162</v>
      </c>
      <c r="BW167" s="45">
        <f t="shared" si="32"/>
        <v>2295.2993185403893</v>
      </c>
      <c r="BX167" s="45">
        <f t="shared" si="33"/>
        <v>20402.660613007247</v>
      </c>
      <c r="BY167" s="45">
        <f t="shared" si="34"/>
        <v>244831.92735608696</v>
      </c>
      <c r="BZ167" s="45">
        <f t="shared" si="35"/>
        <v>489663.85471217392</v>
      </c>
      <c r="CA167" s="48">
        <v>43101</v>
      </c>
      <c r="CB167" s="49">
        <v>0</v>
      </c>
      <c r="CC167" s="49">
        <v>0</v>
      </c>
    </row>
    <row r="168" spans="1:81">
      <c r="A168" s="41" t="s">
        <v>362</v>
      </c>
      <c r="B168" s="41" t="s">
        <v>78</v>
      </c>
      <c r="C168" s="41" t="s">
        <v>363</v>
      </c>
      <c r="D168" s="42" t="s">
        <v>365</v>
      </c>
      <c r="E168" s="43" t="s">
        <v>62</v>
      </c>
      <c r="F168" s="43" t="s">
        <v>64</v>
      </c>
      <c r="G168" s="43">
        <v>1</v>
      </c>
      <c r="H168" s="44">
        <v>3035.23</v>
      </c>
      <c r="I168" s="45">
        <v>3035.23</v>
      </c>
      <c r="J168" s="45"/>
      <c r="K168" s="45"/>
      <c r="L168" s="45"/>
      <c r="M168" s="45"/>
      <c r="N168" s="45"/>
      <c r="O168" s="45"/>
      <c r="P168" s="45"/>
      <c r="Q168" s="45">
        <v>3035.23</v>
      </c>
      <c r="R168" s="45">
        <v>607.04600000000005</v>
      </c>
      <c r="S168" s="45">
        <v>45.528449999999999</v>
      </c>
      <c r="T168" s="45">
        <v>30.3523</v>
      </c>
      <c r="U168" s="45">
        <v>6.0704599999999997</v>
      </c>
      <c r="V168" s="45">
        <v>75.880750000000006</v>
      </c>
      <c r="W168" s="45">
        <v>242.8184</v>
      </c>
      <c r="X168" s="45">
        <v>91.056899999999999</v>
      </c>
      <c r="Y168" s="45">
        <v>18.211380000000002</v>
      </c>
      <c r="Z168" s="45">
        <v>1116.9646400000001</v>
      </c>
      <c r="AA168" s="45">
        <v>252.93583333333333</v>
      </c>
      <c r="AB168" s="45">
        <v>337.24777777777774</v>
      </c>
      <c r="AC168" s="45">
        <v>217.18756888888893</v>
      </c>
      <c r="AD168" s="45">
        <v>807.37117999999998</v>
      </c>
      <c r="AE168" s="45">
        <v>0</v>
      </c>
      <c r="AF168" s="45">
        <v>397</v>
      </c>
      <c r="AG168" s="45">
        <v>0</v>
      </c>
      <c r="AH168" s="45">
        <v>15</v>
      </c>
      <c r="AI168" s="45">
        <v>0</v>
      </c>
      <c r="AJ168" s="45">
        <v>0</v>
      </c>
      <c r="AK168" s="45">
        <v>3.0700000000000003</v>
      </c>
      <c r="AL168" s="45">
        <v>293.88</v>
      </c>
      <c r="AM168" s="45">
        <v>708.95</v>
      </c>
      <c r="AN168" s="45">
        <v>2633.2858200000001</v>
      </c>
      <c r="AO168" s="45">
        <v>15.231772463348767</v>
      </c>
      <c r="AP168" s="45">
        <v>1.2185417970679013</v>
      </c>
      <c r="AQ168" s="45">
        <v>0.60927089853395067</v>
      </c>
      <c r="AR168" s="45">
        <v>10.623305000000002</v>
      </c>
      <c r="AS168" s="45">
        <v>3.9093762400000016</v>
      </c>
      <c r="AT168" s="45">
        <v>130.51488999999998</v>
      </c>
      <c r="AU168" s="45">
        <v>5.0587166666666672</v>
      </c>
      <c r="AV168" s="45">
        <v>167.16587306561726</v>
      </c>
      <c r="AW168" s="45">
        <v>42.155972222222218</v>
      </c>
      <c r="AX168" s="45">
        <v>24.956335555555558</v>
      </c>
      <c r="AY168" s="45">
        <v>0.63233958333333329</v>
      </c>
      <c r="AZ168" s="45">
        <v>10.117433333333334</v>
      </c>
      <c r="BA168" s="45">
        <v>3.9345574074074072</v>
      </c>
      <c r="BB168" s="45">
        <v>30.101162821481488</v>
      </c>
      <c r="BC168" s="45">
        <v>111.89780092333334</v>
      </c>
      <c r="BD168" s="45"/>
      <c r="BE168" s="45">
        <v>0</v>
      </c>
      <c r="BF168" s="45">
        <v>111.89780092333334</v>
      </c>
      <c r="BG168" s="45">
        <v>88.207604166666698</v>
      </c>
      <c r="BH168" s="45"/>
      <c r="BI168" s="45">
        <v>0</v>
      </c>
      <c r="BJ168" s="45"/>
      <c r="BK168" s="45"/>
      <c r="BL168" s="45">
        <v>88.207604166666698</v>
      </c>
      <c r="BM168" s="45">
        <v>6035.787098155618</v>
      </c>
      <c r="BN168" s="45">
        <f t="shared" si="24"/>
        <v>-8.2602882006328366E-8</v>
      </c>
      <c r="BO168" s="45">
        <f t="shared" si="25"/>
        <v>-5.8372703284472042E-8</v>
      </c>
      <c r="BP168" s="46">
        <f t="shared" si="28"/>
        <v>8.5633802816901436</v>
      </c>
      <c r="BQ168" s="46">
        <f t="shared" si="26"/>
        <v>1.8591549295774654</v>
      </c>
      <c r="BR168" s="47">
        <v>2</v>
      </c>
      <c r="BS168" s="46">
        <f t="shared" si="29"/>
        <v>2.2535211267605644</v>
      </c>
      <c r="BT168" s="46">
        <f t="shared" si="30"/>
        <v>11.25</v>
      </c>
      <c r="BU168" s="46">
        <f t="shared" si="31"/>
        <v>12.676056338028173</v>
      </c>
      <c r="BV168" s="45">
        <f t="shared" si="27"/>
        <v>765.09977298777187</v>
      </c>
      <c r="BW168" s="45">
        <f t="shared" si="32"/>
        <v>765.09977284679633</v>
      </c>
      <c r="BX168" s="45">
        <f t="shared" si="33"/>
        <v>6800.8868710024144</v>
      </c>
      <c r="BY168" s="45">
        <f t="shared" si="34"/>
        <v>81610.642452028973</v>
      </c>
      <c r="BZ168" s="45">
        <f t="shared" si="35"/>
        <v>163221.28490405795</v>
      </c>
      <c r="CA168" s="48">
        <v>43101</v>
      </c>
      <c r="CB168" s="49">
        <v>0</v>
      </c>
      <c r="CC168" s="49">
        <v>0</v>
      </c>
    </row>
    <row r="169" spans="1:81">
      <c r="A169" s="41" t="s">
        <v>362</v>
      </c>
      <c r="B169" s="41" t="s">
        <v>14</v>
      </c>
      <c r="C169" s="41" t="s">
        <v>362</v>
      </c>
      <c r="D169" s="42" t="s">
        <v>366</v>
      </c>
      <c r="E169" s="43" t="s">
        <v>62</v>
      </c>
      <c r="F169" s="43" t="s">
        <v>63</v>
      </c>
      <c r="G169" s="43">
        <v>4</v>
      </c>
      <c r="H169" s="44">
        <v>1393</v>
      </c>
      <c r="I169" s="45">
        <v>5572</v>
      </c>
      <c r="J169" s="45"/>
      <c r="K169" s="45"/>
      <c r="L169" s="45"/>
      <c r="M169" s="45"/>
      <c r="N169" s="45"/>
      <c r="O169" s="45"/>
      <c r="P169" s="45"/>
      <c r="Q169" s="45">
        <v>5572</v>
      </c>
      <c r="R169" s="45">
        <v>1114.4000000000001</v>
      </c>
      <c r="S169" s="45">
        <v>83.58</v>
      </c>
      <c r="T169" s="45">
        <v>55.72</v>
      </c>
      <c r="U169" s="45">
        <v>11.144</v>
      </c>
      <c r="V169" s="45">
        <v>139.30000000000001</v>
      </c>
      <c r="W169" s="45">
        <v>445.76</v>
      </c>
      <c r="X169" s="45">
        <v>167.16</v>
      </c>
      <c r="Y169" s="45">
        <v>33.432000000000002</v>
      </c>
      <c r="Z169" s="45">
        <v>2050.4960000000001</v>
      </c>
      <c r="AA169" s="45">
        <v>464.33333333333331</v>
      </c>
      <c r="AB169" s="45">
        <v>619.11111111111109</v>
      </c>
      <c r="AC169" s="45">
        <v>398.70755555555564</v>
      </c>
      <c r="AD169" s="45">
        <v>1482.152</v>
      </c>
      <c r="AE169" s="45">
        <v>385.68</v>
      </c>
      <c r="AF169" s="45">
        <v>1588</v>
      </c>
      <c r="AG169" s="45">
        <v>0</v>
      </c>
      <c r="AH169" s="45">
        <v>130.47999999999999</v>
      </c>
      <c r="AI169" s="45">
        <v>0</v>
      </c>
      <c r="AJ169" s="45">
        <v>0</v>
      </c>
      <c r="AK169" s="45">
        <v>12.280000000000001</v>
      </c>
      <c r="AL169" s="45">
        <v>0</v>
      </c>
      <c r="AM169" s="45">
        <v>2116.44</v>
      </c>
      <c r="AN169" s="45">
        <v>5649.0879999999997</v>
      </c>
      <c r="AO169" s="45">
        <v>27.962110339506175</v>
      </c>
      <c r="AP169" s="45">
        <v>2.2369688271604939</v>
      </c>
      <c r="AQ169" s="45">
        <v>1.118484413580247</v>
      </c>
      <c r="AR169" s="45">
        <v>19.502000000000002</v>
      </c>
      <c r="AS169" s="45">
        <v>7.1767360000000027</v>
      </c>
      <c r="AT169" s="45">
        <v>239.59599999999998</v>
      </c>
      <c r="AU169" s="45">
        <v>9.2866666666666671</v>
      </c>
      <c r="AV169" s="45">
        <v>306.87896624691359</v>
      </c>
      <c r="AW169" s="45">
        <v>77.388888888888886</v>
      </c>
      <c r="AX169" s="45">
        <v>45.814222222222227</v>
      </c>
      <c r="AY169" s="45">
        <v>1.1608333333333332</v>
      </c>
      <c r="AZ169" s="45">
        <v>18.573333333333334</v>
      </c>
      <c r="BA169" s="45">
        <v>7.2229629629629626</v>
      </c>
      <c r="BB169" s="45">
        <v>55.258968592592602</v>
      </c>
      <c r="BC169" s="45">
        <v>205.41920933333333</v>
      </c>
      <c r="BD169" s="45">
        <v>616.90000000000009</v>
      </c>
      <c r="BE169" s="45">
        <v>616.90000000000009</v>
      </c>
      <c r="BF169" s="45">
        <v>822.31920933333345</v>
      </c>
      <c r="BG169" s="45">
        <v>270.32041666666669</v>
      </c>
      <c r="BH169" s="45"/>
      <c r="BI169" s="45">
        <v>0</v>
      </c>
      <c r="BJ169" s="45"/>
      <c r="BK169" s="45"/>
      <c r="BL169" s="45">
        <v>270.32041666666669</v>
      </c>
      <c r="BM169" s="45">
        <v>12620.606592246913</v>
      </c>
      <c r="BN169" s="45">
        <f t="shared" si="24"/>
        <v>-3.3041152802531346E-7</v>
      </c>
      <c r="BO169" s="45">
        <f t="shared" si="25"/>
        <v>-2.3349081313788817E-7</v>
      </c>
      <c r="BP169" s="46">
        <f t="shared" si="28"/>
        <v>8.5633802816901436</v>
      </c>
      <c r="BQ169" s="46">
        <f t="shared" si="26"/>
        <v>1.8591549295774654</v>
      </c>
      <c r="BR169" s="47">
        <v>2</v>
      </c>
      <c r="BS169" s="46">
        <f t="shared" si="29"/>
        <v>2.2535211267605644</v>
      </c>
      <c r="BT169" s="46">
        <f t="shared" si="30"/>
        <v>11.25</v>
      </c>
      <c r="BU169" s="46">
        <f t="shared" si="31"/>
        <v>12.676056338028173</v>
      </c>
      <c r="BV169" s="45">
        <f t="shared" si="27"/>
        <v>1599.7952017626355</v>
      </c>
      <c r="BW169" s="45">
        <f t="shared" si="32"/>
        <v>1599.7952011987331</v>
      </c>
      <c r="BX169" s="45">
        <f t="shared" si="33"/>
        <v>14220.401793445646</v>
      </c>
      <c r="BY169" s="45">
        <f t="shared" si="34"/>
        <v>170644.82152134774</v>
      </c>
      <c r="BZ169" s="45">
        <f t="shared" si="35"/>
        <v>341289.64304269548</v>
      </c>
      <c r="CA169" s="48">
        <v>43101</v>
      </c>
      <c r="CB169" s="49">
        <v>0</v>
      </c>
      <c r="CC169" s="49">
        <v>0</v>
      </c>
    </row>
    <row r="170" spans="1:81">
      <c r="A170" s="41" t="s">
        <v>362</v>
      </c>
      <c r="B170" s="41" t="s">
        <v>15</v>
      </c>
      <c r="C170" s="41" t="s">
        <v>362</v>
      </c>
      <c r="D170" s="42" t="s">
        <v>367</v>
      </c>
      <c r="E170" s="43" t="s">
        <v>62</v>
      </c>
      <c r="F170" s="43" t="s">
        <v>63</v>
      </c>
      <c r="G170" s="43">
        <v>4</v>
      </c>
      <c r="H170" s="44">
        <v>1393</v>
      </c>
      <c r="I170" s="45">
        <v>5572</v>
      </c>
      <c r="J170" s="45"/>
      <c r="K170" s="45"/>
      <c r="L170" s="45">
        <v>845.97553333333349</v>
      </c>
      <c r="M170" s="45"/>
      <c r="N170" s="45"/>
      <c r="O170" s="45"/>
      <c r="P170" s="45"/>
      <c r="Q170" s="45">
        <v>6417.9755333333333</v>
      </c>
      <c r="R170" s="45">
        <v>1283.5951066666667</v>
      </c>
      <c r="S170" s="45">
        <v>96.269632999999999</v>
      </c>
      <c r="T170" s="45">
        <v>64.179755333333333</v>
      </c>
      <c r="U170" s="45">
        <v>12.835951066666667</v>
      </c>
      <c r="V170" s="45">
        <v>160.44938833333333</v>
      </c>
      <c r="W170" s="45">
        <v>513.43804266666666</v>
      </c>
      <c r="X170" s="45">
        <v>192.539266</v>
      </c>
      <c r="Y170" s="45">
        <v>38.5078532</v>
      </c>
      <c r="Z170" s="45">
        <v>2361.8149962666666</v>
      </c>
      <c r="AA170" s="45">
        <v>534.83129444444444</v>
      </c>
      <c r="AB170" s="45">
        <v>713.10839259259251</v>
      </c>
      <c r="AC170" s="45">
        <v>459.2418048296297</v>
      </c>
      <c r="AD170" s="45">
        <v>1707.1814918666666</v>
      </c>
      <c r="AE170" s="45">
        <v>385.68</v>
      </c>
      <c r="AF170" s="45">
        <v>1588</v>
      </c>
      <c r="AG170" s="45">
        <v>0</v>
      </c>
      <c r="AH170" s="45">
        <v>130.47999999999999</v>
      </c>
      <c r="AI170" s="45">
        <v>0</v>
      </c>
      <c r="AJ170" s="45">
        <v>0</v>
      </c>
      <c r="AK170" s="45">
        <v>12.280000000000001</v>
      </c>
      <c r="AL170" s="45">
        <v>0</v>
      </c>
      <c r="AM170" s="45">
        <v>2116.44</v>
      </c>
      <c r="AN170" s="45">
        <v>6185.4364881333331</v>
      </c>
      <c r="AO170" s="45">
        <v>32.207491030028294</v>
      </c>
      <c r="AP170" s="45">
        <v>2.5765992824022637</v>
      </c>
      <c r="AQ170" s="45">
        <v>1.2882996412011318</v>
      </c>
      <c r="AR170" s="45">
        <v>22.46291436666667</v>
      </c>
      <c r="AS170" s="45">
        <v>8.2663524869333358</v>
      </c>
      <c r="AT170" s="45">
        <v>275.97294793333333</v>
      </c>
      <c r="AU170" s="45">
        <v>10.696625888888889</v>
      </c>
      <c r="AV170" s="45">
        <v>353.47123062945388</v>
      </c>
      <c r="AW170" s="45">
        <v>89.138549074074064</v>
      </c>
      <c r="AX170" s="45">
        <v>52.770021051851856</v>
      </c>
      <c r="AY170" s="45">
        <v>1.3370782361111111</v>
      </c>
      <c r="AZ170" s="45">
        <v>21.393251777777778</v>
      </c>
      <c r="BA170" s="45">
        <v>8.319597913580246</v>
      </c>
      <c r="BB170" s="45">
        <v>63.648727283649393</v>
      </c>
      <c r="BC170" s="45">
        <v>236.60722533704444</v>
      </c>
      <c r="BD170" s="45">
        <v>710.56157690476186</v>
      </c>
      <c r="BE170" s="45">
        <v>710.56157690476186</v>
      </c>
      <c r="BF170" s="45">
        <v>947.16880224180636</v>
      </c>
      <c r="BG170" s="45">
        <v>270.32041666666663</v>
      </c>
      <c r="BH170" s="45"/>
      <c r="BI170" s="45">
        <v>0</v>
      </c>
      <c r="BJ170" s="45"/>
      <c r="BK170" s="45"/>
      <c r="BL170" s="45">
        <v>270.32041666666663</v>
      </c>
      <c r="BM170" s="45">
        <v>14174.372471004592</v>
      </c>
      <c r="BN170" s="45">
        <f t="shared" si="24"/>
        <v>-3.3041152802531346E-7</v>
      </c>
      <c r="BO170" s="45">
        <f t="shared" si="25"/>
        <v>-2.3349081313788817E-7</v>
      </c>
      <c r="BP170" s="46">
        <f t="shared" si="28"/>
        <v>8.5633802816901436</v>
      </c>
      <c r="BQ170" s="46">
        <f t="shared" si="26"/>
        <v>1.8591549295774654</v>
      </c>
      <c r="BR170" s="47">
        <v>2</v>
      </c>
      <c r="BS170" s="46">
        <f t="shared" si="29"/>
        <v>2.2535211267605644</v>
      </c>
      <c r="BT170" s="46">
        <f t="shared" si="30"/>
        <v>11.25</v>
      </c>
      <c r="BU170" s="46">
        <f t="shared" si="31"/>
        <v>12.676056338028173</v>
      </c>
      <c r="BV170" s="45">
        <f t="shared" si="27"/>
        <v>1796.7514399150175</v>
      </c>
      <c r="BW170" s="45">
        <f t="shared" si="32"/>
        <v>1796.7514393511151</v>
      </c>
      <c r="BX170" s="45">
        <f t="shared" si="33"/>
        <v>15971.123910355707</v>
      </c>
      <c r="BY170" s="45">
        <f t="shared" si="34"/>
        <v>191653.48692426848</v>
      </c>
      <c r="BZ170" s="45">
        <f t="shared" si="35"/>
        <v>383306.97384853696</v>
      </c>
      <c r="CA170" s="48">
        <v>43101</v>
      </c>
      <c r="CB170" s="49">
        <v>0</v>
      </c>
      <c r="CC170" s="49">
        <v>0</v>
      </c>
    </row>
    <row r="171" spans="1:81">
      <c r="A171" s="41" t="s">
        <v>368</v>
      </c>
      <c r="B171" s="41" t="s">
        <v>73</v>
      </c>
      <c r="C171" s="41" t="s">
        <v>74</v>
      </c>
      <c r="D171" s="42" t="s">
        <v>369</v>
      </c>
      <c r="E171" s="43" t="s">
        <v>62</v>
      </c>
      <c r="F171" s="43" t="s">
        <v>63</v>
      </c>
      <c r="G171" s="43">
        <v>1</v>
      </c>
      <c r="H171" s="44">
        <v>1041.5999999999999</v>
      </c>
      <c r="I171" s="45">
        <v>1041.5999999999999</v>
      </c>
      <c r="J171" s="45"/>
      <c r="K171" s="45"/>
      <c r="L171" s="45"/>
      <c r="M171" s="45"/>
      <c r="N171" s="45"/>
      <c r="O171" s="45"/>
      <c r="P171" s="45"/>
      <c r="Q171" s="45">
        <v>1041.5999999999999</v>
      </c>
      <c r="R171" s="45">
        <v>208.32</v>
      </c>
      <c r="S171" s="45">
        <v>15.623999999999999</v>
      </c>
      <c r="T171" s="45">
        <v>10.415999999999999</v>
      </c>
      <c r="U171" s="45">
        <v>2.0831999999999997</v>
      </c>
      <c r="V171" s="45">
        <v>26.04</v>
      </c>
      <c r="W171" s="45">
        <v>83.327999999999989</v>
      </c>
      <c r="X171" s="45">
        <v>31.247999999999998</v>
      </c>
      <c r="Y171" s="45">
        <v>6.2495999999999992</v>
      </c>
      <c r="Z171" s="45">
        <v>383.30879999999996</v>
      </c>
      <c r="AA171" s="45">
        <v>86.799999999999983</v>
      </c>
      <c r="AB171" s="45">
        <v>115.73333333333332</v>
      </c>
      <c r="AC171" s="45">
        <v>74.532266666666672</v>
      </c>
      <c r="AD171" s="45">
        <v>277.06559999999996</v>
      </c>
      <c r="AE171" s="45">
        <v>117.504</v>
      </c>
      <c r="AF171" s="45">
        <v>0</v>
      </c>
      <c r="AG171" s="45">
        <v>264.83999999999997</v>
      </c>
      <c r="AH171" s="45">
        <v>27.01</v>
      </c>
      <c r="AI171" s="45">
        <v>0</v>
      </c>
      <c r="AJ171" s="45">
        <v>0</v>
      </c>
      <c r="AK171" s="45">
        <v>3.0700000000000003</v>
      </c>
      <c r="AL171" s="45">
        <v>0</v>
      </c>
      <c r="AM171" s="45">
        <v>412.42399999999998</v>
      </c>
      <c r="AN171" s="45">
        <v>1072.7983999999999</v>
      </c>
      <c r="AO171" s="45">
        <v>5.2270879629629627</v>
      </c>
      <c r="AP171" s="45">
        <v>0.418167037037037</v>
      </c>
      <c r="AQ171" s="45">
        <v>0.2090835185185185</v>
      </c>
      <c r="AR171" s="45">
        <v>3.6456000000000004</v>
      </c>
      <c r="AS171" s="45">
        <v>1.3415808000000005</v>
      </c>
      <c r="AT171" s="45">
        <v>44.788799999999995</v>
      </c>
      <c r="AU171" s="45">
        <v>1.736</v>
      </c>
      <c r="AV171" s="45">
        <v>57.366319318518514</v>
      </c>
      <c r="AW171" s="45">
        <v>14.466666666666665</v>
      </c>
      <c r="AX171" s="45">
        <v>8.5642666666666667</v>
      </c>
      <c r="AY171" s="45">
        <v>0.21699999999999997</v>
      </c>
      <c r="AZ171" s="45">
        <v>3.472</v>
      </c>
      <c r="BA171" s="45">
        <v>1.350222222222222</v>
      </c>
      <c r="BB171" s="45">
        <v>10.329817244444445</v>
      </c>
      <c r="BC171" s="45">
        <v>38.3999728</v>
      </c>
      <c r="BD171" s="45"/>
      <c r="BE171" s="45">
        <v>0</v>
      </c>
      <c r="BF171" s="45">
        <v>38.3999728</v>
      </c>
      <c r="BG171" s="45">
        <v>48.642916666666657</v>
      </c>
      <c r="BH171" s="45"/>
      <c r="BI171" s="45">
        <v>0</v>
      </c>
      <c r="BJ171" s="45"/>
      <c r="BK171" s="45"/>
      <c r="BL171" s="45">
        <v>48.642916666666657</v>
      </c>
      <c r="BM171" s="45">
        <v>2258.807608785185</v>
      </c>
      <c r="BN171" s="45">
        <f t="shared" si="24"/>
        <v>-8.2602882006328366E-8</v>
      </c>
      <c r="BO171" s="45">
        <f t="shared" si="25"/>
        <v>-5.8372703284472042E-8</v>
      </c>
      <c r="BP171" s="46">
        <f t="shared" si="28"/>
        <v>8.5633802816901436</v>
      </c>
      <c r="BQ171" s="46">
        <f t="shared" si="26"/>
        <v>1.8591549295774654</v>
      </c>
      <c r="BR171" s="47">
        <v>2</v>
      </c>
      <c r="BS171" s="46">
        <f t="shared" si="29"/>
        <v>2.2535211267605644</v>
      </c>
      <c r="BT171" s="46">
        <f t="shared" si="30"/>
        <v>11.25</v>
      </c>
      <c r="BU171" s="46">
        <f t="shared" si="31"/>
        <v>12.676056338028173</v>
      </c>
      <c r="BV171" s="45">
        <f t="shared" si="27"/>
        <v>286.32772503940691</v>
      </c>
      <c r="BW171" s="45">
        <f t="shared" si="32"/>
        <v>286.32772489843131</v>
      </c>
      <c r="BX171" s="45">
        <f t="shared" si="33"/>
        <v>2545.1353336836164</v>
      </c>
      <c r="BY171" s="45">
        <f t="shared" si="34"/>
        <v>30541.624004203397</v>
      </c>
      <c r="BZ171" s="45">
        <f t="shared" si="35"/>
        <v>61083.248008406794</v>
      </c>
      <c r="CA171" s="48">
        <v>43101</v>
      </c>
      <c r="CB171" s="49">
        <v>0</v>
      </c>
      <c r="CC171" s="49">
        <v>0</v>
      </c>
    </row>
    <row r="172" spans="1:81">
      <c r="A172" s="41" t="s">
        <v>370</v>
      </c>
      <c r="B172" s="41" t="s">
        <v>78</v>
      </c>
      <c r="C172" s="41" t="s">
        <v>371</v>
      </c>
      <c r="D172" s="42" t="s">
        <v>372</v>
      </c>
      <c r="E172" s="43" t="s">
        <v>62</v>
      </c>
      <c r="F172" s="43" t="s">
        <v>63</v>
      </c>
      <c r="G172" s="43">
        <v>1</v>
      </c>
      <c r="H172" s="44">
        <v>3062.89</v>
      </c>
      <c r="I172" s="45">
        <v>3062.89</v>
      </c>
      <c r="J172" s="45"/>
      <c r="K172" s="45"/>
      <c r="L172" s="45"/>
      <c r="M172" s="45"/>
      <c r="N172" s="45"/>
      <c r="O172" s="45"/>
      <c r="P172" s="45"/>
      <c r="Q172" s="45">
        <v>3062.89</v>
      </c>
      <c r="R172" s="45">
        <v>612.57799999999997</v>
      </c>
      <c r="S172" s="45">
        <v>45.943349999999995</v>
      </c>
      <c r="T172" s="45">
        <v>30.628899999999998</v>
      </c>
      <c r="U172" s="45">
        <v>6.1257799999999998</v>
      </c>
      <c r="V172" s="45">
        <v>76.572249999999997</v>
      </c>
      <c r="W172" s="45">
        <v>245.03119999999998</v>
      </c>
      <c r="X172" s="45">
        <v>91.88669999999999</v>
      </c>
      <c r="Y172" s="45">
        <v>18.37734</v>
      </c>
      <c r="Z172" s="45">
        <v>1127.1435199999999</v>
      </c>
      <c r="AA172" s="45">
        <v>255.24083333333331</v>
      </c>
      <c r="AB172" s="45">
        <v>340.32111111111107</v>
      </c>
      <c r="AC172" s="45">
        <v>219.16679555555558</v>
      </c>
      <c r="AD172" s="45">
        <v>814.72874000000002</v>
      </c>
      <c r="AE172" s="45">
        <v>0</v>
      </c>
      <c r="AF172" s="45">
        <v>397</v>
      </c>
      <c r="AG172" s="45">
        <v>0</v>
      </c>
      <c r="AH172" s="45">
        <v>0</v>
      </c>
      <c r="AI172" s="45">
        <v>0</v>
      </c>
      <c r="AJ172" s="45">
        <v>0</v>
      </c>
      <c r="AK172" s="45">
        <v>3.0700000000000003</v>
      </c>
      <c r="AL172" s="45">
        <v>293.88</v>
      </c>
      <c r="AM172" s="45">
        <v>693.95</v>
      </c>
      <c r="AN172" s="45">
        <v>2635.8222599999999</v>
      </c>
      <c r="AO172" s="45">
        <v>15.37057934992284</v>
      </c>
      <c r="AP172" s="45">
        <v>1.2296463479938271</v>
      </c>
      <c r="AQ172" s="45">
        <v>0.61482317399691355</v>
      </c>
      <c r="AR172" s="45">
        <v>10.720115000000002</v>
      </c>
      <c r="AS172" s="45">
        <v>3.9450023200000013</v>
      </c>
      <c r="AT172" s="45">
        <v>131.70426999999998</v>
      </c>
      <c r="AU172" s="45">
        <v>5.1048166666666672</v>
      </c>
      <c r="AV172" s="45">
        <v>168.68925285858023</v>
      </c>
      <c r="AW172" s="45">
        <v>42.540138888888883</v>
      </c>
      <c r="AX172" s="45">
        <v>25.183762222222224</v>
      </c>
      <c r="AY172" s="45">
        <v>0.63810208333333329</v>
      </c>
      <c r="AZ172" s="45">
        <v>10.209633333333334</v>
      </c>
      <c r="BA172" s="45">
        <v>3.9704129629629628</v>
      </c>
      <c r="BB172" s="45">
        <v>30.375474212592597</v>
      </c>
      <c r="BC172" s="45">
        <v>112.91752370333333</v>
      </c>
      <c r="BD172" s="45"/>
      <c r="BE172" s="45">
        <v>0</v>
      </c>
      <c r="BF172" s="45">
        <v>112.91752370333333</v>
      </c>
      <c r="BG172" s="45">
        <v>88.207604166666698</v>
      </c>
      <c r="BH172" s="45"/>
      <c r="BI172" s="45">
        <v>0</v>
      </c>
      <c r="BJ172" s="45"/>
      <c r="BK172" s="45"/>
      <c r="BL172" s="45">
        <v>88.207604166666698</v>
      </c>
      <c r="BM172" s="45">
        <v>6068.5266407285808</v>
      </c>
      <c r="BN172" s="45">
        <f t="shared" si="24"/>
        <v>-8.2602882006328366E-8</v>
      </c>
      <c r="BO172" s="45">
        <f t="shared" si="25"/>
        <v>-5.8372703284472042E-8</v>
      </c>
      <c r="BP172" s="46">
        <f t="shared" si="28"/>
        <v>8.6609686609686669</v>
      </c>
      <c r="BQ172" s="46">
        <f t="shared" si="26"/>
        <v>1.8803418803418819</v>
      </c>
      <c r="BR172" s="47">
        <v>3</v>
      </c>
      <c r="BS172" s="46">
        <f t="shared" si="29"/>
        <v>3.4188034188034218</v>
      </c>
      <c r="BT172" s="46">
        <f t="shared" si="30"/>
        <v>12.25</v>
      </c>
      <c r="BU172" s="46">
        <f t="shared" si="31"/>
        <v>13.960113960113972</v>
      </c>
      <c r="BV172" s="45">
        <f t="shared" si="27"/>
        <v>847.17323472590579</v>
      </c>
      <c r="BW172" s="45">
        <f t="shared" si="32"/>
        <v>847.17323458493024</v>
      </c>
      <c r="BX172" s="45">
        <f t="shared" si="33"/>
        <v>6915.6998753135113</v>
      </c>
      <c r="BY172" s="45">
        <f t="shared" si="34"/>
        <v>82988.398503762131</v>
      </c>
      <c r="BZ172" s="45">
        <f t="shared" si="35"/>
        <v>165976.79700752426</v>
      </c>
      <c r="CA172" s="48">
        <v>43101</v>
      </c>
      <c r="CB172" s="49">
        <v>0</v>
      </c>
      <c r="CC172" s="49">
        <v>0</v>
      </c>
    </row>
    <row r="173" spans="1:81">
      <c r="A173" s="41" t="s">
        <v>370</v>
      </c>
      <c r="B173" s="41" t="s">
        <v>66</v>
      </c>
      <c r="C173" s="41" t="s">
        <v>373</v>
      </c>
      <c r="D173" s="42" t="s">
        <v>374</v>
      </c>
      <c r="E173" s="43" t="s">
        <v>62</v>
      </c>
      <c r="F173" s="43" t="s">
        <v>63</v>
      </c>
      <c r="G173" s="43">
        <v>1</v>
      </c>
      <c r="H173" s="44">
        <v>1281.1600000000001</v>
      </c>
      <c r="I173" s="45">
        <v>1281.1600000000001</v>
      </c>
      <c r="J173" s="45"/>
      <c r="K173" s="45"/>
      <c r="L173" s="45"/>
      <c r="M173" s="45"/>
      <c r="N173" s="45"/>
      <c r="O173" s="45"/>
      <c r="P173" s="45"/>
      <c r="Q173" s="45">
        <v>1281.1600000000001</v>
      </c>
      <c r="R173" s="45">
        <v>256.23200000000003</v>
      </c>
      <c r="S173" s="45">
        <v>19.217400000000001</v>
      </c>
      <c r="T173" s="45">
        <v>12.8116</v>
      </c>
      <c r="U173" s="45">
        <v>2.5623200000000002</v>
      </c>
      <c r="V173" s="45">
        <v>32.029000000000003</v>
      </c>
      <c r="W173" s="45">
        <v>102.4928</v>
      </c>
      <c r="X173" s="45">
        <v>38.434800000000003</v>
      </c>
      <c r="Y173" s="45">
        <v>7.6869600000000009</v>
      </c>
      <c r="Z173" s="45">
        <v>471.46688</v>
      </c>
      <c r="AA173" s="45">
        <v>106.76333333333334</v>
      </c>
      <c r="AB173" s="45">
        <v>142.35111111111112</v>
      </c>
      <c r="AC173" s="45">
        <v>91.674115555555574</v>
      </c>
      <c r="AD173" s="45">
        <v>340.78856000000007</v>
      </c>
      <c r="AE173" s="45">
        <v>103.13039999999999</v>
      </c>
      <c r="AF173" s="45">
        <v>397</v>
      </c>
      <c r="AG173" s="45">
        <v>0</v>
      </c>
      <c r="AH173" s="45">
        <v>35.89</v>
      </c>
      <c r="AI173" s="45">
        <v>0</v>
      </c>
      <c r="AJ173" s="45">
        <v>0</v>
      </c>
      <c r="AK173" s="45">
        <v>3.0700000000000003</v>
      </c>
      <c r="AL173" s="45">
        <v>0</v>
      </c>
      <c r="AM173" s="45">
        <v>539.09040000000005</v>
      </c>
      <c r="AN173" s="45">
        <v>1351.3458400000002</v>
      </c>
      <c r="AO173" s="45">
        <v>6.4292780478395075</v>
      </c>
      <c r="AP173" s="45">
        <v>0.51434224382716054</v>
      </c>
      <c r="AQ173" s="45">
        <v>0.25717112191358027</v>
      </c>
      <c r="AR173" s="45">
        <v>4.4840600000000013</v>
      </c>
      <c r="AS173" s="45">
        <v>1.6501340800000008</v>
      </c>
      <c r="AT173" s="45">
        <v>55.089880000000001</v>
      </c>
      <c r="AU173" s="45">
        <v>2.1352666666666669</v>
      </c>
      <c r="AV173" s="45">
        <v>70.560132160246923</v>
      </c>
      <c r="AW173" s="45">
        <v>17.79388888888889</v>
      </c>
      <c r="AX173" s="45">
        <v>10.533982222222223</v>
      </c>
      <c r="AY173" s="45">
        <v>0.26690833333333336</v>
      </c>
      <c r="AZ173" s="45">
        <v>4.2705333333333337</v>
      </c>
      <c r="BA173" s="45">
        <v>1.660762962962963</v>
      </c>
      <c r="BB173" s="45">
        <v>12.705595872592596</v>
      </c>
      <c r="BC173" s="45">
        <v>47.23167161333334</v>
      </c>
      <c r="BD173" s="45">
        <v>174.70363636363635</v>
      </c>
      <c r="BE173" s="45">
        <v>174.70363636363635</v>
      </c>
      <c r="BF173" s="45">
        <v>221.93530797696968</v>
      </c>
      <c r="BG173" s="45">
        <v>67.580104166666672</v>
      </c>
      <c r="BH173" s="45"/>
      <c r="BI173" s="45">
        <v>0</v>
      </c>
      <c r="BJ173" s="45"/>
      <c r="BK173" s="45"/>
      <c r="BL173" s="45">
        <v>67.580104166666672</v>
      </c>
      <c r="BM173" s="45">
        <v>2992.5813843038841</v>
      </c>
      <c r="BN173" s="45">
        <f t="shared" si="24"/>
        <v>-8.2602882006328366E-8</v>
      </c>
      <c r="BO173" s="45">
        <f t="shared" si="25"/>
        <v>-5.8372703284472042E-8</v>
      </c>
      <c r="BP173" s="46">
        <f t="shared" si="28"/>
        <v>8.6609686609686669</v>
      </c>
      <c r="BQ173" s="46">
        <f t="shared" si="26"/>
        <v>1.8803418803418819</v>
      </c>
      <c r="BR173" s="47">
        <v>3</v>
      </c>
      <c r="BS173" s="46">
        <f t="shared" si="29"/>
        <v>3.4188034188034218</v>
      </c>
      <c r="BT173" s="46">
        <f t="shared" si="30"/>
        <v>12.25</v>
      </c>
      <c r="BU173" s="46">
        <f t="shared" si="31"/>
        <v>13.960113960113972</v>
      </c>
      <c r="BV173" s="45">
        <f t="shared" si="27"/>
        <v>417.76777157829815</v>
      </c>
      <c r="BW173" s="45">
        <f t="shared" si="32"/>
        <v>417.76777143732255</v>
      </c>
      <c r="BX173" s="45">
        <f t="shared" si="33"/>
        <v>3410.3491557412067</v>
      </c>
      <c r="BY173" s="45">
        <f t="shared" si="34"/>
        <v>40924.189868894478</v>
      </c>
      <c r="BZ173" s="45">
        <f t="shared" si="35"/>
        <v>81848.379737788957</v>
      </c>
      <c r="CA173" s="48">
        <v>43101</v>
      </c>
      <c r="CB173" s="49">
        <v>0</v>
      </c>
      <c r="CC173" s="49">
        <v>0</v>
      </c>
    </row>
    <row r="174" spans="1:81">
      <c r="A174" s="41" t="s">
        <v>375</v>
      </c>
      <c r="B174" s="41" t="s">
        <v>114</v>
      </c>
      <c r="C174" s="41" t="s">
        <v>115</v>
      </c>
      <c r="D174" s="42" t="s">
        <v>376</v>
      </c>
      <c r="E174" s="43" t="s">
        <v>62</v>
      </c>
      <c r="F174" s="43" t="s">
        <v>63</v>
      </c>
      <c r="G174" s="43">
        <v>9</v>
      </c>
      <c r="H174" s="44">
        <v>1200.1400000000001</v>
      </c>
      <c r="I174" s="45">
        <v>10801.26</v>
      </c>
      <c r="J174" s="45"/>
      <c r="K174" s="45"/>
      <c r="L174" s="45"/>
      <c r="M174" s="45"/>
      <c r="N174" s="45"/>
      <c r="O174" s="45"/>
      <c r="P174" s="45"/>
      <c r="Q174" s="45">
        <v>10801.26</v>
      </c>
      <c r="R174" s="45">
        <v>2160.252</v>
      </c>
      <c r="S174" s="45">
        <v>162.0189</v>
      </c>
      <c r="T174" s="45">
        <v>108.01260000000001</v>
      </c>
      <c r="U174" s="45">
        <v>21.602520000000002</v>
      </c>
      <c r="V174" s="45">
        <v>270.03149999999999</v>
      </c>
      <c r="W174" s="45">
        <v>864.10080000000005</v>
      </c>
      <c r="X174" s="45">
        <v>324.0378</v>
      </c>
      <c r="Y174" s="45">
        <v>64.807560000000009</v>
      </c>
      <c r="Z174" s="45">
        <v>3974.8636800000004</v>
      </c>
      <c r="AA174" s="45">
        <v>900.10500000000002</v>
      </c>
      <c r="AB174" s="45">
        <v>1200.1399999999999</v>
      </c>
      <c r="AC174" s="45">
        <v>772.89016000000015</v>
      </c>
      <c r="AD174" s="45">
        <v>2873.1351599999998</v>
      </c>
      <c r="AE174" s="45">
        <v>971.92439999999999</v>
      </c>
      <c r="AF174" s="45">
        <v>3573</v>
      </c>
      <c r="AG174" s="45">
        <v>0</v>
      </c>
      <c r="AH174" s="45">
        <v>254.88</v>
      </c>
      <c r="AI174" s="45">
        <v>0</v>
      </c>
      <c r="AJ174" s="45">
        <v>0</v>
      </c>
      <c r="AK174" s="45">
        <v>27.630000000000003</v>
      </c>
      <c r="AL174" s="45">
        <v>0</v>
      </c>
      <c r="AM174" s="45">
        <v>4827.4344000000001</v>
      </c>
      <c r="AN174" s="45">
        <v>11675.43324</v>
      </c>
      <c r="AO174" s="45">
        <v>54.204239756944453</v>
      </c>
      <c r="AP174" s="45">
        <v>4.336339180555556</v>
      </c>
      <c r="AQ174" s="45">
        <v>2.168169590277778</v>
      </c>
      <c r="AR174" s="45">
        <v>37.804410000000004</v>
      </c>
      <c r="AS174" s="45">
        <v>13.912022880000006</v>
      </c>
      <c r="AT174" s="45">
        <v>464.45417999999995</v>
      </c>
      <c r="AU174" s="45">
        <v>18.002100000000002</v>
      </c>
      <c r="AV174" s="45">
        <v>594.88146140777781</v>
      </c>
      <c r="AW174" s="45">
        <v>150.01749999999998</v>
      </c>
      <c r="AX174" s="45">
        <v>88.810360000000003</v>
      </c>
      <c r="AY174" s="45">
        <v>2.2502624999999998</v>
      </c>
      <c r="AZ174" s="45">
        <v>36.004200000000004</v>
      </c>
      <c r="BA174" s="45">
        <v>14.001633333333332</v>
      </c>
      <c r="BB174" s="45">
        <v>107.11889574666669</v>
      </c>
      <c r="BC174" s="45">
        <v>398.20285158000002</v>
      </c>
      <c r="BD174" s="45"/>
      <c r="BE174" s="45">
        <v>0</v>
      </c>
      <c r="BF174" s="45">
        <v>398.20285158000002</v>
      </c>
      <c r="BG174" s="45">
        <v>441.77625</v>
      </c>
      <c r="BH174" s="45"/>
      <c r="BI174" s="45">
        <v>0</v>
      </c>
      <c r="BJ174" s="45"/>
      <c r="BK174" s="45"/>
      <c r="BL174" s="45">
        <v>441.77625</v>
      </c>
      <c r="BM174" s="45">
        <v>23911.553802987779</v>
      </c>
      <c r="BN174" s="45">
        <f t="shared" si="24"/>
        <v>-7.4342593805695525E-7</v>
      </c>
      <c r="BO174" s="45">
        <f t="shared" si="25"/>
        <v>-5.2535432956024835E-7</v>
      </c>
      <c r="BP174" s="46">
        <f t="shared" si="28"/>
        <v>8.6609686609686669</v>
      </c>
      <c r="BQ174" s="46">
        <f t="shared" si="26"/>
        <v>1.8803418803418819</v>
      </c>
      <c r="BR174" s="47">
        <v>3</v>
      </c>
      <c r="BS174" s="46">
        <f t="shared" si="29"/>
        <v>3.4188034188034218</v>
      </c>
      <c r="BT174" s="46">
        <f t="shared" si="30"/>
        <v>12.25</v>
      </c>
      <c r="BU174" s="46">
        <f t="shared" si="31"/>
        <v>13.960113960113972</v>
      </c>
      <c r="BV174" s="45">
        <f t="shared" si="27"/>
        <v>3338.0801603539371</v>
      </c>
      <c r="BW174" s="45">
        <f t="shared" si="32"/>
        <v>3338.080159085157</v>
      </c>
      <c r="BX174" s="45">
        <f t="shared" si="33"/>
        <v>27249.633962072934</v>
      </c>
      <c r="BY174" s="45">
        <f t="shared" si="34"/>
        <v>326995.60754487524</v>
      </c>
      <c r="BZ174" s="45">
        <f t="shared" si="35"/>
        <v>653991.21508975048</v>
      </c>
      <c r="CA174" s="48">
        <v>43101</v>
      </c>
      <c r="CB174" s="49">
        <v>0</v>
      </c>
      <c r="CC174" s="49">
        <v>0</v>
      </c>
    </row>
    <row r="175" spans="1:81">
      <c r="A175" s="41" t="s">
        <v>375</v>
      </c>
      <c r="B175" s="41" t="s">
        <v>78</v>
      </c>
      <c r="C175" s="41" t="s">
        <v>377</v>
      </c>
      <c r="D175" s="42" t="s">
        <v>378</v>
      </c>
      <c r="E175" s="43" t="s">
        <v>62</v>
      </c>
      <c r="F175" s="43" t="s">
        <v>63</v>
      </c>
      <c r="G175" s="43">
        <v>4</v>
      </c>
      <c r="H175" s="44">
        <v>3062.89</v>
      </c>
      <c r="I175" s="45">
        <v>12251.56</v>
      </c>
      <c r="J175" s="45"/>
      <c r="K175" s="45"/>
      <c r="L175" s="45"/>
      <c r="M175" s="45"/>
      <c r="N175" s="45"/>
      <c r="O175" s="45"/>
      <c r="P175" s="45"/>
      <c r="Q175" s="45">
        <v>12251.56</v>
      </c>
      <c r="R175" s="45">
        <v>2450.3119999999999</v>
      </c>
      <c r="S175" s="45">
        <v>183.77339999999998</v>
      </c>
      <c r="T175" s="45">
        <v>122.51559999999999</v>
      </c>
      <c r="U175" s="45">
        <v>24.503119999999999</v>
      </c>
      <c r="V175" s="45">
        <v>306.28899999999999</v>
      </c>
      <c r="W175" s="45">
        <v>980.12479999999994</v>
      </c>
      <c r="X175" s="45">
        <v>367.54679999999996</v>
      </c>
      <c r="Y175" s="45">
        <v>73.509360000000001</v>
      </c>
      <c r="Z175" s="45">
        <v>4508.5740799999994</v>
      </c>
      <c r="AA175" s="45">
        <v>1020.9633333333333</v>
      </c>
      <c r="AB175" s="45">
        <v>1361.2844444444443</v>
      </c>
      <c r="AC175" s="45">
        <v>876.66718222222232</v>
      </c>
      <c r="AD175" s="45">
        <v>3258.9149600000001</v>
      </c>
      <c r="AE175" s="45">
        <v>0</v>
      </c>
      <c r="AF175" s="45">
        <v>1588</v>
      </c>
      <c r="AG175" s="45">
        <v>0</v>
      </c>
      <c r="AH175" s="45">
        <v>0</v>
      </c>
      <c r="AI175" s="45">
        <v>0</v>
      </c>
      <c r="AJ175" s="45">
        <v>0</v>
      </c>
      <c r="AK175" s="45">
        <v>12.280000000000001</v>
      </c>
      <c r="AL175" s="45">
        <v>1175.52</v>
      </c>
      <c r="AM175" s="45">
        <v>2775.8</v>
      </c>
      <c r="AN175" s="45">
        <v>10543.28904</v>
      </c>
      <c r="AO175" s="45">
        <v>61.482317399691361</v>
      </c>
      <c r="AP175" s="45">
        <v>4.9185853919753084</v>
      </c>
      <c r="AQ175" s="45">
        <v>2.4592926959876542</v>
      </c>
      <c r="AR175" s="45">
        <v>42.880460000000006</v>
      </c>
      <c r="AS175" s="45">
        <v>15.780009280000005</v>
      </c>
      <c r="AT175" s="45">
        <v>526.81707999999992</v>
      </c>
      <c r="AU175" s="45">
        <v>20.419266666666669</v>
      </c>
      <c r="AV175" s="45">
        <v>674.75701143432093</v>
      </c>
      <c r="AW175" s="45">
        <v>170.16055555555553</v>
      </c>
      <c r="AX175" s="45">
        <v>100.7350488888889</v>
      </c>
      <c r="AY175" s="45">
        <v>2.5524083333333332</v>
      </c>
      <c r="AZ175" s="45">
        <v>40.838533333333338</v>
      </c>
      <c r="BA175" s="45">
        <v>15.881651851851851</v>
      </c>
      <c r="BB175" s="45">
        <v>121.50189685037039</v>
      </c>
      <c r="BC175" s="45">
        <v>451.67009481333332</v>
      </c>
      <c r="BD175" s="45"/>
      <c r="BE175" s="45">
        <v>0</v>
      </c>
      <c r="BF175" s="45">
        <v>451.67009481333332</v>
      </c>
      <c r="BG175" s="45">
        <v>352.83041666666679</v>
      </c>
      <c r="BH175" s="45"/>
      <c r="BI175" s="45">
        <v>0</v>
      </c>
      <c r="BJ175" s="45"/>
      <c r="BK175" s="45"/>
      <c r="BL175" s="45">
        <v>352.83041666666679</v>
      </c>
      <c r="BM175" s="45">
        <v>24274.106562914323</v>
      </c>
      <c r="BN175" s="45">
        <f t="shared" si="24"/>
        <v>-3.3041152802531346E-7</v>
      </c>
      <c r="BO175" s="45">
        <f t="shared" si="25"/>
        <v>-2.3349081313788817E-7</v>
      </c>
      <c r="BP175" s="46">
        <f t="shared" si="28"/>
        <v>8.6609686609686669</v>
      </c>
      <c r="BQ175" s="46">
        <f t="shared" si="26"/>
        <v>1.8803418803418819</v>
      </c>
      <c r="BR175" s="47">
        <v>3</v>
      </c>
      <c r="BS175" s="46">
        <f t="shared" si="29"/>
        <v>3.4188034188034218</v>
      </c>
      <c r="BT175" s="46">
        <f t="shared" si="30"/>
        <v>12.25</v>
      </c>
      <c r="BU175" s="46">
        <f t="shared" si="31"/>
        <v>13.960113960113972</v>
      </c>
      <c r="BV175" s="45">
        <f t="shared" si="27"/>
        <v>3388.6929389036231</v>
      </c>
      <c r="BW175" s="45">
        <f t="shared" si="32"/>
        <v>3388.692938339721</v>
      </c>
      <c r="BX175" s="45">
        <f t="shared" si="33"/>
        <v>27662.799501254045</v>
      </c>
      <c r="BY175" s="45">
        <f t="shared" si="34"/>
        <v>331953.59401504853</v>
      </c>
      <c r="BZ175" s="45">
        <f t="shared" si="35"/>
        <v>663907.18803009705</v>
      </c>
      <c r="CA175" s="48">
        <v>43101</v>
      </c>
      <c r="CB175" s="49">
        <v>0</v>
      </c>
      <c r="CC175" s="49">
        <v>0</v>
      </c>
    </row>
    <row r="176" spans="1:81">
      <c r="A176" s="41" t="s">
        <v>375</v>
      </c>
      <c r="B176" s="41" t="s">
        <v>66</v>
      </c>
      <c r="C176" s="41" t="s">
        <v>375</v>
      </c>
      <c r="D176" s="42" t="s">
        <v>379</v>
      </c>
      <c r="E176" s="43" t="s">
        <v>62</v>
      </c>
      <c r="F176" s="43" t="s">
        <v>63</v>
      </c>
      <c r="G176" s="43">
        <v>1</v>
      </c>
      <c r="H176" s="44">
        <v>1393</v>
      </c>
      <c r="I176" s="45">
        <v>1393</v>
      </c>
      <c r="J176" s="45"/>
      <c r="K176" s="45"/>
      <c r="L176" s="45"/>
      <c r="M176" s="45"/>
      <c r="N176" s="45"/>
      <c r="O176" s="45"/>
      <c r="P176" s="45"/>
      <c r="Q176" s="45">
        <v>1393</v>
      </c>
      <c r="R176" s="45">
        <v>278.60000000000002</v>
      </c>
      <c r="S176" s="45">
        <v>20.895</v>
      </c>
      <c r="T176" s="45">
        <v>13.93</v>
      </c>
      <c r="U176" s="45">
        <v>2.786</v>
      </c>
      <c r="V176" s="45">
        <v>34.825000000000003</v>
      </c>
      <c r="W176" s="45">
        <v>111.44</v>
      </c>
      <c r="X176" s="45">
        <v>41.79</v>
      </c>
      <c r="Y176" s="45">
        <v>8.3580000000000005</v>
      </c>
      <c r="Z176" s="45">
        <v>512.62400000000002</v>
      </c>
      <c r="AA176" s="45">
        <v>116.08333333333333</v>
      </c>
      <c r="AB176" s="45">
        <v>154.77777777777777</v>
      </c>
      <c r="AC176" s="45">
        <v>99.676888888888911</v>
      </c>
      <c r="AD176" s="45">
        <v>370.53800000000001</v>
      </c>
      <c r="AE176" s="45">
        <v>96.42</v>
      </c>
      <c r="AF176" s="45">
        <v>397</v>
      </c>
      <c r="AG176" s="45">
        <v>0</v>
      </c>
      <c r="AH176" s="45">
        <v>32.619999999999997</v>
      </c>
      <c r="AI176" s="45">
        <v>0</v>
      </c>
      <c r="AJ176" s="45">
        <v>0</v>
      </c>
      <c r="AK176" s="45">
        <v>3.0700000000000003</v>
      </c>
      <c r="AL176" s="45">
        <v>0</v>
      </c>
      <c r="AM176" s="45">
        <v>529.11</v>
      </c>
      <c r="AN176" s="45">
        <v>1412.2719999999999</v>
      </c>
      <c r="AO176" s="45">
        <v>6.9905275848765438</v>
      </c>
      <c r="AP176" s="45">
        <v>0.55924220679012349</v>
      </c>
      <c r="AQ176" s="45">
        <v>0.27962110339506174</v>
      </c>
      <c r="AR176" s="45">
        <v>4.8755000000000006</v>
      </c>
      <c r="AS176" s="45">
        <v>1.7941840000000007</v>
      </c>
      <c r="AT176" s="45">
        <v>59.898999999999994</v>
      </c>
      <c r="AU176" s="45">
        <v>2.3216666666666668</v>
      </c>
      <c r="AV176" s="45">
        <v>76.719741561728398</v>
      </c>
      <c r="AW176" s="45">
        <v>19.347222222222221</v>
      </c>
      <c r="AX176" s="45">
        <v>11.453555555555557</v>
      </c>
      <c r="AY176" s="45">
        <v>0.29020833333333329</v>
      </c>
      <c r="AZ176" s="45">
        <v>4.6433333333333335</v>
      </c>
      <c r="BA176" s="45">
        <v>1.8057407407407406</v>
      </c>
      <c r="BB176" s="45">
        <v>13.81474214814815</v>
      </c>
      <c r="BC176" s="45">
        <v>51.354802333333332</v>
      </c>
      <c r="BD176" s="45">
        <v>189.95454545454547</v>
      </c>
      <c r="BE176" s="45">
        <v>189.95454545454547</v>
      </c>
      <c r="BF176" s="45">
        <v>241.30934778787881</v>
      </c>
      <c r="BG176" s="45">
        <v>67.580104166666672</v>
      </c>
      <c r="BH176" s="45"/>
      <c r="BI176" s="45">
        <v>0</v>
      </c>
      <c r="BJ176" s="45"/>
      <c r="BK176" s="45"/>
      <c r="BL176" s="45">
        <v>67.580104166666672</v>
      </c>
      <c r="BM176" s="45">
        <v>3190.8811935162739</v>
      </c>
      <c r="BN176" s="45">
        <f t="shared" si="24"/>
        <v>-8.2602882006328366E-8</v>
      </c>
      <c r="BO176" s="45">
        <f t="shared" si="25"/>
        <v>-5.8372703284472042E-8</v>
      </c>
      <c r="BP176" s="46">
        <f t="shared" si="28"/>
        <v>8.6609686609686669</v>
      </c>
      <c r="BQ176" s="46">
        <f t="shared" si="26"/>
        <v>1.8803418803418819</v>
      </c>
      <c r="BR176" s="47">
        <v>3</v>
      </c>
      <c r="BS176" s="46">
        <f t="shared" si="29"/>
        <v>3.4188034188034218</v>
      </c>
      <c r="BT176" s="46">
        <f t="shared" si="30"/>
        <v>12.25</v>
      </c>
      <c r="BU176" s="46">
        <f t="shared" si="31"/>
        <v>13.960113960113972</v>
      </c>
      <c r="BV176" s="45">
        <f t="shared" si="27"/>
        <v>445.45065092703635</v>
      </c>
      <c r="BW176" s="45">
        <f t="shared" si="32"/>
        <v>445.45065078606075</v>
      </c>
      <c r="BX176" s="45">
        <f t="shared" si="33"/>
        <v>3636.3318443023345</v>
      </c>
      <c r="BY176" s="45">
        <f t="shared" si="34"/>
        <v>43635.982131628014</v>
      </c>
      <c r="BZ176" s="45">
        <f t="shared" si="35"/>
        <v>87271.964263256028</v>
      </c>
      <c r="CA176" s="48">
        <v>43101</v>
      </c>
      <c r="CB176" s="49">
        <v>0</v>
      </c>
      <c r="CC176" s="49">
        <v>0</v>
      </c>
    </row>
    <row r="177" spans="1:81">
      <c r="A177" s="41" t="s">
        <v>375</v>
      </c>
      <c r="B177" s="41" t="s">
        <v>16</v>
      </c>
      <c r="C177" s="41" t="s">
        <v>375</v>
      </c>
      <c r="D177" s="42" t="s">
        <v>380</v>
      </c>
      <c r="E177" s="43" t="s">
        <v>62</v>
      </c>
      <c r="F177" s="43" t="s">
        <v>63</v>
      </c>
      <c r="G177" s="43">
        <v>1</v>
      </c>
      <c r="H177" s="44">
        <v>2216.69</v>
      </c>
      <c r="I177" s="45">
        <v>2216.69</v>
      </c>
      <c r="J177" s="45"/>
      <c r="K177" s="45"/>
      <c r="L177" s="45"/>
      <c r="M177" s="45"/>
      <c r="N177" s="45"/>
      <c r="O177" s="45"/>
      <c r="P177" s="45"/>
      <c r="Q177" s="45">
        <v>2216.69</v>
      </c>
      <c r="R177" s="45">
        <v>443.33800000000002</v>
      </c>
      <c r="S177" s="45">
        <v>33.250349999999997</v>
      </c>
      <c r="T177" s="45">
        <v>22.166900000000002</v>
      </c>
      <c r="U177" s="45">
        <v>4.4333800000000005</v>
      </c>
      <c r="V177" s="45">
        <v>55.417250000000003</v>
      </c>
      <c r="W177" s="45">
        <v>177.33520000000001</v>
      </c>
      <c r="X177" s="45">
        <v>66.500699999999995</v>
      </c>
      <c r="Y177" s="45">
        <v>13.300140000000001</v>
      </c>
      <c r="Z177" s="45">
        <v>815.74191999999994</v>
      </c>
      <c r="AA177" s="45">
        <v>184.72416666666666</v>
      </c>
      <c r="AB177" s="45">
        <v>246.29888888888888</v>
      </c>
      <c r="AC177" s="45">
        <v>158.61648444444447</v>
      </c>
      <c r="AD177" s="45">
        <v>589.63954000000001</v>
      </c>
      <c r="AE177" s="45">
        <v>46.99860000000001</v>
      </c>
      <c r="AF177" s="45">
        <v>397</v>
      </c>
      <c r="AG177" s="45">
        <v>0</v>
      </c>
      <c r="AH177" s="45">
        <v>32.619999999999997</v>
      </c>
      <c r="AI177" s="45">
        <v>0</v>
      </c>
      <c r="AJ177" s="45">
        <v>0</v>
      </c>
      <c r="AK177" s="45">
        <v>3.0700000000000003</v>
      </c>
      <c r="AL177" s="45">
        <v>0</v>
      </c>
      <c r="AM177" s="45">
        <v>479.68860000000001</v>
      </c>
      <c r="AN177" s="45">
        <v>1885.07006</v>
      </c>
      <c r="AO177" s="45">
        <v>11.124072212577161</v>
      </c>
      <c r="AP177" s="45">
        <v>0.88992577700617292</v>
      </c>
      <c r="AQ177" s="45">
        <v>0.44496288850308646</v>
      </c>
      <c r="AR177" s="45">
        <v>7.7584150000000012</v>
      </c>
      <c r="AS177" s="45">
        <v>2.855096720000001</v>
      </c>
      <c r="AT177" s="45">
        <v>95.317669999999993</v>
      </c>
      <c r="AU177" s="45">
        <v>3.6944833333333338</v>
      </c>
      <c r="AV177" s="45">
        <v>122.08462593141975</v>
      </c>
      <c r="AW177" s="45">
        <v>30.78736111111111</v>
      </c>
      <c r="AX177" s="45">
        <v>18.22611777777778</v>
      </c>
      <c r="AY177" s="45">
        <v>0.46181041666666667</v>
      </c>
      <c r="AZ177" s="45">
        <v>7.3889666666666676</v>
      </c>
      <c r="BA177" s="45">
        <v>2.8734870370370369</v>
      </c>
      <c r="BB177" s="45">
        <v>21.983489427407413</v>
      </c>
      <c r="BC177" s="45">
        <v>81.721232436666668</v>
      </c>
      <c r="BD177" s="45"/>
      <c r="BE177" s="45">
        <v>0</v>
      </c>
      <c r="BF177" s="45">
        <v>81.721232436666668</v>
      </c>
      <c r="BG177" s="45">
        <v>67.580104166666672</v>
      </c>
      <c r="BH177" s="45"/>
      <c r="BI177" s="45">
        <v>0</v>
      </c>
      <c r="BJ177" s="45"/>
      <c r="BK177" s="45"/>
      <c r="BL177" s="45">
        <v>67.580104166666672</v>
      </c>
      <c r="BM177" s="45">
        <v>4373.1460225347528</v>
      </c>
      <c r="BN177" s="45">
        <f t="shared" si="24"/>
        <v>-8.2602882006328366E-8</v>
      </c>
      <c r="BO177" s="45">
        <f t="shared" si="25"/>
        <v>-5.8372703284472042E-8</v>
      </c>
      <c r="BP177" s="46">
        <f t="shared" si="28"/>
        <v>8.6609686609686669</v>
      </c>
      <c r="BQ177" s="46">
        <f t="shared" si="26"/>
        <v>1.8803418803418819</v>
      </c>
      <c r="BR177" s="47">
        <v>3</v>
      </c>
      <c r="BS177" s="46">
        <f t="shared" si="29"/>
        <v>3.4188034188034218</v>
      </c>
      <c r="BT177" s="46">
        <f t="shared" si="30"/>
        <v>12.25</v>
      </c>
      <c r="BU177" s="46">
        <f t="shared" si="31"/>
        <v>13.960113960113972</v>
      </c>
      <c r="BV177" s="45">
        <f t="shared" si="27"/>
        <v>610.49616836836265</v>
      </c>
      <c r="BW177" s="45">
        <f t="shared" si="32"/>
        <v>610.4961682273871</v>
      </c>
      <c r="BX177" s="45">
        <f t="shared" si="33"/>
        <v>4983.6421907621398</v>
      </c>
      <c r="BY177" s="45">
        <f t="shared" si="34"/>
        <v>59803.706289145674</v>
      </c>
      <c r="BZ177" s="45">
        <f t="shared" si="35"/>
        <v>119607.41257829135</v>
      </c>
      <c r="CA177" s="48">
        <v>43101</v>
      </c>
      <c r="CB177" s="49">
        <v>0</v>
      </c>
      <c r="CC177" s="49">
        <v>0</v>
      </c>
    </row>
    <row r="178" spans="1:81">
      <c r="A178" s="41" t="s">
        <v>381</v>
      </c>
      <c r="B178" s="41" t="s">
        <v>114</v>
      </c>
      <c r="C178" s="41" t="s">
        <v>115</v>
      </c>
      <c r="D178" s="42" t="s">
        <v>382</v>
      </c>
      <c r="E178" s="43" t="s">
        <v>62</v>
      </c>
      <c r="F178" s="43" t="s">
        <v>63</v>
      </c>
      <c r="G178" s="43">
        <v>2</v>
      </c>
      <c r="H178" s="44">
        <v>1200.1400000000001</v>
      </c>
      <c r="I178" s="45">
        <v>2400.2800000000002</v>
      </c>
      <c r="J178" s="45"/>
      <c r="K178" s="45"/>
      <c r="L178" s="45"/>
      <c r="M178" s="45"/>
      <c r="N178" s="45"/>
      <c r="O178" s="45"/>
      <c r="P178" s="45"/>
      <c r="Q178" s="45">
        <v>2400.2800000000002</v>
      </c>
      <c r="R178" s="45">
        <v>480.05600000000004</v>
      </c>
      <c r="S178" s="45">
        <v>36.004200000000004</v>
      </c>
      <c r="T178" s="45">
        <v>24.002800000000004</v>
      </c>
      <c r="U178" s="45">
        <v>4.8005600000000008</v>
      </c>
      <c r="V178" s="45">
        <v>60.007000000000005</v>
      </c>
      <c r="W178" s="45">
        <v>192.02240000000003</v>
      </c>
      <c r="X178" s="45">
        <v>72.008400000000009</v>
      </c>
      <c r="Y178" s="45">
        <v>14.401680000000001</v>
      </c>
      <c r="Z178" s="45">
        <v>883.30304000000024</v>
      </c>
      <c r="AA178" s="45">
        <v>200.02333333333334</v>
      </c>
      <c r="AB178" s="45">
        <v>266.69777777777779</v>
      </c>
      <c r="AC178" s="45">
        <v>171.75336888888893</v>
      </c>
      <c r="AD178" s="45">
        <v>638.47448000000009</v>
      </c>
      <c r="AE178" s="45">
        <v>215.98319999999998</v>
      </c>
      <c r="AF178" s="45">
        <v>794</v>
      </c>
      <c r="AG178" s="45">
        <v>0</v>
      </c>
      <c r="AH178" s="45">
        <v>56.64</v>
      </c>
      <c r="AI178" s="45">
        <v>0</v>
      </c>
      <c r="AJ178" s="45">
        <v>0</v>
      </c>
      <c r="AK178" s="45">
        <v>6.1400000000000006</v>
      </c>
      <c r="AL178" s="45">
        <v>0</v>
      </c>
      <c r="AM178" s="45">
        <v>1072.7632000000001</v>
      </c>
      <c r="AN178" s="45">
        <v>2594.5407200000004</v>
      </c>
      <c r="AO178" s="45">
        <v>12.045386612654323</v>
      </c>
      <c r="AP178" s="45">
        <v>0.96363092901234582</v>
      </c>
      <c r="AQ178" s="45">
        <v>0.48181546450617291</v>
      </c>
      <c r="AR178" s="45">
        <v>8.4009800000000023</v>
      </c>
      <c r="AS178" s="45">
        <v>3.0915606400000013</v>
      </c>
      <c r="AT178" s="45">
        <v>103.21204</v>
      </c>
      <c r="AU178" s="45">
        <v>4.0004666666666671</v>
      </c>
      <c r="AV178" s="45">
        <v>132.19588031283951</v>
      </c>
      <c r="AW178" s="45">
        <v>33.337222222222223</v>
      </c>
      <c r="AX178" s="45">
        <v>19.735635555555557</v>
      </c>
      <c r="AY178" s="45">
        <v>0.50005833333333338</v>
      </c>
      <c r="AZ178" s="45">
        <v>8.0009333333333341</v>
      </c>
      <c r="BA178" s="45">
        <v>3.1114740740740743</v>
      </c>
      <c r="BB178" s="45">
        <v>23.80419905481482</v>
      </c>
      <c r="BC178" s="45">
        <v>88.489522573333346</v>
      </c>
      <c r="BD178" s="45"/>
      <c r="BE178" s="45">
        <v>0</v>
      </c>
      <c r="BF178" s="45">
        <v>88.489522573333346</v>
      </c>
      <c r="BG178" s="45">
        <v>98.172499999999999</v>
      </c>
      <c r="BH178" s="45"/>
      <c r="BI178" s="45">
        <v>0</v>
      </c>
      <c r="BJ178" s="45"/>
      <c r="BK178" s="45"/>
      <c r="BL178" s="45">
        <v>98.172499999999999</v>
      </c>
      <c r="BM178" s="45">
        <v>5313.6786228861729</v>
      </c>
      <c r="BN178" s="45">
        <f t="shared" si="24"/>
        <v>-1.6520576401265673E-7</v>
      </c>
      <c r="BO178" s="45">
        <f t="shared" si="25"/>
        <v>-1.1674540656894408E-7</v>
      </c>
      <c r="BP178" s="46">
        <f t="shared" si="28"/>
        <v>8.5633802816901436</v>
      </c>
      <c r="BQ178" s="46">
        <f t="shared" si="26"/>
        <v>1.8591549295774654</v>
      </c>
      <c r="BR178" s="47">
        <v>2</v>
      </c>
      <c r="BS178" s="46">
        <f t="shared" si="29"/>
        <v>2.2535211267605644</v>
      </c>
      <c r="BT178" s="46">
        <f t="shared" si="30"/>
        <v>11.25</v>
      </c>
      <c r="BU178" s="46">
        <f t="shared" si="31"/>
        <v>12.676056338028173</v>
      </c>
      <c r="BV178" s="45">
        <f t="shared" si="27"/>
        <v>673.56489582307051</v>
      </c>
      <c r="BW178" s="45">
        <f t="shared" si="32"/>
        <v>673.56489554111931</v>
      </c>
      <c r="BX178" s="45">
        <f t="shared" si="33"/>
        <v>5987.2435184272927</v>
      </c>
      <c r="BY178" s="45">
        <f t="shared" si="34"/>
        <v>71846.922221127519</v>
      </c>
      <c r="BZ178" s="45">
        <f t="shared" si="35"/>
        <v>143693.84444225504</v>
      </c>
      <c r="CA178" s="48">
        <v>43101</v>
      </c>
      <c r="CB178" s="49">
        <v>0</v>
      </c>
      <c r="CC178" s="49">
        <v>0</v>
      </c>
    </row>
    <row r="179" spans="1:81">
      <c r="A179" s="41" t="s">
        <v>381</v>
      </c>
      <c r="B179" s="41" t="s">
        <v>78</v>
      </c>
      <c r="C179" s="41" t="s">
        <v>383</v>
      </c>
      <c r="D179" s="42" t="s">
        <v>384</v>
      </c>
      <c r="E179" s="43" t="s">
        <v>62</v>
      </c>
      <c r="F179" s="43" t="s">
        <v>63</v>
      </c>
      <c r="G179" s="43">
        <v>5</v>
      </c>
      <c r="H179" s="44">
        <v>3035.23</v>
      </c>
      <c r="I179" s="45">
        <v>15176.15</v>
      </c>
      <c r="J179" s="45"/>
      <c r="K179" s="45"/>
      <c r="L179" s="45"/>
      <c r="M179" s="45"/>
      <c r="N179" s="45"/>
      <c r="O179" s="45"/>
      <c r="P179" s="45"/>
      <c r="Q179" s="45">
        <v>15176.15</v>
      </c>
      <c r="R179" s="45">
        <v>3035.23</v>
      </c>
      <c r="S179" s="45">
        <v>227.64224999999999</v>
      </c>
      <c r="T179" s="45">
        <v>151.76150000000001</v>
      </c>
      <c r="U179" s="45">
        <v>30.3523</v>
      </c>
      <c r="V179" s="45">
        <v>379.40375</v>
      </c>
      <c r="W179" s="45">
        <v>1214.0920000000001</v>
      </c>
      <c r="X179" s="45">
        <v>455.28449999999998</v>
      </c>
      <c r="Y179" s="45">
        <v>91.056899999999999</v>
      </c>
      <c r="Z179" s="45">
        <v>5584.8231999999989</v>
      </c>
      <c r="AA179" s="45">
        <v>1264.6791666666666</v>
      </c>
      <c r="AB179" s="45">
        <v>1686.2388888888888</v>
      </c>
      <c r="AC179" s="45">
        <v>1085.9378444444446</v>
      </c>
      <c r="AD179" s="45">
        <v>4036.8559</v>
      </c>
      <c r="AE179" s="45">
        <v>0</v>
      </c>
      <c r="AF179" s="45">
        <v>1985</v>
      </c>
      <c r="AG179" s="45">
        <v>0</v>
      </c>
      <c r="AH179" s="45">
        <v>75</v>
      </c>
      <c r="AI179" s="45">
        <v>0</v>
      </c>
      <c r="AJ179" s="45">
        <v>0</v>
      </c>
      <c r="AK179" s="45">
        <v>15.350000000000001</v>
      </c>
      <c r="AL179" s="45">
        <v>1469.4</v>
      </c>
      <c r="AM179" s="45">
        <v>3544.75</v>
      </c>
      <c r="AN179" s="45">
        <v>13166.429099999999</v>
      </c>
      <c r="AO179" s="45">
        <v>76.158862316743836</v>
      </c>
      <c r="AP179" s="45">
        <v>6.0927089853395069</v>
      </c>
      <c r="AQ179" s="45">
        <v>3.0463544926697534</v>
      </c>
      <c r="AR179" s="45">
        <v>53.116525000000003</v>
      </c>
      <c r="AS179" s="45">
        <v>19.546881200000009</v>
      </c>
      <c r="AT179" s="45">
        <v>652.57444999999996</v>
      </c>
      <c r="AU179" s="45">
        <v>25.293583333333334</v>
      </c>
      <c r="AV179" s="45">
        <v>835.8293653280864</v>
      </c>
      <c r="AW179" s="45">
        <v>210.7798611111111</v>
      </c>
      <c r="AX179" s="45">
        <v>124.78167777777779</v>
      </c>
      <c r="AY179" s="45">
        <v>3.1616979166666663</v>
      </c>
      <c r="AZ179" s="45">
        <v>50.587166666666668</v>
      </c>
      <c r="BA179" s="45">
        <v>19.672787037037036</v>
      </c>
      <c r="BB179" s="45">
        <v>150.50581410740745</v>
      </c>
      <c r="BC179" s="45">
        <v>559.48900461666676</v>
      </c>
      <c r="BD179" s="45"/>
      <c r="BE179" s="45">
        <v>0</v>
      </c>
      <c r="BF179" s="45">
        <v>559.48900461666676</v>
      </c>
      <c r="BG179" s="45">
        <v>441.03802083333346</v>
      </c>
      <c r="BH179" s="45"/>
      <c r="BI179" s="45">
        <v>0</v>
      </c>
      <c r="BJ179" s="45"/>
      <c r="BK179" s="45"/>
      <c r="BL179" s="45">
        <v>441.03802083333346</v>
      </c>
      <c r="BM179" s="45">
        <v>30178.935490778083</v>
      </c>
      <c r="BN179" s="45">
        <f t="shared" si="24"/>
        <v>-4.1301441003164184E-7</v>
      </c>
      <c r="BO179" s="45">
        <f t="shared" si="25"/>
        <v>-2.9186351642236018E-7</v>
      </c>
      <c r="BP179" s="46">
        <f t="shared" si="28"/>
        <v>8.5633802816901436</v>
      </c>
      <c r="BQ179" s="46">
        <f t="shared" si="26"/>
        <v>1.8591549295774654</v>
      </c>
      <c r="BR179" s="47">
        <v>2</v>
      </c>
      <c r="BS179" s="46">
        <f t="shared" si="29"/>
        <v>2.2535211267605644</v>
      </c>
      <c r="BT179" s="46">
        <f t="shared" si="30"/>
        <v>11.25</v>
      </c>
      <c r="BU179" s="46">
        <f t="shared" si="31"/>
        <v>12.676056338028173</v>
      </c>
      <c r="BV179" s="45">
        <f t="shared" si="27"/>
        <v>3825.4988649388583</v>
      </c>
      <c r="BW179" s="45">
        <f t="shared" si="32"/>
        <v>3825.4988642339804</v>
      </c>
      <c r="BX179" s="45">
        <f t="shared" si="33"/>
        <v>34004.434355012061</v>
      </c>
      <c r="BY179" s="45">
        <f t="shared" si="34"/>
        <v>408053.21226014476</v>
      </c>
      <c r="BZ179" s="45">
        <f t="shared" si="35"/>
        <v>816106.42452028953</v>
      </c>
      <c r="CA179" s="48">
        <v>43101</v>
      </c>
      <c r="CB179" s="49">
        <v>0</v>
      </c>
      <c r="CC179" s="49">
        <v>0</v>
      </c>
    </row>
    <row r="180" spans="1:81">
      <c r="A180" s="41" t="s">
        <v>381</v>
      </c>
      <c r="B180" s="41" t="s">
        <v>78</v>
      </c>
      <c r="C180" s="41" t="s">
        <v>383</v>
      </c>
      <c r="D180" s="42" t="s">
        <v>385</v>
      </c>
      <c r="E180" s="43" t="s">
        <v>62</v>
      </c>
      <c r="F180" s="43" t="s">
        <v>64</v>
      </c>
      <c r="G180" s="43">
        <v>1</v>
      </c>
      <c r="H180" s="44">
        <v>3035.23</v>
      </c>
      <c r="I180" s="45">
        <v>3035.23</v>
      </c>
      <c r="J180" s="45"/>
      <c r="K180" s="45"/>
      <c r="L180" s="45"/>
      <c r="M180" s="45"/>
      <c r="N180" s="45"/>
      <c r="O180" s="45"/>
      <c r="P180" s="45"/>
      <c r="Q180" s="45">
        <v>3035.23</v>
      </c>
      <c r="R180" s="45">
        <v>607.04600000000005</v>
      </c>
      <c r="S180" s="45">
        <v>45.528449999999999</v>
      </c>
      <c r="T180" s="45">
        <v>30.3523</v>
      </c>
      <c r="U180" s="45">
        <v>6.0704599999999997</v>
      </c>
      <c r="V180" s="45">
        <v>75.880750000000006</v>
      </c>
      <c r="W180" s="45">
        <v>242.8184</v>
      </c>
      <c r="X180" s="45">
        <v>91.056899999999999</v>
      </c>
      <c r="Y180" s="45">
        <v>18.211380000000002</v>
      </c>
      <c r="Z180" s="45">
        <v>1116.9646400000001</v>
      </c>
      <c r="AA180" s="45">
        <v>252.93583333333333</v>
      </c>
      <c r="AB180" s="45">
        <v>337.24777777777774</v>
      </c>
      <c r="AC180" s="45">
        <v>217.18756888888893</v>
      </c>
      <c r="AD180" s="45">
        <v>807.37117999999998</v>
      </c>
      <c r="AE180" s="45">
        <v>0</v>
      </c>
      <c r="AF180" s="45">
        <v>397</v>
      </c>
      <c r="AG180" s="45">
        <v>0</v>
      </c>
      <c r="AH180" s="45">
        <v>15</v>
      </c>
      <c r="AI180" s="45">
        <v>0</v>
      </c>
      <c r="AJ180" s="45">
        <v>0</v>
      </c>
      <c r="AK180" s="45">
        <v>3.0700000000000003</v>
      </c>
      <c r="AL180" s="45">
        <v>293.88</v>
      </c>
      <c r="AM180" s="45">
        <v>708.95</v>
      </c>
      <c r="AN180" s="45">
        <v>2633.2858200000001</v>
      </c>
      <c r="AO180" s="45">
        <v>15.231772463348767</v>
      </c>
      <c r="AP180" s="45">
        <v>1.2185417970679013</v>
      </c>
      <c r="AQ180" s="45">
        <v>0.60927089853395067</v>
      </c>
      <c r="AR180" s="45">
        <v>10.623305000000002</v>
      </c>
      <c r="AS180" s="45">
        <v>3.9093762400000016</v>
      </c>
      <c r="AT180" s="45">
        <v>130.51488999999998</v>
      </c>
      <c r="AU180" s="45">
        <v>5.0587166666666672</v>
      </c>
      <c r="AV180" s="45">
        <v>167.16587306561726</v>
      </c>
      <c r="AW180" s="45">
        <v>42.155972222222218</v>
      </c>
      <c r="AX180" s="45">
        <v>24.956335555555558</v>
      </c>
      <c r="AY180" s="45">
        <v>0.63233958333333329</v>
      </c>
      <c r="AZ180" s="45">
        <v>10.117433333333334</v>
      </c>
      <c r="BA180" s="45">
        <v>3.9345574074074072</v>
      </c>
      <c r="BB180" s="45">
        <v>30.101162821481488</v>
      </c>
      <c r="BC180" s="45">
        <v>111.89780092333334</v>
      </c>
      <c r="BD180" s="45"/>
      <c r="BE180" s="45">
        <v>0</v>
      </c>
      <c r="BF180" s="45">
        <v>111.89780092333334</v>
      </c>
      <c r="BG180" s="45">
        <v>88.207604166666698</v>
      </c>
      <c r="BH180" s="45"/>
      <c r="BI180" s="45">
        <v>0</v>
      </c>
      <c r="BJ180" s="45"/>
      <c r="BK180" s="45"/>
      <c r="BL180" s="45">
        <v>88.207604166666698</v>
      </c>
      <c r="BM180" s="45">
        <v>6035.787098155618</v>
      </c>
      <c r="BN180" s="45">
        <f t="shared" si="24"/>
        <v>-8.2602882006328366E-8</v>
      </c>
      <c r="BO180" s="45">
        <f t="shared" si="25"/>
        <v>-5.8372703284472042E-8</v>
      </c>
      <c r="BP180" s="46">
        <f t="shared" si="28"/>
        <v>8.5633802816901436</v>
      </c>
      <c r="BQ180" s="46">
        <f t="shared" si="26"/>
        <v>1.8591549295774654</v>
      </c>
      <c r="BR180" s="47">
        <v>2</v>
      </c>
      <c r="BS180" s="46">
        <f t="shared" si="29"/>
        <v>2.2535211267605644</v>
      </c>
      <c r="BT180" s="46">
        <f t="shared" si="30"/>
        <v>11.25</v>
      </c>
      <c r="BU180" s="46">
        <f t="shared" si="31"/>
        <v>12.676056338028173</v>
      </c>
      <c r="BV180" s="45">
        <f t="shared" si="27"/>
        <v>765.09977298777187</v>
      </c>
      <c r="BW180" s="45">
        <f t="shared" si="32"/>
        <v>765.09977284679633</v>
      </c>
      <c r="BX180" s="45">
        <f t="shared" si="33"/>
        <v>6800.8868710024144</v>
      </c>
      <c r="BY180" s="45">
        <f t="shared" si="34"/>
        <v>81610.642452028973</v>
      </c>
      <c r="BZ180" s="45">
        <f t="shared" si="35"/>
        <v>163221.28490405795</v>
      </c>
      <c r="CA180" s="48">
        <v>43101</v>
      </c>
      <c r="CB180" s="49">
        <v>0</v>
      </c>
      <c r="CC180" s="49">
        <v>0</v>
      </c>
    </row>
    <row r="181" spans="1:81">
      <c r="A181" s="41" t="s">
        <v>381</v>
      </c>
      <c r="B181" s="41" t="s">
        <v>66</v>
      </c>
      <c r="C181" s="41" t="s">
        <v>381</v>
      </c>
      <c r="D181" s="42" t="s">
        <v>386</v>
      </c>
      <c r="E181" s="43" t="s">
        <v>62</v>
      </c>
      <c r="F181" s="43" t="s">
        <v>63</v>
      </c>
      <c r="G181" s="43">
        <v>1</v>
      </c>
      <c r="H181" s="44">
        <v>1393</v>
      </c>
      <c r="I181" s="45">
        <v>1393</v>
      </c>
      <c r="J181" s="45"/>
      <c r="K181" s="45"/>
      <c r="L181" s="45"/>
      <c r="M181" s="45"/>
      <c r="N181" s="45"/>
      <c r="O181" s="45"/>
      <c r="P181" s="45"/>
      <c r="Q181" s="45">
        <v>1393</v>
      </c>
      <c r="R181" s="45">
        <v>278.60000000000002</v>
      </c>
      <c r="S181" s="45">
        <v>20.895</v>
      </c>
      <c r="T181" s="45">
        <v>13.93</v>
      </c>
      <c r="U181" s="45">
        <v>2.786</v>
      </c>
      <c r="V181" s="45">
        <v>34.825000000000003</v>
      </c>
      <c r="W181" s="45">
        <v>111.44</v>
      </c>
      <c r="X181" s="45">
        <v>41.79</v>
      </c>
      <c r="Y181" s="45">
        <v>8.3580000000000005</v>
      </c>
      <c r="Z181" s="45">
        <v>512.62400000000002</v>
      </c>
      <c r="AA181" s="45">
        <v>116.08333333333333</v>
      </c>
      <c r="AB181" s="45">
        <v>154.77777777777777</v>
      </c>
      <c r="AC181" s="45">
        <v>99.676888888888911</v>
      </c>
      <c r="AD181" s="45">
        <v>370.53800000000001</v>
      </c>
      <c r="AE181" s="45">
        <v>96.42</v>
      </c>
      <c r="AF181" s="45">
        <v>0</v>
      </c>
      <c r="AG181" s="45">
        <v>264.83999999999997</v>
      </c>
      <c r="AH181" s="45">
        <v>27.01</v>
      </c>
      <c r="AI181" s="45">
        <v>0</v>
      </c>
      <c r="AJ181" s="45">
        <v>0</v>
      </c>
      <c r="AK181" s="45">
        <v>3.0700000000000003</v>
      </c>
      <c r="AL181" s="45">
        <v>0</v>
      </c>
      <c r="AM181" s="45">
        <v>391.34</v>
      </c>
      <c r="AN181" s="45">
        <v>1274.502</v>
      </c>
      <c r="AO181" s="45">
        <v>6.9905275848765438</v>
      </c>
      <c r="AP181" s="45">
        <v>0.55924220679012349</v>
      </c>
      <c r="AQ181" s="45">
        <v>0.27962110339506174</v>
      </c>
      <c r="AR181" s="45">
        <v>4.8755000000000006</v>
      </c>
      <c r="AS181" s="45">
        <v>1.7941840000000007</v>
      </c>
      <c r="AT181" s="45">
        <v>59.898999999999994</v>
      </c>
      <c r="AU181" s="45">
        <v>2.3216666666666668</v>
      </c>
      <c r="AV181" s="45">
        <v>76.719741561728398</v>
      </c>
      <c r="AW181" s="45">
        <v>19.347222222222221</v>
      </c>
      <c r="AX181" s="45">
        <v>11.453555555555557</v>
      </c>
      <c r="AY181" s="45">
        <v>0.29020833333333329</v>
      </c>
      <c r="AZ181" s="45">
        <v>4.6433333333333335</v>
      </c>
      <c r="BA181" s="45">
        <v>1.8057407407407406</v>
      </c>
      <c r="BB181" s="45">
        <v>13.81474214814815</v>
      </c>
      <c r="BC181" s="45">
        <v>51.354802333333332</v>
      </c>
      <c r="BD181" s="45">
        <v>189.95454545454547</v>
      </c>
      <c r="BE181" s="45">
        <v>189.95454545454547</v>
      </c>
      <c r="BF181" s="45">
        <v>241.30934778787881</v>
      </c>
      <c r="BG181" s="45">
        <v>67.580104166666672</v>
      </c>
      <c r="BH181" s="45"/>
      <c r="BI181" s="45">
        <v>0</v>
      </c>
      <c r="BJ181" s="45"/>
      <c r="BK181" s="45"/>
      <c r="BL181" s="45">
        <v>67.580104166666672</v>
      </c>
      <c r="BM181" s="45">
        <v>3053.1111935162739</v>
      </c>
      <c r="BN181" s="45">
        <f t="shared" si="24"/>
        <v>-8.2602882006328366E-8</v>
      </c>
      <c r="BO181" s="45">
        <f t="shared" si="25"/>
        <v>-5.8372703284472042E-8</v>
      </c>
      <c r="BP181" s="46">
        <f t="shared" si="28"/>
        <v>8.5633802816901436</v>
      </c>
      <c r="BQ181" s="46">
        <f t="shared" si="26"/>
        <v>1.8591549295774654</v>
      </c>
      <c r="BR181" s="47">
        <v>2</v>
      </c>
      <c r="BS181" s="46">
        <f t="shared" si="29"/>
        <v>2.2535211267605644</v>
      </c>
      <c r="BT181" s="46">
        <f t="shared" si="30"/>
        <v>11.25</v>
      </c>
      <c r="BU181" s="46">
        <f t="shared" si="31"/>
        <v>12.676056338028173</v>
      </c>
      <c r="BV181" s="45">
        <f t="shared" si="27"/>
        <v>387.01409493489706</v>
      </c>
      <c r="BW181" s="45">
        <f t="shared" si="32"/>
        <v>387.01409479392146</v>
      </c>
      <c r="BX181" s="45">
        <f t="shared" si="33"/>
        <v>3440.1252883101952</v>
      </c>
      <c r="BY181" s="45">
        <f t="shared" si="34"/>
        <v>41281.503459722342</v>
      </c>
      <c r="BZ181" s="45">
        <f t="shared" si="35"/>
        <v>82563.006919444684</v>
      </c>
      <c r="CA181" s="48">
        <v>43101</v>
      </c>
      <c r="CB181" s="49">
        <v>0</v>
      </c>
      <c r="CC181" s="49">
        <v>0</v>
      </c>
    </row>
    <row r="182" spans="1:81">
      <c r="A182" s="41" t="s">
        <v>381</v>
      </c>
      <c r="B182" s="41" t="s">
        <v>17</v>
      </c>
      <c r="C182" s="41" t="s">
        <v>381</v>
      </c>
      <c r="D182" s="42" t="s">
        <v>387</v>
      </c>
      <c r="E182" s="43" t="s">
        <v>62</v>
      </c>
      <c r="F182" s="43" t="s">
        <v>63</v>
      </c>
      <c r="G182" s="43">
        <v>1</v>
      </c>
      <c r="H182" s="44">
        <v>1511.38</v>
      </c>
      <c r="I182" s="45">
        <v>1511.38</v>
      </c>
      <c r="J182" s="45"/>
      <c r="K182" s="45"/>
      <c r="L182" s="45"/>
      <c r="M182" s="45"/>
      <c r="N182" s="45"/>
      <c r="O182" s="45"/>
      <c r="P182" s="45"/>
      <c r="Q182" s="45">
        <v>1511.38</v>
      </c>
      <c r="R182" s="45">
        <v>302.27600000000001</v>
      </c>
      <c r="S182" s="45">
        <v>22.6707</v>
      </c>
      <c r="T182" s="45">
        <v>15.113800000000001</v>
      </c>
      <c r="U182" s="45">
        <v>3.0227600000000003</v>
      </c>
      <c r="V182" s="45">
        <v>37.784500000000001</v>
      </c>
      <c r="W182" s="45">
        <v>120.91040000000001</v>
      </c>
      <c r="X182" s="45">
        <v>45.3414</v>
      </c>
      <c r="Y182" s="45">
        <v>9.0682800000000015</v>
      </c>
      <c r="Z182" s="45">
        <v>556.18784000000005</v>
      </c>
      <c r="AA182" s="45">
        <v>125.94833333333334</v>
      </c>
      <c r="AB182" s="45">
        <v>167.93111111111111</v>
      </c>
      <c r="AC182" s="45">
        <v>108.14763555555558</v>
      </c>
      <c r="AD182" s="45">
        <v>402.02708000000007</v>
      </c>
      <c r="AE182" s="45">
        <v>89.3172</v>
      </c>
      <c r="AF182" s="45">
        <v>0</v>
      </c>
      <c r="AG182" s="45">
        <v>264.83999999999997</v>
      </c>
      <c r="AH182" s="45">
        <v>27.01</v>
      </c>
      <c r="AI182" s="45">
        <v>0</v>
      </c>
      <c r="AJ182" s="45">
        <v>0</v>
      </c>
      <c r="AK182" s="45">
        <v>3.0700000000000003</v>
      </c>
      <c r="AL182" s="45">
        <v>0</v>
      </c>
      <c r="AM182" s="45">
        <v>384.23719999999997</v>
      </c>
      <c r="AN182" s="45">
        <v>1342.4521200000001</v>
      </c>
      <c r="AO182" s="45">
        <v>7.584596971450619</v>
      </c>
      <c r="AP182" s="45">
        <v>0.60676775771604952</v>
      </c>
      <c r="AQ182" s="45">
        <v>0.30338387885802476</v>
      </c>
      <c r="AR182" s="45">
        <v>5.2898300000000011</v>
      </c>
      <c r="AS182" s="45">
        <v>1.946657440000001</v>
      </c>
      <c r="AT182" s="45">
        <v>64.989339999999999</v>
      </c>
      <c r="AU182" s="45">
        <v>2.518966666666667</v>
      </c>
      <c r="AV182" s="45">
        <v>83.239542714691368</v>
      </c>
      <c r="AW182" s="45">
        <v>20.991388888888888</v>
      </c>
      <c r="AX182" s="45">
        <v>12.426902222222225</v>
      </c>
      <c r="AY182" s="45">
        <v>0.31487083333333332</v>
      </c>
      <c r="AZ182" s="45">
        <v>5.037933333333334</v>
      </c>
      <c r="BA182" s="45">
        <v>1.9591962962962963</v>
      </c>
      <c r="BB182" s="45">
        <v>14.988747299259263</v>
      </c>
      <c r="BC182" s="45">
        <v>55.719038873333346</v>
      </c>
      <c r="BD182" s="45"/>
      <c r="BE182" s="45">
        <v>0</v>
      </c>
      <c r="BF182" s="45">
        <v>55.719038873333346</v>
      </c>
      <c r="BG182" s="45">
        <v>67.580104166666658</v>
      </c>
      <c r="BH182" s="45"/>
      <c r="BI182" s="45">
        <v>0</v>
      </c>
      <c r="BJ182" s="45"/>
      <c r="BK182" s="45"/>
      <c r="BL182" s="45">
        <v>67.580104166666658</v>
      </c>
      <c r="BM182" s="45">
        <v>3060.3708057546914</v>
      </c>
      <c r="BN182" s="45">
        <f t="shared" si="24"/>
        <v>-8.2602882006328366E-8</v>
      </c>
      <c r="BO182" s="45">
        <f t="shared" si="25"/>
        <v>-5.8372703284472042E-8</v>
      </c>
      <c r="BP182" s="46">
        <f t="shared" si="28"/>
        <v>8.5633802816901436</v>
      </c>
      <c r="BQ182" s="46">
        <f t="shared" si="26"/>
        <v>1.8591549295774654</v>
      </c>
      <c r="BR182" s="47">
        <v>2</v>
      </c>
      <c r="BS182" s="46">
        <f t="shared" si="29"/>
        <v>2.2535211267605644</v>
      </c>
      <c r="BT182" s="46">
        <f t="shared" si="30"/>
        <v>11.25</v>
      </c>
      <c r="BU182" s="46">
        <f t="shared" si="31"/>
        <v>12.676056338028173</v>
      </c>
      <c r="BV182" s="45">
        <f t="shared" si="27"/>
        <v>387.93432747216133</v>
      </c>
      <c r="BW182" s="45">
        <f t="shared" si="32"/>
        <v>387.93432733118573</v>
      </c>
      <c r="BX182" s="45">
        <f t="shared" si="33"/>
        <v>3448.3051330858771</v>
      </c>
      <c r="BY182" s="45">
        <f t="shared" si="34"/>
        <v>41379.661597030528</v>
      </c>
      <c r="BZ182" s="45">
        <f t="shared" si="35"/>
        <v>82759.323194061057</v>
      </c>
      <c r="CA182" s="48">
        <v>43101</v>
      </c>
      <c r="CB182" s="49">
        <v>0</v>
      </c>
      <c r="CC182" s="49">
        <v>0</v>
      </c>
    </row>
    <row r="183" spans="1:81">
      <c r="A183" s="41" t="s">
        <v>381</v>
      </c>
      <c r="B183" s="41" t="s">
        <v>16</v>
      </c>
      <c r="C183" s="41" t="s">
        <v>381</v>
      </c>
      <c r="D183" s="42" t="s">
        <v>388</v>
      </c>
      <c r="E183" s="43" t="s">
        <v>62</v>
      </c>
      <c r="F183" s="43" t="s">
        <v>63</v>
      </c>
      <c r="G183" s="43">
        <v>3</v>
      </c>
      <c r="H183" s="44">
        <v>2216.69</v>
      </c>
      <c r="I183" s="45">
        <v>6650.07</v>
      </c>
      <c r="J183" s="45"/>
      <c r="K183" s="45"/>
      <c r="L183" s="45"/>
      <c r="M183" s="45"/>
      <c r="N183" s="45"/>
      <c r="O183" s="45"/>
      <c r="P183" s="45"/>
      <c r="Q183" s="45">
        <v>6650.07</v>
      </c>
      <c r="R183" s="45">
        <v>1330.0140000000001</v>
      </c>
      <c r="S183" s="45">
        <v>99.751049999999992</v>
      </c>
      <c r="T183" s="45">
        <v>66.500699999999995</v>
      </c>
      <c r="U183" s="45">
        <v>13.300139999999999</v>
      </c>
      <c r="V183" s="45">
        <v>166.25175000000002</v>
      </c>
      <c r="W183" s="45">
        <v>532.00559999999996</v>
      </c>
      <c r="X183" s="45">
        <v>199.50209999999998</v>
      </c>
      <c r="Y183" s="45">
        <v>39.900419999999997</v>
      </c>
      <c r="Z183" s="45">
        <v>2447.2257600000003</v>
      </c>
      <c r="AA183" s="45">
        <v>554.1724999999999</v>
      </c>
      <c r="AB183" s="45">
        <v>738.89666666666665</v>
      </c>
      <c r="AC183" s="45">
        <v>475.84945333333337</v>
      </c>
      <c r="AD183" s="45">
        <v>1768.9186199999999</v>
      </c>
      <c r="AE183" s="45">
        <v>140.99580000000003</v>
      </c>
      <c r="AF183" s="45">
        <v>0</v>
      </c>
      <c r="AG183" s="45">
        <v>794.52</v>
      </c>
      <c r="AH183" s="45">
        <v>81.03</v>
      </c>
      <c r="AI183" s="45">
        <v>0</v>
      </c>
      <c r="AJ183" s="45">
        <v>0</v>
      </c>
      <c r="AK183" s="45">
        <v>9.2100000000000009</v>
      </c>
      <c r="AL183" s="45">
        <v>0</v>
      </c>
      <c r="AM183" s="45">
        <v>1025.7557999999999</v>
      </c>
      <c r="AN183" s="45">
        <v>5241.9001800000005</v>
      </c>
      <c r="AO183" s="45">
        <v>33.372216637731484</v>
      </c>
      <c r="AP183" s="45">
        <v>2.6697773310185187</v>
      </c>
      <c r="AQ183" s="45">
        <v>1.3348886655092593</v>
      </c>
      <c r="AR183" s="45">
        <v>23.275245000000002</v>
      </c>
      <c r="AS183" s="45">
        <v>8.5652901600000035</v>
      </c>
      <c r="AT183" s="45">
        <v>285.95300999999995</v>
      </c>
      <c r="AU183" s="45">
        <v>11.083450000000001</v>
      </c>
      <c r="AV183" s="45">
        <v>366.25387779425927</v>
      </c>
      <c r="AW183" s="45">
        <v>92.362083333333331</v>
      </c>
      <c r="AX183" s="45">
        <v>54.678353333333334</v>
      </c>
      <c r="AY183" s="45">
        <v>1.3854312499999999</v>
      </c>
      <c r="AZ183" s="45">
        <v>22.166900000000002</v>
      </c>
      <c r="BA183" s="45">
        <v>8.6204611111111102</v>
      </c>
      <c r="BB183" s="45">
        <v>65.950468282222232</v>
      </c>
      <c r="BC183" s="45">
        <v>245.16369731</v>
      </c>
      <c r="BD183" s="45"/>
      <c r="BE183" s="45">
        <v>0</v>
      </c>
      <c r="BF183" s="45">
        <v>245.16369731</v>
      </c>
      <c r="BG183" s="45">
        <v>202.74031250000002</v>
      </c>
      <c r="BH183" s="45"/>
      <c r="BI183" s="45">
        <v>0</v>
      </c>
      <c r="BJ183" s="45"/>
      <c r="BK183" s="45"/>
      <c r="BL183" s="45">
        <v>202.74031250000002</v>
      </c>
      <c r="BM183" s="45">
        <v>12706.128067604259</v>
      </c>
      <c r="BN183" s="45">
        <f t="shared" si="24"/>
        <v>-2.4780864601898508E-7</v>
      </c>
      <c r="BO183" s="45">
        <f t="shared" si="25"/>
        <v>-1.7511810985341613E-7</v>
      </c>
      <c r="BP183" s="46">
        <f t="shared" si="28"/>
        <v>8.5633802816901436</v>
      </c>
      <c r="BQ183" s="46">
        <f t="shared" si="26"/>
        <v>1.8591549295774654</v>
      </c>
      <c r="BR183" s="47">
        <v>2</v>
      </c>
      <c r="BS183" s="46">
        <f t="shared" si="29"/>
        <v>2.2535211267605644</v>
      </c>
      <c r="BT183" s="46">
        <f t="shared" si="30"/>
        <v>11.25</v>
      </c>
      <c r="BU183" s="46">
        <f t="shared" si="31"/>
        <v>12.676056338028173</v>
      </c>
      <c r="BV183" s="45">
        <f t="shared" si="27"/>
        <v>1610.6359521779159</v>
      </c>
      <c r="BW183" s="45">
        <f t="shared" si="32"/>
        <v>1610.635951754989</v>
      </c>
      <c r="BX183" s="45">
        <f t="shared" si="33"/>
        <v>14316.764019359249</v>
      </c>
      <c r="BY183" s="45">
        <f t="shared" si="34"/>
        <v>171801.16823231097</v>
      </c>
      <c r="BZ183" s="45">
        <f t="shared" si="35"/>
        <v>343602.33646462194</v>
      </c>
      <c r="CA183" s="48">
        <v>43101</v>
      </c>
      <c r="CB183" s="49">
        <v>0</v>
      </c>
      <c r="CC183" s="49">
        <v>0</v>
      </c>
    </row>
    <row r="184" spans="1:81">
      <c r="A184" s="41" t="s">
        <v>381</v>
      </c>
      <c r="B184" s="41" t="s">
        <v>155</v>
      </c>
      <c r="C184" s="41" t="s">
        <v>156</v>
      </c>
      <c r="D184" s="42" t="s">
        <v>389</v>
      </c>
      <c r="E184" s="43" t="s">
        <v>62</v>
      </c>
      <c r="F184" s="43" t="s">
        <v>63</v>
      </c>
      <c r="G184" s="43">
        <v>1</v>
      </c>
      <c r="H184" s="44">
        <v>1696.02</v>
      </c>
      <c r="I184" s="45">
        <v>1696.02</v>
      </c>
      <c r="J184" s="45"/>
      <c r="K184" s="45"/>
      <c r="L184" s="45"/>
      <c r="M184" s="45"/>
      <c r="N184" s="45"/>
      <c r="O184" s="45"/>
      <c r="P184" s="45"/>
      <c r="Q184" s="45">
        <v>1696.02</v>
      </c>
      <c r="R184" s="45">
        <v>339.20400000000001</v>
      </c>
      <c r="S184" s="45">
        <v>25.440299999999997</v>
      </c>
      <c r="T184" s="45">
        <v>16.9602</v>
      </c>
      <c r="U184" s="45">
        <v>3.3920400000000002</v>
      </c>
      <c r="V184" s="45">
        <v>42.400500000000001</v>
      </c>
      <c r="W184" s="45">
        <v>135.6816</v>
      </c>
      <c r="X184" s="45">
        <v>50.880599999999994</v>
      </c>
      <c r="Y184" s="45">
        <v>10.176120000000001</v>
      </c>
      <c r="Z184" s="45">
        <v>624.13535999999988</v>
      </c>
      <c r="AA184" s="45">
        <v>141.33499999999998</v>
      </c>
      <c r="AB184" s="45">
        <v>188.44666666666666</v>
      </c>
      <c r="AC184" s="45">
        <v>121.35965333333336</v>
      </c>
      <c r="AD184" s="45">
        <v>451.14132000000001</v>
      </c>
      <c r="AE184" s="45">
        <v>78.238800000000012</v>
      </c>
      <c r="AF184" s="45">
        <v>368.20000000000005</v>
      </c>
      <c r="AG184" s="45">
        <v>0</v>
      </c>
      <c r="AH184" s="45">
        <v>0</v>
      </c>
      <c r="AI184" s="45">
        <v>0</v>
      </c>
      <c r="AJ184" s="45">
        <v>0</v>
      </c>
      <c r="AK184" s="45">
        <v>3.0700000000000003</v>
      </c>
      <c r="AL184" s="45">
        <v>0</v>
      </c>
      <c r="AM184" s="45">
        <v>449.50880000000006</v>
      </c>
      <c r="AN184" s="45">
        <v>1524.78548</v>
      </c>
      <c r="AO184" s="45">
        <v>8.5111806134259265</v>
      </c>
      <c r="AP184" s="45">
        <v>0.68089444907407415</v>
      </c>
      <c r="AQ184" s="45">
        <v>0.34044722453703707</v>
      </c>
      <c r="AR184" s="45">
        <v>5.9360700000000008</v>
      </c>
      <c r="AS184" s="45">
        <v>2.1844737600000008</v>
      </c>
      <c r="AT184" s="45">
        <v>72.92886</v>
      </c>
      <c r="AU184" s="45">
        <v>2.8267000000000002</v>
      </c>
      <c r="AV184" s="45">
        <v>93.408626047037046</v>
      </c>
      <c r="AW184" s="45">
        <v>23.555833333333332</v>
      </c>
      <c r="AX184" s="45">
        <v>13.945053333333334</v>
      </c>
      <c r="AY184" s="45">
        <v>0.35333749999999997</v>
      </c>
      <c r="AZ184" s="45">
        <v>5.6534000000000004</v>
      </c>
      <c r="BA184" s="45">
        <v>2.1985444444444444</v>
      </c>
      <c r="BB184" s="45">
        <v>16.819870048888891</v>
      </c>
      <c r="BC184" s="45">
        <v>62.526038659999998</v>
      </c>
      <c r="BD184" s="45"/>
      <c r="BE184" s="45">
        <v>0</v>
      </c>
      <c r="BF184" s="45">
        <v>62.526038659999998</v>
      </c>
      <c r="BG184" s="45">
        <v>52.007135416666671</v>
      </c>
      <c r="BH184" s="45"/>
      <c r="BI184" s="45">
        <v>0</v>
      </c>
      <c r="BJ184" s="45"/>
      <c r="BK184" s="45"/>
      <c r="BL184" s="45">
        <v>52.007135416666671</v>
      </c>
      <c r="BM184" s="45">
        <v>3428.7472801237036</v>
      </c>
      <c r="BN184" s="45">
        <f t="shared" si="24"/>
        <v>-8.2602882006328366E-8</v>
      </c>
      <c r="BO184" s="45">
        <f t="shared" si="25"/>
        <v>-5.8372703284472042E-8</v>
      </c>
      <c r="BP184" s="46">
        <f t="shared" si="28"/>
        <v>8.5633802816901436</v>
      </c>
      <c r="BQ184" s="46">
        <f t="shared" si="26"/>
        <v>1.8591549295774654</v>
      </c>
      <c r="BR184" s="47">
        <v>2</v>
      </c>
      <c r="BS184" s="46">
        <f t="shared" si="29"/>
        <v>2.2535211267605644</v>
      </c>
      <c r="BT184" s="46">
        <f t="shared" si="30"/>
        <v>11.25</v>
      </c>
      <c r="BU184" s="46">
        <f t="shared" si="31"/>
        <v>12.676056338028173</v>
      </c>
      <c r="BV184" s="45">
        <f t="shared" si="27"/>
        <v>434.62993689921916</v>
      </c>
      <c r="BW184" s="45">
        <f t="shared" si="32"/>
        <v>434.62993675824356</v>
      </c>
      <c r="BX184" s="45">
        <f t="shared" si="33"/>
        <v>3863.3772168819473</v>
      </c>
      <c r="BY184" s="45">
        <f t="shared" si="34"/>
        <v>46360.52660258337</v>
      </c>
      <c r="BZ184" s="45">
        <f t="shared" si="35"/>
        <v>92721.05320516674</v>
      </c>
      <c r="CA184" s="48">
        <v>43101</v>
      </c>
      <c r="CB184" s="49">
        <v>0</v>
      </c>
      <c r="CC184" s="49">
        <v>0</v>
      </c>
    </row>
    <row r="185" spans="1:81">
      <c r="A185" s="41" t="s">
        <v>390</v>
      </c>
      <c r="B185" s="41" t="s">
        <v>78</v>
      </c>
      <c r="C185" s="41" t="s">
        <v>290</v>
      </c>
      <c r="D185" s="42" t="s">
        <v>391</v>
      </c>
      <c r="E185" s="43" t="s">
        <v>62</v>
      </c>
      <c r="F185" s="43" t="s">
        <v>63</v>
      </c>
      <c r="G185" s="43">
        <v>1</v>
      </c>
      <c r="H185" s="44">
        <v>2973.68</v>
      </c>
      <c r="I185" s="45">
        <v>2973.68</v>
      </c>
      <c r="J185" s="45"/>
      <c r="K185" s="45"/>
      <c r="L185" s="45"/>
      <c r="M185" s="45"/>
      <c r="N185" s="45"/>
      <c r="O185" s="45"/>
      <c r="P185" s="45"/>
      <c r="Q185" s="45">
        <v>2973.68</v>
      </c>
      <c r="R185" s="45">
        <v>594.73599999999999</v>
      </c>
      <c r="S185" s="45">
        <v>44.605199999999996</v>
      </c>
      <c r="T185" s="45">
        <v>29.736799999999999</v>
      </c>
      <c r="U185" s="45">
        <v>5.9473599999999998</v>
      </c>
      <c r="V185" s="45">
        <v>74.341999999999999</v>
      </c>
      <c r="W185" s="45">
        <v>237.89439999999999</v>
      </c>
      <c r="X185" s="45">
        <v>89.210399999999993</v>
      </c>
      <c r="Y185" s="45">
        <v>17.842079999999999</v>
      </c>
      <c r="Z185" s="45">
        <v>1094.3142399999999</v>
      </c>
      <c r="AA185" s="45">
        <v>247.80666666666664</v>
      </c>
      <c r="AB185" s="45">
        <v>330.40888888888884</v>
      </c>
      <c r="AC185" s="45">
        <v>212.78332444444447</v>
      </c>
      <c r="AD185" s="45">
        <v>790.99887999999999</v>
      </c>
      <c r="AE185" s="45">
        <v>1.5792000000000144</v>
      </c>
      <c r="AF185" s="45">
        <v>324.39999999999998</v>
      </c>
      <c r="AG185" s="45">
        <v>0</v>
      </c>
      <c r="AH185" s="45">
        <v>0</v>
      </c>
      <c r="AI185" s="45">
        <v>0</v>
      </c>
      <c r="AJ185" s="45">
        <v>0</v>
      </c>
      <c r="AK185" s="45">
        <v>3.0700000000000003</v>
      </c>
      <c r="AL185" s="45">
        <v>293.88</v>
      </c>
      <c r="AM185" s="45">
        <v>622.92920000000004</v>
      </c>
      <c r="AN185" s="45">
        <v>2508.2423200000003</v>
      </c>
      <c r="AO185" s="45">
        <v>14.922894521604938</v>
      </c>
      <c r="AP185" s="45">
        <v>1.193831561728395</v>
      </c>
      <c r="AQ185" s="45">
        <v>0.5969157808641975</v>
      </c>
      <c r="AR185" s="45">
        <v>10.40788</v>
      </c>
      <c r="AS185" s="45">
        <v>3.8300998400000013</v>
      </c>
      <c r="AT185" s="45">
        <v>127.86823999999999</v>
      </c>
      <c r="AU185" s="45">
        <v>4.9561333333333337</v>
      </c>
      <c r="AV185" s="45">
        <v>163.77599503753086</v>
      </c>
      <c r="AW185" s="45">
        <v>41.301111111111105</v>
      </c>
      <c r="AX185" s="45">
        <v>24.450257777777779</v>
      </c>
      <c r="AY185" s="45">
        <v>0.6195166666666666</v>
      </c>
      <c r="AZ185" s="45">
        <v>9.9122666666666674</v>
      </c>
      <c r="BA185" s="45">
        <v>3.8547703703703702</v>
      </c>
      <c r="BB185" s="45">
        <v>29.490755514074078</v>
      </c>
      <c r="BC185" s="45">
        <v>109.62867810666668</v>
      </c>
      <c r="BD185" s="45"/>
      <c r="BE185" s="45">
        <v>0</v>
      </c>
      <c r="BF185" s="45">
        <v>109.62867810666668</v>
      </c>
      <c r="BG185" s="45">
        <v>88.207604166666698</v>
      </c>
      <c r="BH185" s="45"/>
      <c r="BI185" s="45">
        <v>0</v>
      </c>
      <c r="BJ185" s="45"/>
      <c r="BK185" s="45"/>
      <c r="BL185" s="45">
        <v>88.207604166666698</v>
      </c>
      <c r="BM185" s="45">
        <v>5843.5345973108642</v>
      </c>
      <c r="BN185" s="45">
        <f t="shared" si="24"/>
        <v>-8.2602882006328366E-8</v>
      </c>
      <c r="BO185" s="45">
        <f t="shared" si="25"/>
        <v>-5.8372703284472042E-8</v>
      </c>
      <c r="BP185" s="46">
        <f t="shared" si="28"/>
        <v>8.5633802816901436</v>
      </c>
      <c r="BQ185" s="46">
        <f t="shared" si="26"/>
        <v>1.8591549295774654</v>
      </c>
      <c r="BR185" s="47">
        <v>2</v>
      </c>
      <c r="BS185" s="46">
        <f t="shared" si="29"/>
        <v>2.2535211267605644</v>
      </c>
      <c r="BT185" s="46">
        <f t="shared" si="30"/>
        <v>11.25</v>
      </c>
      <c r="BU185" s="46">
        <f t="shared" si="31"/>
        <v>12.676056338028173</v>
      </c>
      <c r="BV185" s="45">
        <f t="shared" si="27"/>
        <v>740.72973766942278</v>
      </c>
      <c r="BW185" s="45">
        <f t="shared" si="32"/>
        <v>740.72973752844723</v>
      </c>
      <c r="BX185" s="45">
        <f t="shared" si="33"/>
        <v>6584.2643348393112</v>
      </c>
      <c r="BY185" s="45">
        <f t="shared" si="34"/>
        <v>79011.172018071738</v>
      </c>
      <c r="BZ185" s="45">
        <f t="shared" si="35"/>
        <v>158022.34403614348</v>
      </c>
      <c r="CA185" s="50">
        <v>42736</v>
      </c>
      <c r="CB185" s="49">
        <v>0</v>
      </c>
      <c r="CC185" s="49">
        <v>0</v>
      </c>
    </row>
    <row r="186" spans="1:81">
      <c r="A186" s="41" t="s">
        <v>390</v>
      </c>
      <c r="B186" s="41" t="s">
        <v>14</v>
      </c>
      <c r="C186" s="41" t="s">
        <v>390</v>
      </c>
      <c r="D186" s="42" t="s">
        <v>392</v>
      </c>
      <c r="E186" s="43" t="s">
        <v>62</v>
      </c>
      <c r="F186" s="43" t="s">
        <v>63</v>
      </c>
      <c r="G186" s="43">
        <v>2</v>
      </c>
      <c r="H186" s="44">
        <v>1393</v>
      </c>
      <c r="I186" s="45">
        <v>2786</v>
      </c>
      <c r="J186" s="45"/>
      <c r="K186" s="45"/>
      <c r="L186" s="45"/>
      <c r="M186" s="45"/>
      <c r="N186" s="45"/>
      <c r="O186" s="45"/>
      <c r="P186" s="45"/>
      <c r="Q186" s="45">
        <v>2786</v>
      </c>
      <c r="R186" s="45">
        <v>557.20000000000005</v>
      </c>
      <c r="S186" s="45">
        <v>41.79</v>
      </c>
      <c r="T186" s="45">
        <v>27.86</v>
      </c>
      <c r="U186" s="45">
        <v>5.5720000000000001</v>
      </c>
      <c r="V186" s="45">
        <v>69.650000000000006</v>
      </c>
      <c r="W186" s="45">
        <v>222.88</v>
      </c>
      <c r="X186" s="45">
        <v>83.58</v>
      </c>
      <c r="Y186" s="45">
        <v>16.716000000000001</v>
      </c>
      <c r="Z186" s="45">
        <v>1025.248</v>
      </c>
      <c r="AA186" s="45">
        <v>232.16666666666666</v>
      </c>
      <c r="AB186" s="45">
        <v>309.55555555555554</v>
      </c>
      <c r="AC186" s="45">
        <v>199.35377777777782</v>
      </c>
      <c r="AD186" s="45">
        <v>741.07600000000002</v>
      </c>
      <c r="AE186" s="45">
        <v>192.84</v>
      </c>
      <c r="AF186" s="45">
        <v>794</v>
      </c>
      <c r="AG186" s="45">
        <v>0</v>
      </c>
      <c r="AH186" s="45">
        <v>0</v>
      </c>
      <c r="AI186" s="45">
        <v>0</v>
      </c>
      <c r="AJ186" s="45">
        <v>0</v>
      </c>
      <c r="AK186" s="45">
        <v>6.1400000000000006</v>
      </c>
      <c r="AL186" s="45">
        <v>0</v>
      </c>
      <c r="AM186" s="45">
        <v>992.98</v>
      </c>
      <c r="AN186" s="45">
        <v>2759.3040000000001</v>
      </c>
      <c r="AO186" s="45">
        <v>13.981055169753088</v>
      </c>
      <c r="AP186" s="45">
        <v>1.118484413580247</v>
      </c>
      <c r="AQ186" s="45">
        <v>0.55924220679012349</v>
      </c>
      <c r="AR186" s="45">
        <v>9.7510000000000012</v>
      </c>
      <c r="AS186" s="45">
        <v>3.5883680000000013</v>
      </c>
      <c r="AT186" s="45">
        <v>119.79799999999999</v>
      </c>
      <c r="AU186" s="45">
        <v>4.6433333333333335</v>
      </c>
      <c r="AV186" s="45">
        <v>153.4394831234568</v>
      </c>
      <c r="AW186" s="45">
        <v>38.694444444444443</v>
      </c>
      <c r="AX186" s="45">
        <v>22.907111111111114</v>
      </c>
      <c r="AY186" s="45">
        <v>0.58041666666666658</v>
      </c>
      <c r="AZ186" s="45">
        <v>9.2866666666666671</v>
      </c>
      <c r="BA186" s="45">
        <v>3.6114814814814813</v>
      </c>
      <c r="BB186" s="45">
        <v>27.629484296296301</v>
      </c>
      <c r="BC186" s="45">
        <v>102.70960466666666</v>
      </c>
      <c r="BD186" s="45">
        <v>308.45000000000005</v>
      </c>
      <c r="BE186" s="45">
        <v>308.45000000000005</v>
      </c>
      <c r="BF186" s="45">
        <v>411.15960466666672</v>
      </c>
      <c r="BG186" s="45">
        <v>135.16020833333334</v>
      </c>
      <c r="BH186" s="45"/>
      <c r="BI186" s="45">
        <v>0</v>
      </c>
      <c r="BJ186" s="45"/>
      <c r="BK186" s="45"/>
      <c r="BL186" s="45">
        <v>135.16020833333334</v>
      </c>
      <c r="BM186" s="45">
        <v>6245.0632961234569</v>
      </c>
      <c r="BN186" s="45">
        <f>$BN$5*G186</f>
        <v>-1.6520576401265673E-7</v>
      </c>
      <c r="BO186" s="45">
        <f t="shared" si="25"/>
        <v>-1.1674540656894408E-7</v>
      </c>
      <c r="BP186" s="46">
        <f t="shared" si="28"/>
        <v>8.5633802816901436</v>
      </c>
      <c r="BQ186" s="46">
        <f t="shared" si="26"/>
        <v>1.8591549295774654</v>
      </c>
      <c r="BR186" s="47">
        <v>2</v>
      </c>
      <c r="BS186" s="46">
        <f t="shared" si="29"/>
        <v>2.2535211267605644</v>
      </c>
      <c r="BT186" s="46">
        <f t="shared" si="30"/>
        <v>11.25</v>
      </c>
      <c r="BU186" s="46">
        <f t="shared" si="31"/>
        <v>12.676056338028173</v>
      </c>
      <c r="BV186" s="45">
        <f>((BO186+BN186+BM186)*BU186)%</f>
        <v>791.62774172638831</v>
      </c>
      <c r="BW186" s="45">
        <f t="shared" si="32"/>
        <v>791.62774144443711</v>
      </c>
      <c r="BX186" s="45">
        <f t="shared" si="33"/>
        <v>7036.6910375678945</v>
      </c>
      <c r="BY186" s="45">
        <f t="shared" si="34"/>
        <v>84440.292450814741</v>
      </c>
      <c r="BZ186" s="45">
        <f t="shared" si="35"/>
        <v>168880.58490162948</v>
      </c>
      <c r="CA186" s="48">
        <v>43101</v>
      </c>
      <c r="CB186" s="49">
        <v>0</v>
      </c>
      <c r="CC186" s="49">
        <v>0</v>
      </c>
    </row>
    <row r="187" spans="1:81">
      <c r="A187" s="41" t="s">
        <v>390</v>
      </c>
      <c r="B187" s="41" t="s">
        <v>15</v>
      </c>
      <c r="C187" s="41" t="s">
        <v>390</v>
      </c>
      <c r="D187" s="42" t="s">
        <v>393</v>
      </c>
      <c r="E187" s="43" t="s">
        <v>62</v>
      </c>
      <c r="F187" s="43" t="s">
        <v>63</v>
      </c>
      <c r="G187" s="43">
        <v>2</v>
      </c>
      <c r="H187" s="44">
        <v>1393</v>
      </c>
      <c r="I187" s="45">
        <v>2786</v>
      </c>
      <c r="J187" s="45"/>
      <c r="K187" s="45"/>
      <c r="L187" s="45">
        <v>422.98776666666674</v>
      </c>
      <c r="M187" s="45"/>
      <c r="N187" s="45"/>
      <c r="O187" s="45"/>
      <c r="P187" s="45"/>
      <c r="Q187" s="45">
        <v>3208.9877666666666</v>
      </c>
      <c r="R187" s="45">
        <v>641.79755333333333</v>
      </c>
      <c r="S187" s="45">
        <v>48.134816499999999</v>
      </c>
      <c r="T187" s="45">
        <v>32.089877666666666</v>
      </c>
      <c r="U187" s="45">
        <v>6.4179755333333333</v>
      </c>
      <c r="V187" s="45">
        <v>80.224694166666666</v>
      </c>
      <c r="W187" s="45">
        <v>256.71902133333333</v>
      </c>
      <c r="X187" s="45">
        <v>96.269632999999999</v>
      </c>
      <c r="Y187" s="45">
        <v>19.2539266</v>
      </c>
      <c r="Z187" s="45">
        <v>1180.9074981333333</v>
      </c>
      <c r="AA187" s="45">
        <v>267.41564722222222</v>
      </c>
      <c r="AB187" s="45">
        <v>356.55419629629625</v>
      </c>
      <c r="AC187" s="45">
        <v>229.62090241481485</v>
      </c>
      <c r="AD187" s="45">
        <v>853.59074593333332</v>
      </c>
      <c r="AE187" s="45">
        <v>192.84</v>
      </c>
      <c r="AF187" s="45">
        <v>794</v>
      </c>
      <c r="AG187" s="45">
        <v>0</v>
      </c>
      <c r="AH187" s="45">
        <v>0</v>
      </c>
      <c r="AI187" s="45">
        <v>0</v>
      </c>
      <c r="AJ187" s="45">
        <v>0</v>
      </c>
      <c r="AK187" s="45">
        <v>6.1400000000000006</v>
      </c>
      <c r="AL187" s="45">
        <v>0</v>
      </c>
      <c r="AM187" s="45">
        <v>992.98</v>
      </c>
      <c r="AN187" s="45">
        <v>3027.4782440666668</v>
      </c>
      <c r="AO187" s="45">
        <v>16.103745515014147</v>
      </c>
      <c r="AP187" s="45">
        <v>1.2882996412011318</v>
      </c>
      <c r="AQ187" s="45">
        <v>0.64414982060056591</v>
      </c>
      <c r="AR187" s="45">
        <v>11.231457183333335</v>
      </c>
      <c r="AS187" s="45">
        <v>4.1331762434666679</v>
      </c>
      <c r="AT187" s="45">
        <v>137.98647396666667</v>
      </c>
      <c r="AU187" s="45">
        <v>5.3483129444444444</v>
      </c>
      <c r="AV187" s="45">
        <v>176.73561531472694</v>
      </c>
      <c r="AW187" s="45">
        <v>44.569274537037032</v>
      </c>
      <c r="AX187" s="45">
        <v>26.385010525925928</v>
      </c>
      <c r="AY187" s="45">
        <v>0.66853911805555555</v>
      </c>
      <c r="AZ187" s="45">
        <v>10.696625888888889</v>
      </c>
      <c r="BA187" s="45">
        <v>4.159798956790123</v>
      </c>
      <c r="BB187" s="45">
        <v>31.824363641824696</v>
      </c>
      <c r="BC187" s="45">
        <v>118.30361266852222</v>
      </c>
      <c r="BD187" s="45">
        <v>355.28078845238093</v>
      </c>
      <c r="BE187" s="45">
        <v>355.28078845238093</v>
      </c>
      <c r="BF187" s="45">
        <v>473.58440112090318</v>
      </c>
      <c r="BG187" s="45">
        <v>135.16020833333332</v>
      </c>
      <c r="BH187" s="45"/>
      <c r="BI187" s="45">
        <v>0</v>
      </c>
      <c r="BJ187" s="45"/>
      <c r="BK187" s="45"/>
      <c r="BL187" s="45">
        <v>135.16020833333332</v>
      </c>
      <c r="BM187" s="45">
        <v>7021.9462355022961</v>
      </c>
      <c r="BN187" s="45">
        <f>$BN$5*G187</f>
        <v>-1.6520576401265673E-7</v>
      </c>
      <c r="BO187" s="45">
        <f t="shared" si="25"/>
        <v>-1.1674540656894408E-7</v>
      </c>
      <c r="BP187" s="46">
        <f t="shared" si="28"/>
        <v>8.5633802816901436</v>
      </c>
      <c r="BQ187" s="46">
        <f t="shared" si="26"/>
        <v>1.8591549295774654</v>
      </c>
      <c r="BR187" s="47">
        <v>2</v>
      </c>
      <c r="BS187" s="46">
        <f t="shared" si="29"/>
        <v>2.2535211267605644</v>
      </c>
      <c r="BT187" s="46">
        <f t="shared" si="30"/>
        <v>11.25</v>
      </c>
      <c r="BU187" s="46">
        <f t="shared" si="31"/>
        <v>12.676056338028173</v>
      </c>
      <c r="BV187" s="45">
        <f t="shared" si="27"/>
        <v>890.10586080257929</v>
      </c>
      <c r="BW187" s="45">
        <f t="shared" si="32"/>
        <v>890.10586052062808</v>
      </c>
      <c r="BX187" s="45">
        <f t="shared" si="33"/>
        <v>7912.0520960229242</v>
      </c>
      <c r="BY187" s="45">
        <f t="shared" si="34"/>
        <v>94944.625152275083</v>
      </c>
      <c r="BZ187" s="45">
        <f t="shared" si="35"/>
        <v>189889.25030455017</v>
      </c>
      <c r="CA187" s="48">
        <v>43101</v>
      </c>
      <c r="CB187" s="49">
        <v>0</v>
      </c>
      <c r="CC187" s="49">
        <v>0</v>
      </c>
    </row>
    <row r="188" spans="1:81">
      <c r="A188" s="41" t="s">
        <v>390</v>
      </c>
      <c r="B188" s="41" t="s">
        <v>17</v>
      </c>
      <c r="C188" s="41" t="s">
        <v>390</v>
      </c>
      <c r="D188" s="42" t="s">
        <v>394</v>
      </c>
      <c r="E188" s="43" t="s">
        <v>62</v>
      </c>
      <c r="F188" s="43" t="s">
        <v>63</v>
      </c>
      <c r="G188" s="43">
        <v>1</v>
      </c>
      <c r="H188" s="44">
        <v>1511.38</v>
      </c>
      <c r="I188" s="45">
        <v>1511.38</v>
      </c>
      <c r="J188" s="45"/>
      <c r="K188" s="45"/>
      <c r="L188" s="45"/>
      <c r="M188" s="45"/>
      <c r="N188" s="45"/>
      <c r="O188" s="45"/>
      <c r="P188" s="45"/>
      <c r="Q188" s="45">
        <v>1511.38</v>
      </c>
      <c r="R188" s="45">
        <v>302.27600000000001</v>
      </c>
      <c r="S188" s="45">
        <v>22.6707</v>
      </c>
      <c r="T188" s="45">
        <v>15.113800000000001</v>
      </c>
      <c r="U188" s="45">
        <v>3.0227600000000003</v>
      </c>
      <c r="V188" s="45">
        <v>37.784500000000001</v>
      </c>
      <c r="W188" s="45">
        <v>120.91040000000001</v>
      </c>
      <c r="X188" s="45">
        <v>45.3414</v>
      </c>
      <c r="Y188" s="45">
        <v>9.0682800000000015</v>
      </c>
      <c r="Z188" s="45">
        <v>556.18784000000005</v>
      </c>
      <c r="AA188" s="45">
        <v>125.94833333333334</v>
      </c>
      <c r="AB188" s="45">
        <v>167.93111111111111</v>
      </c>
      <c r="AC188" s="45">
        <v>108.14763555555558</v>
      </c>
      <c r="AD188" s="45">
        <v>402.02708000000007</v>
      </c>
      <c r="AE188" s="45">
        <v>89.3172</v>
      </c>
      <c r="AF188" s="45">
        <v>397</v>
      </c>
      <c r="AG188" s="45">
        <v>0</v>
      </c>
      <c r="AH188" s="45">
        <v>0</v>
      </c>
      <c r="AI188" s="45">
        <v>0</v>
      </c>
      <c r="AJ188" s="45">
        <v>0</v>
      </c>
      <c r="AK188" s="45">
        <v>3.0700000000000003</v>
      </c>
      <c r="AL188" s="45">
        <v>0</v>
      </c>
      <c r="AM188" s="45">
        <v>489.38720000000001</v>
      </c>
      <c r="AN188" s="45">
        <v>1447.60212</v>
      </c>
      <c r="AO188" s="45">
        <v>7.584596971450619</v>
      </c>
      <c r="AP188" s="45">
        <v>0.60676775771604952</v>
      </c>
      <c r="AQ188" s="45">
        <v>0.30338387885802476</v>
      </c>
      <c r="AR188" s="45">
        <v>5.2898300000000011</v>
      </c>
      <c r="AS188" s="45">
        <v>1.946657440000001</v>
      </c>
      <c r="AT188" s="45">
        <v>64.989339999999999</v>
      </c>
      <c r="AU188" s="45">
        <v>2.518966666666667</v>
      </c>
      <c r="AV188" s="45">
        <v>83.239542714691368</v>
      </c>
      <c r="AW188" s="45">
        <v>20.991388888888888</v>
      </c>
      <c r="AX188" s="45">
        <v>12.426902222222225</v>
      </c>
      <c r="AY188" s="45">
        <v>0.31487083333333332</v>
      </c>
      <c r="AZ188" s="45">
        <v>5.037933333333334</v>
      </c>
      <c r="BA188" s="45">
        <v>1.9591962962962963</v>
      </c>
      <c r="BB188" s="45">
        <v>14.988747299259263</v>
      </c>
      <c r="BC188" s="45">
        <v>55.719038873333346</v>
      </c>
      <c r="BD188" s="45"/>
      <c r="BE188" s="45">
        <v>0</v>
      </c>
      <c r="BF188" s="45">
        <v>55.719038873333346</v>
      </c>
      <c r="BG188" s="45">
        <v>67.580104166666658</v>
      </c>
      <c r="BH188" s="45"/>
      <c r="BI188" s="45">
        <v>0</v>
      </c>
      <c r="BJ188" s="45"/>
      <c r="BK188" s="45"/>
      <c r="BL188" s="45">
        <v>67.580104166666658</v>
      </c>
      <c r="BM188" s="45">
        <v>3165.5208057546915</v>
      </c>
      <c r="BN188" s="45">
        <f t="shared" si="24"/>
        <v>-8.2602882006328366E-8</v>
      </c>
      <c r="BO188" s="45">
        <f t="shared" si="25"/>
        <v>-5.8372703284472042E-8</v>
      </c>
      <c r="BP188" s="46">
        <f t="shared" si="28"/>
        <v>8.5633802816901436</v>
      </c>
      <c r="BQ188" s="46">
        <f t="shared" si="26"/>
        <v>1.8591549295774654</v>
      </c>
      <c r="BR188" s="47">
        <v>2</v>
      </c>
      <c r="BS188" s="46">
        <f t="shared" si="29"/>
        <v>2.2535211267605644</v>
      </c>
      <c r="BT188" s="46">
        <f t="shared" si="30"/>
        <v>11.25</v>
      </c>
      <c r="BU188" s="46">
        <f t="shared" si="31"/>
        <v>12.676056338028173</v>
      </c>
      <c r="BV188" s="45">
        <f t="shared" si="27"/>
        <v>401.2632007115979</v>
      </c>
      <c r="BW188" s="45">
        <f t="shared" si="32"/>
        <v>401.2632005706223</v>
      </c>
      <c r="BX188" s="45">
        <f t="shared" si="33"/>
        <v>3566.7840063253138</v>
      </c>
      <c r="BY188" s="45">
        <f t="shared" si="34"/>
        <v>42801.408075903768</v>
      </c>
      <c r="BZ188" s="45">
        <f t="shared" si="35"/>
        <v>85602.816151807536</v>
      </c>
      <c r="CA188" s="48">
        <v>43101</v>
      </c>
      <c r="CB188" s="49">
        <v>0</v>
      </c>
      <c r="CC188" s="49">
        <v>0</v>
      </c>
    </row>
    <row r="189" spans="1:81">
      <c r="A189" s="41" t="s">
        <v>395</v>
      </c>
      <c r="B189" s="41" t="s">
        <v>66</v>
      </c>
      <c r="C189" s="41" t="s">
        <v>396</v>
      </c>
      <c r="D189" s="42" t="s">
        <v>397</v>
      </c>
      <c r="E189" s="43" t="s">
        <v>62</v>
      </c>
      <c r="F189" s="43" t="s">
        <v>63</v>
      </c>
      <c r="G189" s="43">
        <v>1</v>
      </c>
      <c r="H189" s="44">
        <v>1281.1600000000001</v>
      </c>
      <c r="I189" s="45">
        <v>1281.1600000000001</v>
      </c>
      <c r="J189" s="45"/>
      <c r="K189" s="45"/>
      <c r="L189" s="45"/>
      <c r="M189" s="45"/>
      <c r="N189" s="45"/>
      <c r="O189" s="45"/>
      <c r="P189" s="45"/>
      <c r="Q189" s="45">
        <v>1281.1600000000001</v>
      </c>
      <c r="R189" s="45">
        <v>256.23200000000003</v>
      </c>
      <c r="S189" s="45">
        <v>19.217400000000001</v>
      </c>
      <c r="T189" s="45">
        <v>12.8116</v>
      </c>
      <c r="U189" s="45">
        <v>2.5623200000000002</v>
      </c>
      <c r="V189" s="45">
        <v>32.029000000000003</v>
      </c>
      <c r="W189" s="45">
        <v>102.4928</v>
      </c>
      <c r="X189" s="45">
        <v>38.434800000000003</v>
      </c>
      <c r="Y189" s="45">
        <v>7.6869600000000009</v>
      </c>
      <c r="Z189" s="45">
        <v>471.46688</v>
      </c>
      <c r="AA189" s="45">
        <v>106.76333333333334</v>
      </c>
      <c r="AB189" s="45">
        <v>142.35111111111112</v>
      </c>
      <c r="AC189" s="45">
        <v>91.674115555555574</v>
      </c>
      <c r="AD189" s="45">
        <v>340.78856000000007</v>
      </c>
      <c r="AE189" s="45">
        <v>103.13039999999999</v>
      </c>
      <c r="AF189" s="45">
        <v>397</v>
      </c>
      <c r="AG189" s="45">
        <v>0</v>
      </c>
      <c r="AH189" s="45">
        <v>32.619999999999997</v>
      </c>
      <c r="AI189" s="45">
        <v>0</v>
      </c>
      <c r="AJ189" s="45">
        <v>0</v>
      </c>
      <c r="AK189" s="45">
        <v>3.0700000000000003</v>
      </c>
      <c r="AL189" s="45">
        <v>0</v>
      </c>
      <c r="AM189" s="45">
        <v>535.82040000000006</v>
      </c>
      <c r="AN189" s="45">
        <v>1348.0758400000002</v>
      </c>
      <c r="AO189" s="45">
        <v>6.4292780478395075</v>
      </c>
      <c r="AP189" s="45">
        <v>0.51434224382716054</v>
      </c>
      <c r="AQ189" s="45">
        <v>0.25717112191358027</v>
      </c>
      <c r="AR189" s="45">
        <v>4.4840600000000013</v>
      </c>
      <c r="AS189" s="45">
        <v>1.6501340800000008</v>
      </c>
      <c r="AT189" s="45">
        <v>55.089880000000001</v>
      </c>
      <c r="AU189" s="45">
        <v>2.1352666666666669</v>
      </c>
      <c r="AV189" s="45">
        <v>70.560132160246923</v>
      </c>
      <c r="AW189" s="45">
        <v>17.79388888888889</v>
      </c>
      <c r="AX189" s="45">
        <v>10.533982222222223</v>
      </c>
      <c r="AY189" s="45">
        <v>0.26690833333333336</v>
      </c>
      <c r="AZ189" s="45">
        <v>4.2705333333333337</v>
      </c>
      <c r="BA189" s="45">
        <v>1.660762962962963</v>
      </c>
      <c r="BB189" s="45">
        <v>12.705595872592596</v>
      </c>
      <c r="BC189" s="45">
        <v>47.23167161333334</v>
      </c>
      <c r="BD189" s="45">
        <v>174.70363636363635</v>
      </c>
      <c r="BE189" s="45">
        <v>174.70363636363635</v>
      </c>
      <c r="BF189" s="45">
        <v>221.93530797696968</v>
      </c>
      <c r="BG189" s="45">
        <v>67.580104166666672</v>
      </c>
      <c r="BH189" s="45"/>
      <c r="BI189" s="45">
        <v>0</v>
      </c>
      <c r="BJ189" s="45"/>
      <c r="BK189" s="45"/>
      <c r="BL189" s="45">
        <v>67.580104166666672</v>
      </c>
      <c r="BM189" s="45">
        <v>2989.3113843038841</v>
      </c>
      <c r="BN189" s="45">
        <f t="shared" si="24"/>
        <v>-8.2602882006328366E-8</v>
      </c>
      <c r="BO189" s="45">
        <f t="shared" si="25"/>
        <v>-5.8372703284472042E-8</v>
      </c>
      <c r="BP189" s="46">
        <f t="shared" si="28"/>
        <v>8.6609686609686669</v>
      </c>
      <c r="BQ189" s="46">
        <f t="shared" si="26"/>
        <v>1.8803418803418819</v>
      </c>
      <c r="BR189" s="47">
        <v>3</v>
      </c>
      <c r="BS189" s="46">
        <f t="shared" si="29"/>
        <v>3.4188034188034218</v>
      </c>
      <c r="BT189" s="46">
        <f t="shared" si="30"/>
        <v>12.25</v>
      </c>
      <c r="BU189" s="46">
        <f t="shared" si="31"/>
        <v>13.960113960113972</v>
      </c>
      <c r="BV189" s="45">
        <f t="shared" si="27"/>
        <v>417.31127585180235</v>
      </c>
      <c r="BW189" s="45">
        <f t="shared" si="32"/>
        <v>417.31127571082675</v>
      </c>
      <c r="BX189" s="45">
        <f t="shared" si="33"/>
        <v>3406.6226600147111</v>
      </c>
      <c r="BY189" s="45">
        <f t="shared" si="34"/>
        <v>40879.471920176533</v>
      </c>
      <c r="BZ189" s="45">
        <f t="shared" si="35"/>
        <v>81758.943840353066</v>
      </c>
      <c r="CA189" s="48">
        <v>43101</v>
      </c>
      <c r="CB189" s="49">
        <v>0</v>
      </c>
      <c r="CC189" s="49">
        <v>0</v>
      </c>
    </row>
    <row r="190" spans="1:81" s="52" customFormat="1">
      <c r="A190" s="112" t="s">
        <v>7</v>
      </c>
      <c r="B190" s="112"/>
      <c r="C190" s="112"/>
      <c r="D190" s="112"/>
      <c r="E190" s="112"/>
      <c r="F190" s="112"/>
      <c r="G190" s="116">
        <f>SUBTOTAL(9,G6:G189)</f>
        <v>706</v>
      </c>
      <c r="H190" s="113">
        <f t="shared" ref="H190:BO190" si="36">SUBTOTAL(9,H6:H189)</f>
        <v>337664.1286363636</v>
      </c>
      <c r="I190" s="113">
        <f t="shared" si="36"/>
        <v>1352813.105909087</v>
      </c>
      <c r="J190" s="113">
        <f t="shared" si="36"/>
        <v>7191.69</v>
      </c>
      <c r="K190" s="113">
        <f t="shared" si="36"/>
        <v>3434.4</v>
      </c>
      <c r="L190" s="113">
        <f t="shared" si="36"/>
        <v>10337.493072761908</v>
      </c>
      <c r="M190" s="113">
        <f t="shared" si="36"/>
        <v>0</v>
      </c>
      <c r="N190" s="113">
        <f t="shared" si="36"/>
        <v>0</v>
      </c>
      <c r="O190" s="113">
        <f t="shared" si="36"/>
        <v>0</v>
      </c>
      <c r="P190" s="113">
        <f t="shared" si="36"/>
        <v>348.53879999999998</v>
      </c>
      <c r="Q190" s="113">
        <f t="shared" si="36"/>
        <v>1374125.2277818485</v>
      </c>
      <c r="R190" s="113">
        <f t="shared" si="36"/>
        <v>274825.04555637046</v>
      </c>
      <c r="S190" s="113">
        <f t="shared" si="36"/>
        <v>20611.878416727828</v>
      </c>
      <c r="T190" s="113">
        <f t="shared" si="36"/>
        <v>13741.252277818539</v>
      </c>
      <c r="U190" s="113">
        <f t="shared" si="36"/>
        <v>2748.2504555637042</v>
      </c>
      <c r="V190" s="113">
        <f t="shared" si="36"/>
        <v>34353.130694546307</v>
      </c>
      <c r="W190" s="113">
        <f t="shared" si="36"/>
        <v>109930.01822254831</v>
      </c>
      <c r="X190" s="113">
        <f t="shared" si="36"/>
        <v>41223.756833455656</v>
      </c>
      <c r="Y190" s="113">
        <f t="shared" si="36"/>
        <v>8244.7513666911327</v>
      </c>
      <c r="Z190" s="113">
        <f t="shared" si="36"/>
        <v>505678.08382372226</v>
      </c>
      <c r="AA190" s="113">
        <f t="shared" si="36"/>
        <v>114510.43564848791</v>
      </c>
      <c r="AB190" s="113">
        <f t="shared" si="36"/>
        <v>152680.5808646506</v>
      </c>
      <c r="AC190" s="113">
        <f t="shared" si="36"/>
        <v>98326.29407683466</v>
      </c>
      <c r="AD190" s="113">
        <f t="shared" si="36"/>
        <v>365517.31058997329</v>
      </c>
      <c r="AE190" s="113">
        <f t="shared" si="36"/>
        <v>106384.9748454545</v>
      </c>
      <c r="AF190" s="113">
        <f t="shared" si="36"/>
        <v>267055.59999999992</v>
      </c>
      <c r="AG190" s="113">
        <f t="shared" si="36"/>
        <v>3442.92</v>
      </c>
      <c r="AH190" s="113">
        <f t="shared" si="36"/>
        <v>22803.799999999981</v>
      </c>
      <c r="AI190" s="113">
        <f t="shared" si="36"/>
        <v>379.1</v>
      </c>
      <c r="AJ190" s="113">
        <f t="shared" si="36"/>
        <v>0</v>
      </c>
      <c r="AK190" s="113">
        <f t="shared" si="36"/>
        <v>2167.4199999999996</v>
      </c>
      <c r="AL190" s="113">
        <f t="shared" si="36"/>
        <v>64749.639999999934</v>
      </c>
      <c r="AM190" s="113">
        <f t="shared" si="36"/>
        <v>466983.45484545478</v>
      </c>
      <c r="AN190" s="113">
        <f t="shared" si="36"/>
        <v>1338178.84925915</v>
      </c>
      <c r="AO190" s="113">
        <f t="shared" si="36"/>
        <v>6895.8078319338256</v>
      </c>
      <c r="AP190" s="113">
        <f t="shared" si="36"/>
        <v>551.66462655470616</v>
      </c>
      <c r="AQ190" s="113">
        <f t="shared" si="36"/>
        <v>275.83231327735308</v>
      </c>
      <c r="AR190" s="113">
        <f t="shared" si="36"/>
        <v>4809.4382972364874</v>
      </c>
      <c r="AS190" s="113">
        <f t="shared" si="36"/>
        <v>1769.8732933830277</v>
      </c>
      <c r="AT190" s="113">
        <f t="shared" si="36"/>
        <v>59087.38479461964</v>
      </c>
      <c r="AU190" s="113">
        <f t="shared" si="36"/>
        <v>2290.208712969757</v>
      </c>
      <c r="AV190" s="113">
        <f t="shared" si="36"/>
        <v>75680.209869974773</v>
      </c>
      <c r="AW190" s="113">
        <f t="shared" si="36"/>
        <v>19085.072608081326</v>
      </c>
      <c r="AX190" s="113">
        <f t="shared" si="36"/>
        <v>11298.362983984152</v>
      </c>
      <c r="AY190" s="113">
        <f t="shared" si="36"/>
        <v>286.27608912121957</v>
      </c>
      <c r="AZ190" s="113">
        <f t="shared" si="36"/>
        <v>4580.417425939514</v>
      </c>
      <c r="BA190" s="113">
        <f t="shared" si="36"/>
        <v>1781.2734434209201</v>
      </c>
      <c r="BB190" s="113">
        <f t="shared" si="36"/>
        <v>13627.556138601341</v>
      </c>
      <c r="BC190" s="113">
        <f t="shared" si="36"/>
        <v>50658.958689148516</v>
      </c>
      <c r="BD190" s="113">
        <f t="shared" si="36"/>
        <v>21106.346486302537</v>
      </c>
      <c r="BE190" s="113">
        <f t="shared" si="36"/>
        <v>21106.346486302537</v>
      </c>
      <c r="BF190" s="113">
        <f t="shared" si="36"/>
        <v>71765.305175451023</v>
      </c>
      <c r="BG190" s="113">
        <f t="shared" si="36"/>
        <v>46138.795933333175</v>
      </c>
      <c r="BH190" s="113">
        <f t="shared" si="36"/>
        <v>0</v>
      </c>
      <c r="BI190" s="113">
        <f t="shared" si="36"/>
        <v>75.812166666666656</v>
      </c>
      <c r="BJ190" s="113">
        <f t="shared" si="36"/>
        <v>0</v>
      </c>
      <c r="BK190" s="113">
        <f t="shared" si="36"/>
        <v>0</v>
      </c>
      <c r="BL190" s="113">
        <f t="shared" si="36"/>
        <v>46214.608099999838</v>
      </c>
      <c r="BM190" s="113">
        <f t="shared" si="36"/>
        <v>2905964.20018643</v>
      </c>
      <c r="BN190" s="113">
        <f t="shared" si="36"/>
        <v>-5.831763469646811E-5</v>
      </c>
      <c r="BO190" s="113">
        <f t="shared" si="36"/>
        <v>-4.1211128518837359E-5</v>
      </c>
      <c r="BP190" s="112"/>
      <c r="BQ190" s="112"/>
      <c r="BR190" s="112"/>
      <c r="BS190" s="112"/>
      <c r="BT190" s="112"/>
      <c r="BU190" s="112"/>
      <c r="BV190" s="113">
        <f>SUBTOTAL(9,BV6:BV189)</f>
        <v>460283.72081911593</v>
      </c>
      <c r="BW190" s="113">
        <f t="shared" ref="BW190" si="37">SUBTOTAL(9,BW6:BW189)</f>
        <v>460283.72071958706</v>
      </c>
      <c r="BX190" s="113">
        <f>SUBTOTAL(9,BX6:BX189)</f>
        <v>3366247.9209060143</v>
      </c>
      <c r="BY190" s="113">
        <f>SUBTOTAL(9,BY6:BY189)</f>
        <v>40394975.050872184</v>
      </c>
      <c r="BZ190" s="113">
        <f>SUBTOTAL(9,BZ6:BZ189)</f>
        <v>80789950.101744369</v>
      </c>
      <c r="CA190" s="112"/>
      <c r="CB190" s="112"/>
      <c r="CC190" s="112"/>
    </row>
    <row r="191" spans="1:81">
      <c r="L191" s="53"/>
      <c r="Q191" s="53"/>
      <c r="AH191" s="53"/>
      <c r="BL191" s="126" t="s">
        <v>733</v>
      </c>
      <c r="BV191" s="53"/>
    </row>
    <row r="192" spans="1:81" ht="15">
      <c r="N192" s="53"/>
      <c r="AH192" s="53"/>
      <c r="BL192" s="126" t="s">
        <v>730</v>
      </c>
      <c r="BM192" s="119">
        <f>BM190*12</f>
        <v>34871570.402237162</v>
      </c>
      <c r="BN192" s="53"/>
      <c r="BO192" s="53"/>
      <c r="BV192" s="53"/>
      <c r="BY192"/>
      <c r="BZ192"/>
      <c r="CA192"/>
      <c r="CB192"/>
    </row>
    <row r="193" spans="64:80" ht="15">
      <c r="BL193" s="126" t="s">
        <v>731</v>
      </c>
      <c r="BM193" s="119">
        <f>TRUNC(BM190*24,5)</f>
        <v>69743140.804470003</v>
      </c>
      <c r="BN193" s="53"/>
      <c r="BO193" s="53"/>
      <c r="BW193" s="53"/>
      <c r="BX193" s="53"/>
      <c r="BY193"/>
      <c r="BZ193"/>
      <c r="CA193"/>
      <c r="CB193"/>
    </row>
    <row r="194" spans="64:80" ht="15">
      <c r="BL194" s="126" t="s">
        <v>732</v>
      </c>
      <c r="BM194" s="119">
        <f>BM193+'RESUMO GERAL LIMPEZA'!BM174</f>
        <v>85785410.537369996</v>
      </c>
      <c r="BX194" s="53"/>
      <c r="BY194"/>
      <c r="BZ194"/>
      <c r="CA194"/>
      <c r="CB194"/>
    </row>
    <row r="197" spans="64:80">
      <c r="BW197" s="53"/>
    </row>
  </sheetData>
  <sheetProtection sheet="1" objects="1" scenarios="1"/>
  <autoFilter ref="A5:CC192" xr:uid="{00000000-0009-0000-0000-000005000000}"/>
  <mergeCells count="20">
    <mergeCell ref="H2:Q3"/>
    <mergeCell ref="R2:AN2"/>
    <mergeCell ref="AO2:AV3"/>
    <mergeCell ref="AW2:BF2"/>
    <mergeCell ref="BG2:BL3"/>
    <mergeCell ref="CC2:CC4"/>
    <mergeCell ref="R3:Z3"/>
    <mergeCell ref="AA3:AD3"/>
    <mergeCell ref="AE3:AM3"/>
    <mergeCell ref="AN3:AN4"/>
    <mergeCell ref="AW3:BC3"/>
    <mergeCell ref="BD3:BE3"/>
    <mergeCell ref="BF3:BF4"/>
    <mergeCell ref="BN2:BW3"/>
    <mergeCell ref="BX2:BX4"/>
    <mergeCell ref="BY2:BY4"/>
    <mergeCell ref="BZ2:BZ4"/>
    <mergeCell ref="CA2:CA4"/>
    <mergeCell ref="CB2:CB4"/>
    <mergeCell ref="BM2:BM4"/>
  </mergeCells>
  <conditionalFormatting sqref="CA6">
    <cfRule type="cellIs" dxfId="1" priority="2" operator="lessThan">
      <formula>2017</formula>
    </cfRule>
  </conditionalFormatting>
  <conditionalFormatting sqref="CA7:CA189">
    <cfRule type="cellIs" dxfId="0" priority="1" operator="lessThan">
      <formula>2017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R22"/>
  <sheetViews>
    <sheetView showGridLines="0" tabSelected="1" zoomScaleNormal="100" workbookViewId="0">
      <selection activeCell="D16" sqref="D16"/>
    </sheetView>
  </sheetViews>
  <sheetFormatPr defaultRowHeight="15"/>
  <cols>
    <col min="1" max="1" width="16.140625" customWidth="1"/>
    <col min="2" max="2" width="26.5703125" customWidth="1"/>
    <col min="3" max="3" width="23.7109375" customWidth="1"/>
    <col min="4" max="4" width="25.7109375" customWidth="1"/>
    <col min="5" max="5" width="24" customWidth="1"/>
    <col min="6" max="6" width="22.28515625" customWidth="1"/>
    <col min="7" max="7" width="23.7109375" customWidth="1"/>
    <col min="8" max="8" width="25.7109375" customWidth="1"/>
    <col min="9" max="9" width="18.28515625" customWidth="1"/>
    <col min="10" max="10" width="25.7109375" customWidth="1"/>
    <col min="11" max="11" width="17.140625" customWidth="1"/>
    <col min="12" max="12" width="25.7109375" customWidth="1"/>
    <col min="13" max="13" width="22.28515625" customWidth="1"/>
    <col min="14" max="14" width="23.42578125" customWidth="1"/>
    <col min="15" max="15" width="27.28515625" customWidth="1"/>
    <col min="16" max="16" width="25.7109375" customWidth="1"/>
    <col min="17" max="17" width="43.5703125" customWidth="1"/>
    <col min="18" max="18" width="20.28515625" customWidth="1"/>
  </cols>
  <sheetData>
    <row r="1" spans="1:18" ht="15.7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</row>
    <row r="2" spans="1:18" ht="15.75">
      <c r="A2" s="169" t="s">
        <v>42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</row>
    <row r="3" spans="1:18" ht="78.75">
      <c r="A3" s="105" t="s">
        <v>27</v>
      </c>
      <c r="B3" s="105" t="s">
        <v>20</v>
      </c>
      <c r="C3" s="106" t="s">
        <v>8</v>
      </c>
      <c r="D3" s="106" t="s">
        <v>653</v>
      </c>
      <c r="E3" s="106" t="s">
        <v>21</v>
      </c>
      <c r="F3" s="106" t="s">
        <v>22</v>
      </c>
      <c r="G3" s="106" t="s">
        <v>33</v>
      </c>
      <c r="H3" s="106" t="s">
        <v>34</v>
      </c>
      <c r="I3" s="106" t="s">
        <v>29</v>
      </c>
      <c r="J3" s="106" t="s">
        <v>23</v>
      </c>
      <c r="K3" s="106" t="s">
        <v>30</v>
      </c>
      <c r="L3" s="106" t="s">
        <v>24</v>
      </c>
      <c r="M3" s="106" t="s">
        <v>35</v>
      </c>
      <c r="N3" s="106" t="s">
        <v>36</v>
      </c>
      <c r="O3" s="106" t="s">
        <v>37</v>
      </c>
      <c r="P3" s="106" t="s">
        <v>38</v>
      </c>
      <c r="Q3" s="106" t="s">
        <v>654</v>
      </c>
      <c r="R3" s="1"/>
    </row>
    <row r="4" spans="1:18" ht="15.75">
      <c r="A4" s="69">
        <v>1</v>
      </c>
      <c r="B4" s="70" t="s">
        <v>3</v>
      </c>
      <c r="C4" s="71">
        <f>706</f>
        <v>706</v>
      </c>
      <c r="D4" s="72">
        <v>69743140.804474324</v>
      </c>
      <c r="E4" s="72">
        <f>E6*0.812995360954824</f>
        <v>4184588.4482684601</v>
      </c>
      <c r="F4" s="73">
        <f>F6*0.812995360954824</f>
        <v>2957109.1701097121</v>
      </c>
      <c r="G4" s="73">
        <f>G6*0.812995360954824</f>
        <v>1116714.2987880544</v>
      </c>
      <c r="H4" s="73">
        <f>E4+F4+G4</f>
        <v>8258411.9171662256</v>
      </c>
      <c r="I4" s="74">
        <f>E4/H4</f>
        <v>0.50670619124364913</v>
      </c>
      <c r="J4" s="73">
        <f>J6*0.812995360954824</f>
        <v>-1.3996232327152282E-3</v>
      </c>
      <c r="K4" s="75">
        <f>F4/H4</f>
        <v>0.35807237514551205</v>
      </c>
      <c r="L4" s="73">
        <f>L6*0.812995360954824</f>
        <v>-9.8906708445209456E-4</v>
      </c>
      <c r="M4" s="74">
        <f>G4/H4</f>
        <v>0.13522143361083899</v>
      </c>
      <c r="N4" s="73">
        <f>N6*0.812995360954824</f>
        <v>-3.7350848146985649E-4</v>
      </c>
      <c r="O4" s="73">
        <f>O6*0.812995360954824</f>
        <v>10950997.176301664</v>
      </c>
      <c r="P4" s="72">
        <f>Q4-D4-O4</f>
        <v>-2.7621891349554062E-3</v>
      </c>
      <c r="Q4" s="101">
        <f>0.812995360954824*Q6</f>
        <v>80694137.978013799</v>
      </c>
      <c r="R4" s="3"/>
    </row>
    <row r="5" spans="1:18" ht="15.75">
      <c r="A5" s="69">
        <v>2</v>
      </c>
      <c r="B5" s="70" t="s">
        <v>4</v>
      </c>
      <c r="C5" s="71">
        <f>285</f>
        <v>285</v>
      </c>
      <c r="D5" s="72">
        <v>16042269.732880227</v>
      </c>
      <c r="E5" s="72">
        <f>E6-E4</f>
        <v>962536.18397281319</v>
      </c>
      <c r="F5" s="73">
        <f>F6-F4</f>
        <v>680192.23667412158</v>
      </c>
      <c r="G5" s="73">
        <f>G6-G4</f>
        <v>256865.86220637849</v>
      </c>
      <c r="H5" s="73">
        <f>E5+F5+G5</f>
        <v>1899594.2828533133</v>
      </c>
      <c r="I5" s="74">
        <f>E5/H5</f>
        <v>0.50670619124364902</v>
      </c>
      <c r="J5" s="73">
        <f>J6-J4</f>
        <v>-3.2194038244665632E-4</v>
      </c>
      <c r="K5" s="75">
        <f>F5/H5</f>
        <v>0.3580723751455121</v>
      </c>
      <c r="L5" s="73">
        <f>L6-L4</f>
        <v>-2.2750453692897059E-4</v>
      </c>
      <c r="M5" s="74">
        <f t="shared" ref="M5:M6" si="0">G5/H5</f>
        <v>0.13522143361083894</v>
      </c>
      <c r="N5" s="73">
        <f>N6-N4</f>
        <v>-8.5914166441920879E-5</v>
      </c>
      <c r="O5" s="73">
        <f>O6-O4</f>
        <v>2518940.9097413402</v>
      </c>
      <c r="P5" s="72">
        <f>Q5-D5-O5</f>
        <v>-6.3536129891872406E-4</v>
      </c>
      <c r="Q5" s="101">
        <f>Q6-Q4</f>
        <v>18561210.641986206</v>
      </c>
      <c r="R5" s="3"/>
    </row>
    <row r="6" spans="1:18" s="6" customFormat="1" ht="15.75">
      <c r="A6" s="170" t="s">
        <v>7</v>
      </c>
      <c r="B6" s="170"/>
      <c r="C6" s="76">
        <f>C4+C5</f>
        <v>991</v>
      </c>
      <c r="D6" s="77">
        <f>D4+D5</f>
        <v>85785410.537354559</v>
      </c>
      <c r="E6" s="77">
        <f>D6*6%</f>
        <v>5147124.6322412733</v>
      </c>
      <c r="F6" s="77">
        <f>4%*(D6+E6)</f>
        <v>3637301.4067838336</v>
      </c>
      <c r="G6" s="77">
        <v>1373580.1609944329</v>
      </c>
      <c r="H6" s="77">
        <f>E6+F6+G6</f>
        <v>10158006.20001954</v>
      </c>
      <c r="I6" s="78">
        <f>E6/H6</f>
        <v>0.50670619124364902</v>
      </c>
      <c r="J6" s="77">
        <f>I6*P6</f>
        <v>-1.7215636151618845E-3</v>
      </c>
      <c r="K6" s="78">
        <f>F6/H6</f>
        <v>0.35807237514551199</v>
      </c>
      <c r="L6" s="77">
        <f>K6*P6</f>
        <v>-1.2165716213810652E-3</v>
      </c>
      <c r="M6" s="79">
        <f t="shared" si="0"/>
        <v>0.13522143361083896</v>
      </c>
      <c r="N6" s="80">
        <f>M6*P6</f>
        <v>-4.5942264791177736E-4</v>
      </c>
      <c r="O6" s="77">
        <v>13469938.086043004</v>
      </c>
      <c r="P6" s="77">
        <f>Q6-D6-O6</f>
        <v>-3.3975578844547272E-3</v>
      </c>
      <c r="Q6" s="94">
        <f>IF(Q10&gt;109413354.83,"VALOR ACIMA DO PREÇO MÁXIMO",IF(Q10&lt;99255348.62,"VALOR INFERIOR AO CUSTO FIXO",Q10))</f>
        <v>99255348.620000005</v>
      </c>
      <c r="R6" s="3"/>
    </row>
    <row r="7" spans="1:18" ht="15.75">
      <c r="A7" s="68"/>
      <c r="B7" s="68"/>
      <c r="C7" s="68"/>
      <c r="D7" s="81"/>
      <c r="E7" s="68"/>
      <c r="F7" s="68"/>
      <c r="G7" s="121"/>
      <c r="H7" s="68"/>
      <c r="I7" s="68"/>
      <c r="J7" s="82"/>
      <c r="K7" s="123">
        <f>I4+K4+M4</f>
        <v>1.0000000000000002</v>
      </c>
      <c r="L7" s="83"/>
      <c r="M7" s="83"/>
      <c r="N7" s="83"/>
      <c r="O7" s="84"/>
      <c r="P7" s="83"/>
      <c r="Q7" s="68"/>
    </row>
    <row r="8" spans="1:18" ht="15.75">
      <c r="A8" s="171" t="s">
        <v>43</v>
      </c>
      <c r="B8" s="171"/>
      <c r="C8" s="171"/>
      <c r="D8" s="171"/>
      <c r="E8" s="171"/>
      <c r="F8" s="171"/>
      <c r="G8" s="85"/>
      <c r="H8" s="68"/>
      <c r="I8" s="68"/>
      <c r="J8" s="68"/>
      <c r="K8" s="68"/>
      <c r="L8" s="68"/>
      <c r="M8" s="68"/>
      <c r="N8" s="172"/>
      <c r="O8" s="172"/>
      <c r="P8" s="86"/>
      <c r="Q8" s="68"/>
    </row>
    <row r="9" spans="1:18" ht="31.5">
      <c r="A9" s="87" t="s">
        <v>27</v>
      </c>
      <c r="B9" s="87" t="s">
        <v>28</v>
      </c>
      <c r="C9" s="88" t="s">
        <v>5</v>
      </c>
      <c r="D9" s="88" t="s">
        <v>25</v>
      </c>
      <c r="E9" s="88" t="s">
        <v>6</v>
      </c>
      <c r="F9" s="88" t="s">
        <v>26</v>
      </c>
      <c r="G9" s="89"/>
      <c r="H9" s="68"/>
      <c r="I9" s="68"/>
      <c r="J9" s="68"/>
      <c r="K9" s="68"/>
      <c r="L9" s="68"/>
      <c r="M9" s="68"/>
      <c r="N9" s="90"/>
      <c r="O9" s="91"/>
      <c r="P9" s="89"/>
      <c r="Q9" s="88" t="s">
        <v>41</v>
      </c>
    </row>
    <row r="10" spans="1:18" ht="21" customHeight="1">
      <c r="A10" s="92">
        <v>1</v>
      </c>
      <c r="B10" s="93" t="s">
        <v>3</v>
      </c>
      <c r="C10" s="173">
        <f>(J6)/D6</f>
        <v>-2.0068256413044076E-11</v>
      </c>
      <c r="D10" s="94">
        <f>D4*C10/C4/24</f>
        <v>-8.2602882006328366E-8</v>
      </c>
      <c r="E10" s="174">
        <f>L6/(D6+J6)</f>
        <v>-1.4181567865502413E-11</v>
      </c>
      <c r="F10" s="94">
        <f>(D4+J4)*E10/C4/24</f>
        <v>-5.8372703284472042E-8</v>
      </c>
      <c r="G10" s="95"/>
      <c r="H10" s="125"/>
      <c r="I10" s="68"/>
      <c r="J10" s="68"/>
      <c r="K10" s="68"/>
      <c r="L10" s="68"/>
      <c r="M10" s="68"/>
      <c r="N10" s="90"/>
      <c r="O10" s="91"/>
      <c r="P10" s="96"/>
      <c r="Q10" s="94">
        <v>99255348.620000005</v>
      </c>
    </row>
    <row r="11" spans="1:18" ht="15.75">
      <c r="A11" s="92">
        <v>2</v>
      </c>
      <c r="B11" s="93" t="s">
        <v>4</v>
      </c>
      <c r="C11" s="173"/>
      <c r="D11" s="94">
        <f>D5*C10/C5/24</f>
        <v>-4.7067307375242176E-8</v>
      </c>
      <c r="E11" s="174"/>
      <c r="F11" s="94">
        <f>(D5+J5)*E10/C5/24</f>
        <v>-3.3260897211837811E-8</v>
      </c>
      <c r="G11" s="68"/>
      <c r="H11" s="68"/>
      <c r="I11" s="68"/>
      <c r="J11" s="68"/>
      <c r="K11" s="68"/>
      <c r="L11" s="68"/>
      <c r="M11" s="68"/>
      <c r="N11" s="81"/>
      <c r="O11" s="81"/>
      <c r="P11" s="68"/>
      <c r="Q11" s="68"/>
    </row>
    <row r="12" spans="1:18" ht="15.75">
      <c r="A12" s="68"/>
      <c r="B12" s="68"/>
      <c r="C12" s="68"/>
      <c r="D12" s="68"/>
      <c r="E12" s="68"/>
      <c r="F12" s="68"/>
      <c r="G12" s="68"/>
      <c r="H12" s="120"/>
      <c r="I12" s="68"/>
      <c r="J12" s="68"/>
      <c r="K12" s="68"/>
      <c r="L12" s="68"/>
      <c r="M12" s="68"/>
      <c r="N12" s="68"/>
      <c r="O12" s="81"/>
      <c r="P12" s="83"/>
      <c r="Q12" s="68"/>
    </row>
    <row r="13" spans="1:18" ht="15.75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98"/>
      <c r="L13" s="81"/>
      <c r="M13" s="81"/>
      <c r="N13" s="81"/>
      <c r="O13" s="81"/>
      <c r="P13" s="68"/>
      <c r="Q13" s="68"/>
    </row>
    <row r="14" spans="1:18" ht="27.75" customHeight="1">
      <c r="A14" s="164" t="s">
        <v>39</v>
      </c>
      <c r="B14" s="165"/>
      <c r="C14" s="165"/>
      <c r="D14" s="166"/>
      <c r="E14" s="68"/>
      <c r="F14" s="68"/>
      <c r="G14" s="68"/>
      <c r="H14" s="81"/>
      <c r="I14" s="68"/>
      <c r="J14" s="68"/>
      <c r="K14" s="81"/>
      <c r="L14" s="81"/>
      <c r="M14" s="81"/>
      <c r="N14" s="81"/>
      <c r="O14" s="68"/>
      <c r="P14" s="81"/>
      <c r="Q14" s="81"/>
      <c r="R14" s="4"/>
    </row>
    <row r="15" spans="1:18" ht="63">
      <c r="A15" s="88" t="s">
        <v>27</v>
      </c>
      <c r="B15" s="88" t="s">
        <v>28</v>
      </c>
      <c r="C15" s="88" t="s">
        <v>31</v>
      </c>
      <c r="D15" s="88" t="s">
        <v>32</v>
      </c>
      <c r="E15" s="68"/>
      <c r="F15" s="68"/>
      <c r="G15" s="68"/>
      <c r="H15" s="68"/>
      <c r="I15" s="68"/>
      <c r="J15" s="68"/>
      <c r="K15" s="81"/>
      <c r="L15" s="81"/>
      <c r="M15" s="81"/>
      <c r="N15" s="81"/>
      <c r="O15" s="68"/>
      <c r="P15" s="68"/>
      <c r="Q15" s="68"/>
    </row>
    <row r="16" spans="1:18" ht="15.75">
      <c r="A16" s="107">
        <v>1</v>
      </c>
      <c r="B16" s="108" t="s">
        <v>3</v>
      </c>
      <c r="C16" s="109">
        <f>'RESUMO GERAL APOIO'!BZ190</f>
        <v>80789950.101744369</v>
      </c>
      <c r="D16" s="109">
        <f>Q4-C16</f>
        <v>-95812.123730570078</v>
      </c>
      <c r="E16" s="99"/>
      <c r="F16" s="100"/>
      <c r="G16" s="98"/>
      <c r="H16" s="81"/>
      <c r="I16" s="68"/>
      <c r="J16" s="68"/>
      <c r="K16" s="68"/>
      <c r="L16" s="68"/>
      <c r="M16" s="68"/>
      <c r="N16" s="68"/>
      <c r="O16" s="68"/>
      <c r="P16" s="68"/>
      <c r="Q16" s="68"/>
    </row>
    <row r="17" spans="1:17" ht="15.75">
      <c r="A17" s="107">
        <v>2</v>
      </c>
      <c r="B17" s="108" t="s">
        <v>4</v>
      </c>
      <c r="C17" s="109">
        <f>'RESUMO GERAL LIMPEZA'!BZ171</f>
        <v>18465398.518255588</v>
      </c>
      <c r="D17" s="109">
        <f>Q5-C17</f>
        <v>95812.123730618507</v>
      </c>
      <c r="E17" s="99"/>
      <c r="F17" s="97"/>
      <c r="G17" s="68"/>
      <c r="H17" s="68"/>
      <c r="I17" s="68"/>
      <c r="J17" s="68"/>
      <c r="K17" s="68"/>
      <c r="L17" s="68"/>
      <c r="M17" s="68"/>
      <c r="N17" s="68"/>
      <c r="O17" s="68"/>
      <c r="P17" s="81"/>
      <c r="Q17" s="82"/>
    </row>
    <row r="18" spans="1:17" ht="15.75">
      <c r="A18" s="167" t="s">
        <v>40</v>
      </c>
      <c r="B18" s="168"/>
      <c r="C18" s="94">
        <f>'RESUMO GERAL LIMPEZA'!BZ171+'RESUMO GERAL APOIO'!BZ190</f>
        <v>99255348.61999996</v>
      </c>
      <c r="D18" s="110">
        <f>Q6-C18</f>
        <v>0</v>
      </c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83"/>
      <c r="Q18" s="68"/>
    </row>
    <row r="19" spans="1:17">
      <c r="L19" s="7"/>
      <c r="M19" s="7"/>
      <c r="N19" s="7"/>
      <c r="O19" s="5"/>
      <c r="P19" s="2"/>
    </row>
    <row r="20" spans="1:17">
      <c r="L20" s="2"/>
      <c r="M20" s="2"/>
      <c r="N20" s="2"/>
    </row>
    <row r="21" spans="1:17">
      <c r="L21" s="2"/>
      <c r="M21" s="2"/>
      <c r="N21" s="2"/>
    </row>
    <row r="22" spans="1:17">
      <c r="E22" s="4"/>
      <c r="L22" s="2"/>
      <c r="M22" s="2"/>
      <c r="N22" s="2"/>
    </row>
  </sheetData>
  <sheetProtection sheet="1" objects="1" scenarios="1"/>
  <protectedRanges>
    <protectedRange sqref="Q10" name="Intervalo1"/>
  </protectedRanges>
  <mergeCells count="8">
    <mergeCell ref="A14:D14"/>
    <mergeCell ref="A18:B18"/>
    <mergeCell ref="A2:Q2"/>
    <mergeCell ref="A6:B6"/>
    <mergeCell ref="A8:F8"/>
    <mergeCell ref="N8:O8"/>
    <mergeCell ref="C10:C11"/>
    <mergeCell ref="E10:E1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K24"/>
  <sheetViews>
    <sheetView showGridLines="0" topLeftCell="B4" workbookViewId="0">
      <selection activeCell="M12" sqref="M12"/>
    </sheetView>
  </sheetViews>
  <sheetFormatPr defaultRowHeight="15"/>
  <sheetData>
    <row r="2" spans="2:11" ht="15.75">
      <c r="B2" s="175" t="s">
        <v>44</v>
      </c>
      <c r="C2" s="175"/>
      <c r="D2" s="175"/>
      <c r="E2" s="175"/>
      <c r="F2" s="175"/>
      <c r="G2" s="175"/>
      <c r="H2" s="175"/>
      <c r="I2" s="175"/>
      <c r="J2" s="175"/>
      <c r="K2" s="175"/>
    </row>
    <row r="3" spans="2:11" ht="15.75"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2:11" ht="32.25" customHeight="1">
      <c r="B4" s="183" t="s">
        <v>741</v>
      </c>
      <c r="C4" s="184"/>
      <c r="D4" s="184"/>
      <c r="E4" s="184"/>
      <c r="F4" s="184"/>
      <c r="G4" s="184"/>
      <c r="H4" s="184"/>
      <c r="I4" s="184"/>
      <c r="J4" s="184"/>
      <c r="K4" s="185"/>
    </row>
    <row r="5" spans="2:11">
      <c r="B5" s="186"/>
      <c r="C5" s="187"/>
      <c r="D5" s="187"/>
      <c r="E5" s="187"/>
      <c r="F5" s="187"/>
      <c r="G5" s="187"/>
      <c r="H5" s="187"/>
      <c r="I5" s="187"/>
      <c r="J5" s="187"/>
      <c r="K5" s="188"/>
    </row>
    <row r="6" spans="2:11" ht="33.75" customHeight="1">
      <c r="B6" s="186"/>
      <c r="C6" s="187"/>
      <c r="D6" s="187"/>
      <c r="E6" s="187"/>
      <c r="F6" s="187"/>
      <c r="G6" s="187"/>
      <c r="H6" s="187"/>
      <c r="I6" s="187"/>
      <c r="J6" s="187"/>
      <c r="K6" s="188"/>
    </row>
    <row r="7" spans="2:11" ht="30.75" customHeight="1">
      <c r="B7" s="186"/>
      <c r="C7" s="187"/>
      <c r="D7" s="187"/>
      <c r="E7" s="187"/>
      <c r="F7" s="187"/>
      <c r="G7" s="187"/>
      <c r="H7" s="187"/>
      <c r="I7" s="187"/>
      <c r="J7" s="187"/>
      <c r="K7" s="188"/>
    </row>
    <row r="8" spans="2:11" ht="81.75" customHeight="1">
      <c r="B8" s="189"/>
      <c r="C8" s="190"/>
      <c r="D8" s="190"/>
      <c r="E8" s="190"/>
      <c r="F8" s="190"/>
      <c r="G8" s="190"/>
      <c r="H8" s="190"/>
      <c r="I8" s="190"/>
      <c r="J8" s="190"/>
      <c r="K8" s="191"/>
    </row>
    <row r="9" spans="2:11" ht="15" customHeight="1">
      <c r="B9" s="177" t="s">
        <v>739</v>
      </c>
      <c r="C9" s="178"/>
      <c r="D9" s="178"/>
      <c r="E9" s="178"/>
      <c r="F9" s="178"/>
      <c r="G9" s="178"/>
      <c r="H9" s="178"/>
      <c r="I9" s="178"/>
      <c r="J9" s="178"/>
      <c r="K9" s="179"/>
    </row>
    <row r="10" spans="2:11">
      <c r="B10" s="180"/>
      <c r="C10" s="181"/>
      <c r="D10" s="181"/>
      <c r="E10" s="181"/>
      <c r="F10" s="181"/>
      <c r="G10" s="181"/>
      <c r="H10" s="181"/>
      <c r="I10" s="181"/>
      <c r="J10" s="181"/>
      <c r="K10" s="182"/>
    </row>
    <row r="11" spans="2:11" ht="31.5" customHeight="1">
      <c r="B11" s="180"/>
      <c r="C11" s="181"/>
      <c r="D11" s="181"/>
      <c r="E11" s="181"/>
      <c r="F11" s="181"/>
      <c r="G11" s="181"/>
      <c r="H11" s="181"/>
      <c r="I11" s="181"/>
      <c r="J11" s="181"/>
      <c r="K11" s="182"/>
    </row>
    <row r="12" spans="2:11" ht="32.25" customHeight="1">
      <c r="B12" s="180"/>
      <c r="C12" s="181"/>
      <c r="D12" s="181"/>
      <c r="E12" s="181"/>
      <c r="F12" s="181"/>
      <c r="G12" s="181"/>
      <c r="H12" s="181"/>
      <c r="I12" s="181"/>
      <c r="J12" s="181"/>
      <c r="K12" s="182"/>
    </row>
    <row r="13" spans="2:11">
      <c r="B13" s="176" t="s">
        <v>740</v>
      </c>
      <c r="C13" s="176"/>
      <c r="D13" s="176"/>
      <c r="E13" s="176"/>
      <c r="F13" s="176"/>
      <c r="G13" s="176"/>
      <c r="H13" s="176"/>
      <c r="I13" s="176"/>
      <c r="J13" s="176"/>
      <c r="K13" s="176"/>
    </row>
    <row r="14" spans="2:11">
      <c r="B14" s="176"/>
      <c r="C14" s="176"/>
      <c r="D14" s="176"/>
      <c r="E14" s="176"/>
      <c r="F14" s="176"/>
      <c r="G14" s="176"/>
      <c r="H14" s="176"/>
      <c r="I14" s="176"/>
      <c r="J14" s="176"/>
      <c r="K14" s="176"/>
    </row>
    <row r="15" spans="2:11">
      <c r="B15" s="176"/>
      <c r="C15" s="176"/>
      <c r="D15" s="176"/>
      <c r="E15" s="176"/>
      <c r="F15" s="176"/>
      <c r="G15" s="176"/>
      <c r="H15" s="176"/>
      <c r="I15" s="176"/>
      <c r="J15" s="176"/>
      <c r="K15" s="176"/>
    </row>
    <row r="16" spans="2:11" ht="34.5" customHeight="1">
      <c r="B16" s="176"/>
      <c r="C16" s="176"/>
      <c r="D16" s="176"/>
      <c r="E16" s="176"/>
      <c r="F16" s="176"/>
      <c r="G16" s="176"/>
      <c r="H16" s="176"/>
      <c r="I16" s="176"/>
      <c r="J16" s="176"/>
      <c r="K16" s="176"/>
    </row>
    <row r="17" spans="2:11" ht="25.5" customHeight="1">
      <c r="B17" s="176"/>
      <c r="C17" s="176"/>
      <c r="D17" s="176"/>
      <c r="E17" s="176"/>
      <c r="F17" s="176"/>
      <c r="G17" s="176"/>
      <c r="H17" s="176"/>
      <c r="I17" s="176"/>
      <c r="J17" s="176"/>
      <c r="K17" s="176"/>
    </row>
    <row r="18" spans="2:11" ht="47.25" customHeight="1">
      <c r="B18" s="176"/>
      <c r="C18" s="176"/>
      <c r="D18" s="176"/>
      <c r="E18" s="176"/>
      <c r="F18" s="176"/>
      <c r="G18" s="176"/>
      <c r="H18" s="176"/>
      <c r="I18" s="176"/>
      <c r="J18" s="176"/>
      <c r="K18" s="176"/>
    </row>
    <row r="19" spans="2:11">
      <c r="B19" s="192" t="s">
        <v>738</v>
      </c>
      <c r="C19" s="193"/>
      <c r="D19" s="193"/>
      <c r="E19" s="193"/>
      <c r="F19" s="193"/>
      <c r="G19" s="193"/>
      <c r="H19" s="193"/>
      <c r="I19" s="193"/>
      <c r="J19" s="193"/>
      <c r="K19" s="193"/>
    </row>
    <row r="20" spans="2:11" ht="102" customHeight="1">
      <c r="B20" s="193"/>
      <c r="C20" s="193"/>
      <c r="D20" s="193"/>
      <c r="E20" s="193"/>
      <c r="F20" s="193"/>
      <c r="G20" s="193"/>
      <c r="H20" s="193"/>
      <c r="I20" s="193"/>
      <c r="J20" s="193"/>
      <c r="K20" s="193"/>
    </row>
    <row r="21" spans="2:11">
      <c r="B21" s="193"/>
      <c r="C21" s="193"/>
      <c r="D21" s="193"/>
      <c r="E21" s="193"/>
      <c r="F21" s="193"/>
      <c r="G21" s="193"/>
      <c r="H21" s="193"/>
      <c r="I21" s="193"/>
      <c r="J21" s="193"/>
      <c r="K21" s="193"/>
    </row>
    <row r="22" spans="2:11">
      <c r="B22" s="193"/>
      <c r="C22" s="193"/>
      <c r="D22" s="193"/>
      <c r="E22" s="193"/>
      <c r="F22" s="193"/>
      <c r="G22" s="193"/>
      <c r="H22" s="193"/>
      <c r="I22" s="193"/>
      <c r="J22" s="193"/>
      <c r="K22" s="193"/>
    </row>
    <row r="23" spans="2:11">
      <c r="B23" s="193"/>
      <c r="C23" s="193"/>
      <c r="D23" s="193"/>
      <c r="E23" s="193"/>
      <c r="F23" s="193"/>
      <c r="G23" s="193"/>
      <c r="H23" s="193"/>
      <c r="I23" s="193"/>
      <c r="J23" s="193"/>
      <c r="K23" s="193"/>
    </row>
    <row r="24" spans="2:11" ht="184.5" customHeight="1">
      <c r="B24" s="193"/>
      <c r="C24" s="193"/>
      <c r="D24" s="193"/>
      <c r="E24" s="193"/>
      <c r="F24" s="193"/>
      <c r="G24" s="193"/>
      <c r="H24" s="193"/>
      <c r="I24" s="193"/>
      <c r="J24" s="193"/>
      <c r="K24" s="193"/>
    </row>
  </sheetData>
  <sheetProtection sheet="1" objects="1" scenarios="1"/>
  <mergeCells count="5">
    <mergeCell ref="B2:K2"/>
    <mergeCell ref="B13:K18"/>
    <mergeCell ref="B9:K12"/>
    <mergeCell ref="B4:K8"/>
    <mergeCell ref="B19:K24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RESUMO GERAL APOIO IMPOSTO CL</vt:lpstr>
      <vt:lpstr>RESUMO GERAL LIMPEZA IMPOSTO CL</vt:lpstr>
      <vt:lpstr>RESUMO GERAL LIMPEZA IMPOSTO CD</vt:lpstr>
      <vt:lpstr>RESUMO GERAL APOIO IMPOSTO CD</vt:lpstr>
      <vt:lpstr>RESUMO GERAL LIMPEZA</vt:lpstr>
      <vt:lpstr>RESUMO GERAL APOIO</vt:lpstr>
      <vt:lpstr>LANCES DO PREGÃO</vt:lpstr>
      <vt:lpstr>INSTRUÇÃO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PGJ MG</dc:creator>
  <cp:lastModifiedBy>auxiliar01.comercial</cp:lastModifiedBy>
  <dcterms:created xsi:type="dcterms:W3CDTF">2015-08-18T15:42:05Z</dcterms:created>
  <dcterms:modified xsi:type="dcterms:W3CDTF">2019-03-26T13:40:00Z</dcterms:modified>
</cp:coreProperties>
</file>